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drawings/drawing5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6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7.xml" ContentType="application/vnd.openxmlformats-officedocument.drawing+xml"/>
  <Override PartName="/xl/comments23.xml" ContentType="application/vnd.openxmlformats-officedocument.spreadsheetml.comments+xml"/>
  <Override PartName="/xl/drawings/drawing8.xml" ContentType="application/vnd.openxmlformats-officedocument.drawing+xml"/>
  <Override PartName="/xl/comments24.xml" ContentType="application/vnd.openxmlformats-officedocument.spreadsheetml.comments+xml"/>
  <Override PartName="/xl/drawings/drawing9.xml" ContentType="application/vnd.openxmlformats-officedocument.drawing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drawings/drawing10.xml" ContentType="application/vnd.openxmlformats-officedocument.drawing+xml"/>
  <Override PartName="/xl/comments30.xml" ContentType="application/vnd.openxmlformats-officedocument.spreadsheetml.comments+xml"/>
  <Override PartName="/xl/drawings/drawing11.xml" ContentType="application/vnd.openxmlformats-officedocument.drawing+xml"/>
  <Override PartName="/xl/comments31.xml" ContentType="application/vnd.openxmlformats-officedocument.spreadsheetml.comments+xml"/>
  <Override PartName="/xl/drawings/drawing12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drawings/drawing13.xml" ContentType="application/vnd.openxmlformats-officedocument.drawing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drawings/drawing14.xml" ContentType="application/vnd.openxmlformats-officedocument.drawing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filterPrivacy="1" defaultThemeVersion="124226"/>
  <xr:revisionPtr revIDLastSave="0" documentId="13_ncr:1_{3E1D7F4A-048D-45D4-955F-26EB16DCD174}" xr6:coauthVersionLast="46" xr6:coauthVersionMax="46" xr10:uidLastSave="{00000000-0000-0000-0000-000000000000}"/>
  <bookViews>
    <workbookView xWindow="-120" yWindow="-120" windowWidth="29040" windowHeight="15840" tabRatio="875" xr2:uid="{00000000-000D-0000-FFFF-FFFF00000000}"/>
  </bookViews>
  <sheets>
    <sheet name="S1広葉樹1" sheetId="202" r:id="rId1"/>
    <sheet name="S2ヒノキ2" sheetId="209" r:id="rId2"/>
    <sheet name="S2ヒノキ3" sheetId="210" r:id="rId3"/>
    <sheet name="平均S2ヒノキ" sheetId="213" r:id="rId4"/>
    <sheet name="S3スギ4" sheetId="183" r:id="rId5"/>
    <sheet name="S4スギ5" sheetId="232" r:id="rId6"/>
    <sheet name="S5広葉樹6" sheetId="233" r:id="rId7"/>
    <sheet name="S5広葉樹7" sheetId="234" r:id="rId8"/>
    <sheet name="S5広葉樹8" sheetId="235" r:id="rId9"/>
    <sheet name="S5広葉樹9" sheetId="236" r:id="rId10"/>
    <sheet name="S5広葉樹10" sheetId="237" r:id="rId11"/>
    <sheet name="平均S5広葉樹" sheetId="194" r:id="rId12"/>
    <sheet name="S6スギ11" sheetId="239" r:id="rId13"/>
    <sheet name="S6スギ12" sheetId="240" r:id="rId14"/>
    <sheet name="平均S6スギ" sheetId="241" r:id="rId15"/>
    <sheet name="S7スギ13" sheetId="144" r:id="rId16"/>
    <sheet name="S8ヒノキ14" sheetId="140" r:id="rId17"/>
    <sheet name="S9アカマツ15" sheetId="222" r:id="rId18"/>
    <sheet name="S10スギ16" sheetId="225" r:id="rId19"/>
    <sheet name="S10スギ17" sheetId="226" r:id="rId20"/>
    <sheet name="S10スギ18" sheetId="242" r:id="rId21"/>
    <sheet name="平均S10スギ" sheetId="227" r:id="rId22"/>
    <sheet name="S11広葉樹19" sheetId="228" r:id="rId23"/>
    <sheet name="S12アカマツ20" sheetId="243" r:id="rId24"/>
    <sheet name="S13ヒノキ21" sheetId="244" r:id="rId25"/>
    <sheet name="S14アカマツ22" sheetId="245" r:id="rId26"/>
    <sheet name="S15広葉樹23" sheetId="248" r:id="rId27"/>
    <sheet name="S15広葉樹24" sheetId="246" r:id="rId28"/>
    <sheet name="S15広葉樹25" sheetId="247" r:id="rId29"/>
    <sheet name="平均Ｓ15広葉樹" sheetId="249" r:id="rId30"/>
    <sheet name="S16アカマツ26" sheetId="250" r:id="rId31"/>
    <sheet name="S16アカマツ27" sheetId="251" r:id="rId32"/>
    <sheet name="S16アカマツ28" sheetId="252" r:id="rId33"/>
    <sheet name="平均Ｓ16アカマツ" sheetId="253" r:id="rId34"/>
    <sheet name="S17ヒノキ29" sheetId="254" r:id="rId35"/>
    <sheet name="S18広葉樹30" sheetId="255" r:id="rId36"/>
    <sheet name="S18広葉樹31" sheetId="256" r:id="rId37"/>
    <sheet name="S18広葉樹32" sheetId="257" r:id="rId38"/>
    <sheet name="平均Ｓ18広葉樹" sheetId="258" r:id="rId39"/>
    <sheet name="S19カラマツ33" sheetId="259" r:id="rId40"/>
    <sheet name="S20スギ34" sheetId="260" r:id="rId41"/>
    <sheet name="S21広葉樹35" sheetId="261" r:id="rId42"/>
    <sheet name="S22スギ36" sheetId="262" r:id="rId43"/>
    <sheet name="S22スギ37" sheetId="263" r:id="rId44"/>
    <sheet name="平均S22スギ" sheetId="265" r:id="rId45"/>
    <sheet name="S23アカマツ38" sheetId="266" r:id="rId46"/>
    <sheet name="S24スギ39" sheetId="268" r:id="rId47"/>
    <sheet name="S25スギ40" sheetId="269" r:id="rId48"/>
    <sheet name="S26アカマツ41" sheetId="270" r:id="rId49"/>
    <sheet name="S27スギ42" sheetId="271" r:id="rId50"/>
    <sheet name="S28スギ・ヒノキ43" sheetId="272" r:id="rId51"/>
    <sheet name="S29広葉樹44" sheetId="273" r:id="rId52"/>
    <sheet name="S29広葉樹45" sheetId="274" r:id="rId53"/>
    <sheet name="平均Ｓ29広葉樹" sheetId="275" r:id="rId54"/>
    <sheet name="S30スギ46" sheetId="276" r:id="rId55"/>
    <sheet name="S31ヒノキ47" sheetId="277" r:id="rId56"/>
    <sheet name="S32スギ48" sheetId="278" r:id="rId57"/>
    <sheet name="S33スギ49" sheetId="285" r:id="rId58"/>
    <sheet name="S34スギ50" sheetId="280" r:id="rId59"/>
    <sheet name="S35アカマツ51" sheetId="281" r:id="rId60"/>
    <sheet name="S35アカマツ52" sheetId="282" r:id="rId61"/>
    <sheet name="S35アカマツ53" sheetId="284" r:id="rId62"/>
    <sheet name="平均Ｓ35アカマツ" sheetId="283" r:id="rId63"/>
  </sheets>
  <definedNames>
    <definedName name="_xlnm._FilterDatabase" localSheetId="18" hidden="1">S10スギ16!$A$3:$I$43</definedName>
    <definedName name="_xlnm._FilterDatabase" localSheetId="19" hidden="1">S10スギ17!$A$3:$I$43</definedName>
    <definedName name="_xlnm._FilterDatabase" localSheetId="20" hidden="1">S10スギ18!$A$3:$I$43</definedName>
    <definedName name="_xlnm._FilterDatabase" localSheetId="22" hidden="1">S11広葉樹19!$A$3:$I$43</definedName>
    <definedName name="_xlnm._FilterDatabase" localSheetId="23" hidden="1">S12アカマツ20!$A$3:$I$43</definedName>
    <definedName name="_xlnm._FilterDatabase" localSheetId="24" hidden="1">S13ヒノキ21!$A$3:$I$43</definedName>
    <definedName name="_xlnm._FilterDatabase" localSheetId="25" hidden="1">S14アカマツ22!$A$3:$I$43</definedName>
    <definedName name="_xlnm._FilterDatabase" localSheetId="26" hidden="1">S15広葉樹23!$A$3:$I$43</definedName>
    <definedName name="_xlnm._FilterDatabase" localSheetId="27" hidden="1">S15広葉樹24!$A$3:$I$43</definedName>
    <definedName name="_xlnm._FilterDatabase" localSheetId="28" hidden="1">S15広葉樹25!$A$3:$I$43</definedName>
    <definedName name="_xlnm._FilterDatabase" localSheetId="30" hidden="1">S16アカマツ26!$A$3:$I$43</definedName>
    <definedName name="_xlnm._FilterDatabase" localSheetId="31" hidden="1">S16アカマツ27!$A$3:$I$43</definedName>
    <definedName name="_xlnm._FilterDatabase" localSheetId="32" hidden="1">S16アカマツ28!$A$3:$I$43</definedName>
    <definedName name="_xlnm._FilterDatabase" localSheetId="34" hidden="1">S17ヒノキ29!$A$3:$I$43</definedName>
    <definedName name="_xlnm._FilterDatabase" localSheetId="35" hidden="1">S18広葉樹30!$A$3:$I$43</definedName>
    <definedName name="_xlnm._FilterDatabase" localSheetId="36" hidden="1">S18広葉樹31!$A$3:$I$43</definedName>
    <definedName name="_xlnm._FilterDatabase" localSheetId="37" hidden="1">S18広葉樹32!$A$3:$I$43</definedName>
    <definedName name="_xlnm._FilterDatabase" localSheetId="39" hidden="1">S19カラマツ33!$A$3:$I$43</definedName>
    <definedName name="_xlnm._FilterDatabase" localSheetId="0" hidden="1">S1広葉樹1!$A$3:$I$43</definedName>
    <definedName name="_xlnm._FilterDatabase" localSheetId="40" hidden="1">S20スギ34!$A$3:$I$43</definedName>
    <definedName name="_xlnm._FilterDatabase" localSheetId="41" hidden="1">S21広葉樹35!$A$3:$I$43</definedName>
    <definedName name="_xlnm._FilterDatabase" localSheetId="42" hidden="1">S22スギ36!$A$3:$I$43</definedName>
    <definedName name="_xlnm._FilterDatabase" localSheetId="43" hidden="1">S22スギ37!$A$3:$I$43</definedName>
    <definedName name="_xlnm._FilterDatabase" localSheetId="45" hidden="1">S23アカマツ38!$A$3:$I$43</definedName>
    <definedName name="_xlnm._FilterDatabase" localSheetId="46" hidden="1">S24スギ39!$A$3:$I$43</definedName>
    <definedName name="_xlnm._FilterDatabase" localSheetId="47" hidden="1">S25スギ40!$A$3:$I$43</definedName>
    <definedName name="_xlnm._FilterDatabase" localSheetId="48" hidden="1">S26アカマツ41!$A$3:$I$43</definedName>
    <definedName name="_xlnm._FilterDatabase" localSheetId="49" hidden="1">S27スギ42!$A$3:$I$43</definedName>
    <definedName name="_xlnm._FilterDatabase" localSheetId="50" hidden="1">S28スギ・ヒノキ43!$A$3:$I$43</definedName>
    <definedName name="_xlnm._FilterDatabase" localSheetId="51" hidden="1">S29広葉樹44!$A$3:$I$43</definedName>
    <definedName name="_xlnm._FilterDatabase" localSheetId="52" hidden="1">S29広葉樹45!$A$3:$I$43</definedName>
    <definedName name="_xlnm._FilterDatabase" localSheetId="1" hidden="1">S2ヒノキ2!$A$3:$I$43</definedName>
    <definedName name="_xlnm._FilterDatabase" localSheetId="2" hidden="1">S2ヒノキ3!$A$3:$I$43</definedName>
    <definedName name="_xlnm._FilterDatabase" localSheetId="54" hidden="1">S30スギ46!$A$3:$I$43</definedName>
    <definedName name="_xlnm._FilterDatabase" localSheetId="55" hidden="1">S31ヒノキ47!$A$3:$I$43</definedName>
    <definedName name="_xlnm._FilterDatabase" localSheetId="56" hidden="1">S32スギ48!$A$3:$I$43</definedName>
    <definedName name="_xlnm._FilterDatabase" localSheetId="57" hidden="1">S33スギ49!$A$3:$I$43</definedName>
    <definedName name="_xlnm._FilterDatabase" localSheetId="58" hidden="1">S34スギ50!$A$3:$I$43</definedName>
    <definedName name="_xlnm._FilterDatabase" localSheetId="59" hidden="1">S35アカマツ51!$A$3:$I$43</definedName>
    <definedName name="_xlnm._FilterDatabase" localSheetId="60" hidden="1">S35アカマツ52!$A$3:$I$43</definedName>
    <definedName name="_xlnm._FilterDatabase" localSheetId="61" hidden="1">S35アカマツ53!$A$3:$I$43</definedName>
    <definedName name="_xlnm._FilterDatabase" localSheetId="4" hidden="1">S3スギ4!$A$3:$I$43</definedName>
    <definedName name="_xlnm._FilterDatabase" localSheetId="5" hidden="1">S4スギ5!$A$3:$I$43</definedName>
    <definedName name="_xlnm._FilterDatabase" localSheetId="10" hidden="1">S5広葉樹10!$A$3:$I$43</definedName>
    <definedName name="_xlnm._FilterDatabase" localSheetId="6" hidden="1">S5広葉樹6!$A$3:$I$43</definedName>
    <definedName name="_xlnm._FilterDatabase" localSheetId="7" hidden="1">S5広葉樹7!$A$3:$I$43</definedName>
    <definedName name="_xlnm._FilterDatabase" localSheetId="8" hidden="1">S5広葉樹8!$A$3:$I$43</definedName>
    <definedName name="_xlnm._FilterDatabase" localSheetId="9" hidden="1">S5広葉樹9!$A$3:$I$43</definedName>
    <definedName name="_xlnm._FilterDatabase" localSheetId="12" hidden="1">S6スギ11!$A$3:$I$43</definedName>
    <definedName name="_xlnm._FilterDatabase" localSheetId="13" hidden="1">S6スギ12!$A$3:$I$43</definedName>
    <definedName name="_xlnm._FilterDatabase" localSheetId="15" hidden="1">S7スギ13!$A$3:$I$43</definedName>
    <definedName name="_xlnm._FilterDatabase" localSheetId="16" hidden="1">S8ヒノキ14!$A$3:$I$43</definedName>
    <definedName name="_xlnm._FilterDatabase" localSheetId="17" hidden="1">S9アカマツ15!$A$3:$I$43</definedName>
    <definedName name="_xlnm.Print_Area" localSheetId="18">S10スギ16!$A$2:$I$70</definedName>
    <definedName name="_xlnm.Print_Area" localSheetId="19">S10スギ17!$A$2:$I$70</definedName>
    <definedName name="_xlnm.Print_Area" localSheetId="20">S10スギ18!$A$2:$I$70</definedName>
    <definedName name="_xlnm.Print_Area" localSheetId="22">S11広葉樹19!$A$2:$I$70</definedName>
    <definedName name="_xlnm.Print_Area" localSheetId="23">S12アカマツ20!$A$2:$I$70</definedName>
    <definedName name="_xlnm.Print_Area" localSheetId="24">S13ヒノキ21!$A$2:$I$70</definedName>
    <definedName name="_xlnm.Print_Area" localSheetId="25">S14アカマツ22!$A$2:$I$70</definedName>
    <definedName name="_xlnm.Print_Area" localSheetId="26">S15広葉樹23!$A$2:$I$70</definedName>
    <definedName name="_xlnm.Print_Area" localSheetId="27">S15広葉樹24!$A$2:$I$70</definedName>
    <definedName name="_xlnm.Print_Area" localSheetId="28">S15広葉樹25!$A$2:$I$70</definedName>
    <definedName name="_xlnm.Print_Area" localSheetId="30">S16アカマツ26!$A$2:$I$70</definedName>
    <definedName name="_xlnm.Print_Area" localSheetId="31">S16アカマツ27!$A$2:$I$70</definedName>
    <definedName name="_xlnm.Print_Area" localSheetId="32">S16アカマツ28!$A$2:$I$70</definedName>
    <definedName name="_xlnm.Print_Area" localSheetId="34">S17ヒノキ29!$A$2:$I$70</definedName>
    <definedName name="_xlnm.Print_Area" localSheetId="35">S18広葉樹30!$A$2:$I$70</definedName>
    <definedName name="_xlnm.Print_Area" localSheetId="36">S18広葉樹31!$A$2:$I$70</definedName>
    <definedName name="_xlnm.Print_Area" localSheetId="37">S18広葉樹32!$A$2:$I$70</definedName>
    <definedName name="_xlnm.Print_Area" localSheetId="39">S19カラマツ33!$A$2:$I$70</definedName>
    <definedName name="_xlnm.Print_Area" localSheetId="0">S1広葉樹1!$A$2:$I$70</definedName>
    <definedName name="_xlnm.Print_Area" localSheetId="40">S20スギ34!$A$2:$I$70</definedName>
    <definedName name="_xlnm.Print_Area" localSheetId="41">S21広葉樹35!$A$2:$I$70</definedName>
    <definedName name="_xlnm.Print_Area" localSheetId="42">S22スギ36!$A$2:$I$70</definedName>
    <definedName name="_xlnm.Print_Area" localSheetId="43">S22スギ37!$A$2:$I$70</definedName>
    <definedName name="_xlnm.Print_Area" localSheetId="45">S23アカマツ38!$A$2:$I$70</definedName>
    <definedName name="_xlnm.Print_Area" localSheetId="46">S24スギ39!$A$2:$I$70</definedName>
    <definedName name="_xlnm.Print_Area" localSheetId="47">S25スギ40!$A$2:$I$70</definedName>
    <definedName name="_xlnm.Print_Area" localSheetId="48">S26アカマツ41!$A$2:$I$70</definedName>
    <definedName name="_xlnm.Print_Area" localSheetId="49">S27スギ42!$A$2:$I$70</definedName>
    <definedName name="_xlnm.Print_Area" localSheetId="50">S28スギ・ヒノキ43!$A$2:$I$70</definedName>
    <definedName name="_xlnm.Print_Area" localSheetId="51">S29広葉樹44!$A$2:$I$70</definedName>
    <definedName name="_xlnm.Print_Area" localSheetId="52">S29広葉樹45!$A$2:$I$70</definedName>
    <definedName name="_xlnm.Print_Area" localSheetId="1">S2ヒノキ2!$A$2:$I$70</definedName>
    <definedName name="_xlnm.Print_Area" localSheetId="2">S2ヒノキ3!$A$2:$I$70</definedName>
    <definedName name="_xlnm.Print_Area" localSheetId="54">S30スギ46!$A$2:$I$70</definedName>
    <definedName name="_xlnm.Print_Area" localSheetId="55">S31ヒノキ47!$A$2:$I$70</definedName>
    <definedName name="_xlnm.Print_Area" localSheetId="56">S32スギ48!$A$2:$I$70</definedName>
    <definedName name="_xlnm.Print_Area" localSheetId="57">S33スギ49!$A$2:$I$70</definedName>
    <definedName name="_xlnm.Print_Area" localSheetId="58">S34スギ50!$A$2:$I$70</definedName>
    <definedName name="_xlnm.Print_Area" localSheetId="59">S35アカマツ51!$A$2:$I$70</definedName>
    <definedName name="_xlnm.Print_Area" localSheetId="60">S35アカマツ52!$A$2:$I$70</definedName>
    <definedName name="_xlnm.Print_Area" localSheetId="61">S35アカマツ53!$A$2:$I$70</definedName>
    <definedName name="_xlnm.Print_Area" localSheetId="4">S3スギ4!$A$2:$I$70</definedName>
    <definedName name="_xlnm.Print_Area" localSheetId="5">S4スギ5!$A$2:$I$70</definedName>
    <definedName name="_xlnm.Print_Area" localSheetId="10">S5広葉樹10!$A$2:$I$70</definedName>
    <definedName name="_xlnm.Print_Area" localSheetId="6">S5広葉樹6!$A$2:$I$70</definedName>
    <definedName name="_xlnm.Print_Area" localSheetId="7">S5広葉樹7!$A$2:$I$70</definedName>
    <definedName name="_xlnm.Print_Area" localSheetId="8">S5広葉樹8!$A$2:$I$70</definedName>
    <definedName name="_xlnm.Print_Area" localSheetId="9">S5広葉樹9!$A$2:$I$70</definedName>
    <definedName name="_xlnm.Print_Area" localSheetId="12">S6スギ11!$A$2:$I$70</definedName>
    <definedName name="_xlnm.Print_Area" localSheetId="13">S6スギ12!$A$2:$I$70</definedName>
    <definedName name="_xlnm.Print_Area" localSheetId="15">S7スギ13!$A$2:$I$70</definedName>
    <definedName name="_xlnm.Print_Area" localSheetId="16">S8ヒノキ14!$A$2:$I$70</definedName>
    <definedName name="_xlnm.Print_Area" localSheetId="17">S9アカマツ15!$A$2:$I$70</definedName>
    <definedName name="_xlnm.Print_Area" localSheetId="21">平均S10スギ!$A$5:$K$79</definedName>
    <definedName name="_xlnm.Print_Area" localSheetId="29">平均Ｓ15広葉樹!$A$5:$K$79</definedName>
    <definedName name="_xlnm.Print_Area" localSheetId="33">平均Ｓ16アカマツ!$A$5:$K$79</definedName>
    <definedName name="_xlnm.Print_Area" localSheetId="38">平均Ｓ18広葉樹!$A$5:$K$79</definedName>
    <definedName name="_xlnm.Print_Area" localSheetId="44">平均S22スギ!$A$5:$K$79</definedName>
    <definedName name="_xlnm.Print_Area" localSheetId="53">平均Ｓ29広葉樹!$A$5:$K$79</definedName>
    <definedName name="_xlnm.Print_Area" localSheetId="3">平均S2ヒノキ!$A$5:$K$79</definedName>
    <definedName name="_xlnm.Print_Area" localSheetId="62">平均Ｓ35アカマツ!$A$5:$K$79</definedName>
    <definedName name="_xlnm.Print_Area" localSheetId="11">平均S5広葉樹!$A$5:$K$79</definedName>
    <definedName name="_xlnm.Print_Area" localSheetId="14">平均S6スギ!$A$5:$K$79</definedName>
  </definedNames>
  <calcPr calcId="191029"/>
</workbook>
</file>

<file path=xl/calcChain.xml><?xml version="1.0" encoding="utf-8"?>
<calcChain xmlns="http://schemas.openxmlformats.org/spreadsheetml/2006/main">
  <c r="E54" i="285" l="1"/>
  <c r="D54" i="285"/>
  <c r="D56" i="285" s="1"/>
  <c r="C54" i="285"/>
  <c r="G54" i="285" s="1"/>
  <c r="E47" i="285"/>
  <c r="E49" i="285" s="1"/>
  <c r="D47" i="285"/>
  <c r="AJ43" i="285"/>
  <c r="AI43" i="285"/>
  <c r="AH43" i="285"/>
  <c r="AG43" i="285"/>
  <c r="AF43" i="285"/>
  <c r="AE43" i="285"/>
  <c r="AD43" i="285"/>
  <c r="AC43" i="285"/>
  <c r="AB43" i="285"/>
  <c r="AA43" i="285"/>
  <c r="Z43" i="285"/>
  <c r="Y43" i="285"/>
  <c r="X43" i="285"/>
  <c r="W43" i="285"/>
  <c r="V43" i="285"/>
  <c r="U43" i="285"/>
  <c r="T43" i="285"/>
  <c r="S43" i="285"/>
  <c r="R43" i="285"/>
  <c r="Q43" i="285"/>
  <c r="P43" i="285"/>
  <c r="O43" i="285"/>
  <c r="N43" i="285"/>
  <c r="M43" i="285"/>
  <c r="L43" i="285"/>
  <c r="K43" i="285"/>
  <c r="F43" i="285"/>
  <c r="AJ42" i="285"/>
  <c r="AI42" i="285"/>
  <c r="AH42" i="285"/>
  <c r="AG42" i="285"/>
  <c r="AF42" i="285"/>
  <c r="AE42" i="285"/>
  <c r="AD42" i="285"/>
  <c r="AC42" i="285"/>
  <c r="AB42" i="285"/>
  <c r="AA42" i="285"/>
  <c r="Z42" i="285"/>
  <c r="Y42" i="285"/>
  <c r="X42" i="285"/>
  <c r="W42" i="285"/>
  <c r="V42" i="285"/>
  <c r="U42" i="285"/>
  <c r="T42" i="285"/>
  <c r="S42" i="285"/>
  <c r="R42" i="285"/>
  <c r="Q42" i="285"/>
  <c r="P42" i="285"/>
  <c r="O42" i="285"/>
  <c r="N42" i="285"/>
  <c r="M42" i="285"/>
  <c r="L42" i="285"/>
  <c r="K42" i="285"/>
  <c r="F42" i="285"/>
  <c r="AJ41" i="285"/>
  <c r="AI41" i="285"/>
  <c r="AH41" i="285"/>
  <c r="AG41" i="285"/>
  <c r="AF41" i="285"/>
  <c r="AE41" i="285"/>
  <c r="AD41" i="285"/>
  <c r="AC41" i="285"/>
  <c r="AB41" i="285"/>
  <c r="AA41" i="285"/>
  <c r="Z41" i="285"/>
  <c r="Y41" i="285"/>
  <c r="X41" i="285"/>
  <c r="W41" i="285"/>
  <c r="V41" i="285"/>
  <c r="U41" i="285"/>
  <c r="T41" i="285"/>
  <c r="S41" i="285"/>
  <c r="R41" i="285"/>
  <c r="Q41" i="285"/>
  <c r="P41" i="285"/>
  <c r="O41" i="285"/>
  <c r="N41" i="285"/>
  <c r="M41" i="285"/>
  <c r="L41" i="285"/>
  <c r="K41" i="285"/>
  <c r="F41" i="285"/>
  <c r="AJ40" i="285"/>
  <c r="AI40" i="285"/>
  <c r="AH40" i="285"/>
  <c r="AG40" i="285"/>
  <c r="AF40" i="285"/>
  <c r="AE40" i="285"/>
  <c r="AD40" i="285"/>
  <c r="AC40" i="285"/>
  <c r="AB40" i="285"/>
  <c r="AA40" i="285"/>
  <c r="Z40" i="285"/>
  <c r="Y40" i="285"/>
  <c r="X40" i="285"/>
  <c r="W40" i="285"/>
  <c r="V40" i="285"/>
  <c r="U40" i="285"/>
  <c r="T40" i="285"/>
  <c r="S40" i="285"/>
  <c r="R40" i="285"/>
  <c r="Q40" i="285"/>
  <c r="P40" i="285"/>
  <c r="O40" i="285"/>
  <c r="N40" i="285"/>
  <c r="M40" i="285"/>
  <c r="L40" i="285"/>
  <c r="K40" i="285"/>
  <c r="F40" i="285"/>
  <c r="AJ39" i="285"/>
  <c r="AI39" i="285"/>
  <c r="AH39" i="285"/>
  <c r="AG39" i="285"/>
  <c r="AF39" i="285"/>
  <c r="AE39" i="285"/>
  <c r="AD39" i="285"/>
  <c r="AC39" i="285"/>
  <c r="AB39" i="285"/>
  <c r="AA39" i="285"/>
  <c r="Z39" i="285"/>
  <c r="Y39" i="285"/>
  <c r="X39" i="285"/>
  <c r="W39" i="285"/>
  <c r="V39" i="285"/>
  <c r="U39" i="285"/>
  <c r="T39" i="285"/>
  <c r="S39" i="285"/>
  <c r="R39" i="285"/>
  <c r="Q39" i="285"/>
  <c r="P39" i="285"/>
  <c r="O39" i="285"/>
  <c r="N39" i="285"/>
  <c r="M39" i="285"/>
  <c r="L39" i="285"/>
  <c r="K39" i="285"/>
  <c r="F39" i="285"/>
  <c r="AJ38" i="285"/>
  <c r="AI38" i="285"/>
  <c r="AH38" i="285"/>
  <c r="AG38" i="285"/>
  <c r="AF38" i="285"/>
  <c r="AE38" i="285"/>
  <c r="AD38" i="285"/>
  <c r="AC38" i="285"/>
  <c r="AB38" i="285"/>
  <c r="AA38" i="285"/>
  <c r="Z38" i="285"/>
  <c r="Y38" i="285"/>
  <c r="X38" i="285"/>
  <c r="W38" i="285"/>
  <c r="V38" i="285"/>
  <c r="U38" i="285"/>
  <c r="T38" i="285"/>
  <c r="S38" i="285"/>
  <c r="R38" i="285"/>
  <c r="Q38" i="285"/>
  <c r="P38" i="285"/>
  <c r="O38" i="285"/>
  <c r="N38" i="285"/>
  <c r="M38" i="285"/>
  <c r="L38" i="285"/>
  <c r="K38" i="285"/>
  <c r="F38" i="285"/>
  <c r="AJ37" i="285"/>
  <c r="AI37" i="285"/>
  <c r="AH37" i="285"/>
  <c r="AG37" i="285"/>
  <c r="AF37" i="285"/>
  <c r="AE37" i="285"/>
  <c r="AD37" i="285"/>
  <c r="AC37" i="285"/>
  <c r="AB37" i="285"/>
  <c r="AA37" i="285"/>
  <c r="Z37" i="285"/>
  <c r="Y37" i="285"/>
  <c r="X37" i="285"/>
  <c r="W37" i="285"/>
  <c r="V37" i="285"/>
  <c r="U37" i="285"/>
  <c r="T37" i="285"/>
  <c r="S37" i="285"/>
  <c r="R37" i="285"/>
  <c r="Q37" i="285"/>
  <c r="P37" i="285"/>
  <c r="O37" i="285"/>
  <c r="N37" i="285"/>
  <c r="M37" i="285"/>
  <c r="L37" i="285"/>
  <c r="K37" i="285"/>
  <c r="F37" i="285"/>
  <c r="AJ36" i="285"/>
  <c r="AI36" i="285"/>
  <c r="AH36" i="285"/>
  <c r="AG36" i="285"/>
  <c r="AF36" i="285"/>
  <c r="AE36" i="285"/>
  <c r="AD36" i="285"/>
  <c r="AC36" i="285"/>
  <c r="AB36" i="285"/>
  <c r="AA36" i="285"/>
  <c r="Z36" i="285"/>
  <c r="Y36" i="285"/>
  <c r="X36" i="285"/>
  <c r="W36" i="285"/>
  <c r="V36" i="285"/>
  <c r="U36" i="285"/>
  <c r="T36" i="285"/>
  <c r="S36" i="285"/>
  <c r="R36" i="285"/>
  <c r="Q36" i="285"/>
  <c r="P36" i="285"/>
  <c r="O36" i="285"/>
  <c r="N36" i="285"/>
  <c r="M36" i="285"/>
  <c r="L36" i="285"/>
  <c r="K36" i="285"/>
  <c r="F36" i="285"/>
  <c r="AJ35" i="285"/>
  <c r="AI35" i="285"/>
  <c r="AH35" i="285"/>
  <c r="AG35" i="285"/>
  <c r="AF35" i="285"/>
  <c r="AE35" i="285"/>
  <c r="AD35" i="285"/>
  <c r="AC35" i="285"/>
  <c r="AB35" i="285"/>
  <c r="AA35" i="285"/>
  <c r="Z35" i="285"/>
  <c r="Y35" i="285"/>
  <c r="X35" i="285"/>
  <c r="W35" i="285"/>
  <c r="V35" i="285"/>
  <c r="U35" i="285"/>
  <c r="T35" i="285"/>
  <c r="S35" i="285"/>
  <c r="R35" i="285"/>
  <c r="Q35" i="285"/>
  <c r="P35" i="285"/>
  <c r="O35" i="285"/>
  <c r="N35" i="285"/>
  <c r="M35" i="285"/>
  <c r="L35" i="285"/>
  <c r="K35" i="285"/>
  <c r="F35" i="285"/>
  <c r="AJ34" i="285"/>
  <c r="AI34" i="285"/>
  <c r="AH34" i="285"/>
  <c r="AG34" i="285"/>
  <c r="AF34" i="285"/>
  <c r="AE34" i="285"/>
  <c r="AD34" i="285"/>
  <c r="AC34" i="285"/>
  <c r="AB34" i="285"/>
  <c r="AA34" i="285"/>
  <c r="Z34" i="285"/>
  <c r="Y34" i="285"/>
  <c r="X34" i="285"/>
  <c r="W34" i="285"/>
  <c r="V34" i="285"/>
  <c r="U34" i="285"/>
  <c r="T34" i="285"/>
  <c r="S34" i="285"/>
  <c r="R34" i="285"/>
  <c r="Q34" i="285"/>
  <c r="P34" i="285"/>
  <c r="O34" i="285"/>
  <c r="N34" i="285"/>
  <c r="M34" i="285"/>
  <c r="L34" i="285"/>
  <c r="K34" i="285"/>
  <c r="F34" i="285"/>
  <c r="AJ33" i="285"/>
  <c r="AI33" i="285"/>
  <c r="AH33" i="285"/>
  <c r="AG33" i="285"/>
  <c r="AF33" i="285"/>
  <c r="AE33" i="285"/>
  <c r="AD33" i="285"/>
  <c r="AC33" i="285"/>
  <c r="AB33" i="285"/>
  <c r="AA33" i="285"/>
  <c r="Z33" i="285"/>
  <c r="Y33" i="285"/>
  <c r="X33" i="285"/>
  <c r="W33" i="285"/>
  <c r="V33" i="285"/>
  <c r="U33" i="285"/>
  <c r="T33" i="285"/>
  <c r="S33" i="285"/>
  <c r="R33" i="285"/>
  <c r="Q33" i="285"/>
  <c r="P33" i="285"/>
  <c r="O33" i="285"/>
  <c r="N33" i="285"/>
  <c r="M33" i="285"/>
  <c r="L33" i="285"/>
  <c r="K33" i="285"/>
  <c r="F33" i="285"/>
  <c r="AJ32" i="285"/>
  <c r="AI32" i="285"/>
  <c r="AH32" i="285"/>
  <c r="AG32" i="285"/>
  <c r="AF32" i="285"/>
  <c r="AE32" i="285"/>
  <c r="AD32" i="285"/>
  <c r="AC32" i="285"/>
  <c r="AB32" i="285"/>
  <c r="AA32" i="285"/>
  <c r="Z32" i="285"/>
  <c r="Y32" i="285"/>
  <c r="X32" i="285"/>
  <c r="W32" i="285"/>
  <c r="V32" i="285"/>
  <c r="U32" i="285"/>
  <c r="T32" i="285"/>
  <c r="S32" i="285"/>
  <c r="R32" i="285"/>
  <c r="Q32" i="285"/>
  <c r="P32" i="285"/>
  <c r="O32" i="285"/>
  <c r="N32" i="285"/>
  <c r="M32" i="285"/>
  <c r="L32" i="285"/>
  <c r="K32" i="285"/>
  <c r="F32" i="285"/>
  <c r="AJ31" i="285"/>
  <c r="AI31" i="285"/>
  <c r="AH31" i="285"/>
  <c r="AG31" i="285"/>
  <c r="AF31" i="285"/>
  <c r="AE31" i="285"/>
  <c r="AD31" i="285"/>
  <c r="AC31" i="285"/>
  <c r="AB31" i="285"/>
  <c r="AA31" i="285"/>
  <c r="Z31" i="285"/>
  <c r="Y31" i="285"/>
  <c r="X31" i="285"/>
  <c r="W31" i="285"/>
  <c r="V31" i="285"/>
  <c r="U31" i="285"/>
  <c r="T31" i="285"/>
  <c r="S31" i="285"/>
  <c r="R31" i="285"/>
  <c r="Q31" i="285"/>
  <c r="P31" i="285"/>
  <c r="O31" i="285"/>
  <c r="N31" i="285"/>
  <c r="M31" i="285"/>
  <c r="L31" i="285"/>
  <c r="K31" i="285"/>
  <c r="F31" i="285"/>
  <c r="AJ30" i="285"/>
  <c r="AI30" i="285"/>
  <c r="AH30" i="285"/>
  <c r="AG30" i="285"/>
  <c r="AF30" i="285"/>
  <c r="AE30" i="285"/>
  <c r="AD30" i="285"/>
  <c r="AC30" i="285"/>
  <c r="AB30" i="285"/>
  <c r="AA30" i="285"/>
  <c r="Z30" i="285"/>
  <c r="Y30" i="285"/>
  <c r="X30" i="285"/>
  <c r="W30" i="285"/>
  <c r="V30" i="285"/>
  <c r="U30" i="285"/>
  <c r="T30" i="285"/>
  <c r="S30" i="285"/>
  <c r="R30" i="285"/>
  <c r="Q30" i="285"/>
  <c r="P30" i="285"/>
  <c r="O30" i="285"/>
  <c r="N30" i="285"/>
  <c r="M30" i="285"/>
  <c r="L30" i="285"/>
  <c r="K30" i="285"/>
  <c r="F30" i="285"/>
  <c r="AJ29" i="285"/>
  <c r="AI29" i="285"/>
  <c r="AH29" i="285"/>
  <c r="AG29" i="285"/>
  <c r="AF29" i="285"/>
  <c r="AE29" i="285"/>
  <c r="AD29" i="285"/>
  <c r="AC29" i="285"/>
  <c r="AB29" i="285"/>
  <c r="AA29" i="285"/>
  <c r="Z29" i="285"/>
  <c r="Y29" i="285"/>
  <c r="X29" i="285"/>
  <c r="W29" i="285"/>
  <c r="V29" i="285"/>
  <c r="U29" i="285"/>
  <c r="T29" i="285"/>
  <c r="S29" i="285"/>
  <c r="R29" i="285"/>
  <c r="Q29" i="285"/>
  <c r="P29" i="285"/>
  <c r="O29" i="285"/>
  <c r="N29" i="285"/>
  <c r="M29" i="285"/>
  <c r="L29" i="285"/>
  <c r="K29" i="285"/>
  <c r="F29" i="285"/>
  <c r="AJ28" i="285"/>
  <c r="AI28" i="285"/>
  <c r="AH28" i="285"/>
  <c r="AG28" i="285"/>
  <c r="AF28" i="285"/>
  <c r="AE28" i="285"/>
  <c r="AD28" i="285"/>
  <c r="AC28" i="285"/>
  <c r="AB28" i="285"/>
  <c r="AA28" i="285"/>
  <c r="Z28" i="285"/>
  <c r="Y28" i="285"/>
  <c r="X28" i="285"/>
  <c r="W28" i="285"/>
  <c r="V28" i="285"/>
  <c r="U28" i="285"/>
  <c r="T28" i="285"/>
  <c r="S28" i="285"/>
  <c r="R28" i="285"/>
  <c r="Q28" i="285"/>
  <c r="P28" i="285"/>
  <c r="O28" i="285"/>
  <c r="N28" i="285"/>
  <c r="M28" i="285"/>
  <c r="L28" i="285"/>
  <c r="K28" i="285"/>
  <c r="F28" i="285"/>
  <c r="AJ27" i="285"/>
  <c r="AI27" i="285"/>
  <c r="AH27" i="285"/>
  <c r="AG27" i="285"/>
  <c r="AF27" i="285"/>
  <c r="AE27" i="285"/>
  <c r="AD27" i="285"/>
  <c r="AC27" i="285"/>
  <c r="AB27" i="285"/>
  <c r="AA27" i="285"/>
  <c r="Z27" i="285"/>
  <c r="Y27" i="285"/>
  <c r="X27" i="285"/>
  <c r="W27" i="285"/>
  <c r="V27" i="285"/>
  <c r="U27" i="285"/>
  <c r="T27" i="285"/>
  <c r="S27" i="285"/>
  <c r="R27" i="285"/>
  <c r="Q27" i="285"/>
  <c r="P27" i="285"/>
  <c r="O27" i="285"/>
  <c r="N27" i="285"/>
  <c r="M27" i="285"/>
  <c r="L27" i="285"/>
  <c r="K27" i="285"/>
  <c r="F27" i="285"/>
  <c r="AI26" i="285"/>
  <c r="AH26" i="285"/>
  <c r="AJ26" i="285" s="1"/>
  <c r="AG26" i="285"/>
  <c r="AE26" i="285"/>
  <c r="AD26" i="285"/>
  <c r="AC26" i="285"/>
  <c r="AB26" i="285"/>
  <c r="AF26" i="285" s="1"/>
  <c r="AA26" i="285"/>
  <c r="Y26" i="285"/>
  <c r="X26" i="285"/>
  <c r="W26" i="285"/>
  <c r="Z26" i="285" s="1"/>
  <c r="V26" i="285"/>
  <c r="T26" i="285"/>
  <c r="S26" i="285"/>
  <c r="R26" i="285"/>
  <c r="U26" i="285" s="1"/>
  <c r="Q26" i="285"/>
  <c r="O26" i="285"/>
  <c r="N26" i="285"/>
  <c r="M26" i="285"/>
  <c r="L26" i="285"/>
  <c r="P26" i="285" s="1"/>
  <c r="F26" i="285" s="1"/>
  <c r="K26" i="285"/>
  <c r="AJ25" i="285"/>
  <c r="AI25" i="285"/>
  <c r="AH25" i="285"/>
  <c r="AG25" i="285"/>
  <c r="AE25" i="285"/>
  <c r="AD25" i="285"/>
  <c r="AC25" i="285"/>
  <c r="AB25" i="285"/>
  <c r="AF25" i="285" s="1"/>
  <c r="AA25" i="285"/>
  <c r="Z25" i="285"/>
  <c r="Y25" i="285"/>
  <c r="X25" i="285"/>
  <c r="W25" i="285"/>
  <c r="V25" i="285"/>
  <c r="T25" i="285"/>
  <c r="S25" i="285"/>
  <c r="R25" i="285"/>
  <c r="U25" i="285" s="1"/>
  <c r="Q25" i="285"/>
  <c r="O25" i="285"/>
  <c r="N25" i="285"/>
  <c r="M25" i="285"/>
  <c r="L25" i="285"/>
  <c r="P25" i="285" s="1"/>
  <c r="F25" i="285" s="1"/>
  <c r="K25" i="285"/>
  <c r="AI24" i="285"/>
  <c r="AH24" i="285"/>
  <c r="AJ24" i="285" s="1"/>
  <c r="AG24" i="285"/>
  <c r="AE24" i="285"/>
  <c r="AD24" i="285"/>
  <c r="AC24" i="285"/>
  <c r="AF24" i="285" s="1"/>
  <c r="AB24" i="285"/>
  <c r="AA24" i="285"/>
  <c r="Y24" i="285"/>
  <c r="X24" i="285"/>
  <c r="Z24" i="285" s="1"/>
  <c r="W24" i="285"/>
  <c r="V24" i="285"/>
  <c r="T24" i="285"/>
  <c r="S24" i="285"/>
  <c r="U24" i="285" s="1"/>
  <c r="R24" i="285"/>
  <c r="Q24" i="285"/>
  <c r="P24" i="285"/>
  <c r="F24" i="285" s="1"/>
  <c r="O24" i="285"/>
  <c r="N24" i="285"/>
  <c r="M24" i="285"/>
  <c r="L24" i="285"/>
  <c r="K24" i="285"/>
  <c r="AI23" i="285"/>
  <c r="AH23" i="285"/>
  <c r="AJ23" i="285" s="1"/>
  <c r="AG23" i="285"/>
  <c r="AE23" i="285"/>
  <c r="AD23" i="285"/>
  <c r="AC23" i="285"/>
  <c r="AF23" i="285" s="1"/>
  <c r="AB23" i="285"/>
  <c r="AA23" i="285"/>
  <c r="Y23" i="285"/>
  <c r="X23" i="285"/>
  <c r="Z23" i="285" s="1"/>
  <c r="W23" i="285"/>
  <c r="V23" i="285"/>
  <c r="T23" i="285"/>
  <c r="S23" i="285"/>
  <c r="U23" i="285" s="1"/>
  <c r="R23" i="285"/>
  <c r="Q23" i="285"/>
  <c r="P23" i="285"/>
  <c r="F23" i="285" s="1"/>
  <c r="O23" i="285"/>
  <c r="N23" i="285"/>
  <c r="M23" i="285"/>
  <c r="L23" i="285"/>
  <c r="K23" i="285"/>
  <c r="AI22" i="285"/>
  <c r="AH22" i="285"/>
  <c r="AJ22" i="285" s="1"/>
  <c r="AG22" i="285"/>
  <c r="AE22" i="285"/>
  <c r="AD22" i="285"/>
  <c r="AC22" i="285"/>
  <c r="AB22" i="285"/>
  <c r="AF22" i="285" s="1"/>
  <c r="AA22" i="285"/>
  <c r="Y22" i="285"/>
  <c r="X22" i="285"/>
  <c r="W22" i="285"/>
  <c r="Z22" i="285" s="1"/>
  <c r="V22" i="285"/>
  <c r="U22" i="285"/>
  <c r="T22" i="285"/>
  <c r="S22" i="285"/>
  <c r="R22" i="285"/>
  <c r="Q22" i="285"/>
  <c r="O22" i="285"/>
  <c r="N22" i="285"/>
  <c r="M22" i="285"/>
  <c r="L22" i="285"/>
  <c r="P22" i="285" s="1"/>
  <c r="F22" i="285" s="1"/>
  <c r="K22" i="285"/>
  <c r="AI21" i="285"/>
  <c r="AH21" i="285"/>
  <c r="AJ21" i="285" s="1"/>
  <c r="AG21" i="285"/>
  <c r="AE21" i="285"/>
  <c r="AD21" i="285"/>
  <c r="AC21" i="285"/>
  <c r="AB21" i="285"/>
  <c r="AF21" i="285" s="1"/>
  <c r="AA21" i="285"/>
  <c r="Y21" i="285"/>
  <c r="X21" i="285"/>
  <c r="W21" i="285"/>
  <c r="Z21" i="285" s="1"/>
  <c r="V21" i="285"/>
  <c r="T21" i="285"/>
  <c r="S21" i="285"/>
  <c r="R21" i="285"/>
  <c r="U21" i="285" s="1"/>
  <c r="Q21" i="285"/>
  <c r="O21" i="285"/>
  <c r="N21" i="285"/>
  <c r="M21" i="285"/>
  <c r="L21" i="285"/>
  <c r="P21" i="285" s="1"/>
  <c r="F21" i="285" s="1"/>
  <c r="K21" i="285"/>
  <c r="AI20" i="285"/>
  <c r="AH20" i="285"/>
  <c r="AJ20" i="285" s="1"/>
  <c r="AG20" i="285"/>
  <c r="AE20" i="285"/>
  <c r="AD20" i="285"/>
  <c r="AC20" i="285"/>
  <c r="AB20" i="285"/>
  <c r="AF20" i="285" s="1"/>
  <c r="AA20" i="285"/>
  <c r="Y20" i="285"/>
  <c r="X20" i="285"/>
  <c r="W20" i="285"/>
  <c r="Z20" i="285" s="1"/>
  <c r="V20" i="285"/>
  <c r="T20" i="285"/>
  <c r="S20" i="285"/>
  <c r="R20" i="285"/>
  <c r="U20" i="285" s="1"/>
  <c r="Q20" i="285"/>
  <c r="O20" i="285"/>
  <c r="N20" i="285"/>
  <c r="M20" i="285"/>
  <c r="L20" i="285"/>
  <c r="P20" i="285" s="1"/>
  <c r="F20" i="285" s="1"/>
  <c r="K20" i="285"/>
  <c r="AI19" i="285"/>
  <c r="AH19" i="285"/>
  <c r="AG19" i="285"/>
  <c r="AJ19" i="285" s="1"/>
  <c r="AE19" i="285"/>
  <c r="AD19" i="285"/>
  <c r="AC19" i="285"/>
  <c r="AB19" i="285"/>
  <c r="AA19" i="285"/>
  <c r="AF19" i="285" s="1"/>
  <c r="Y19" i="285"/>
  <c r="X19" i="285"/>
  <c r="W19" i="285"/>
  <c r="V19" i="285"/>
  <c r="Z19" i="285" s="1"/>
  <c r="T19" i="285"/>
  <c r="S19" i="285"/>
  <c r="R19" i="285"/>
  <c r="Q19" i="285"/>
  <c r="U19" i="285" s="1"/>
  <c r="O19" i="285"/>
  <c r="N19" i="285"/>
  <c r="M19" i="285"/>
  <c r="L19" i="285"/>
  <c r="K19" i="285"/>
  <c r="P19" i="285" s="1"/>
  <c r="F19" i="285" s="1"/>
  <c r="AI18" i="285"/>
  <c r="AH18" i="285"/>
  <c r="AJ18" i="285" s="1"/>
  <c r="AG18" i="285"/>
  <c r="AE18" i="285"/>
  <c r="AD18" i="285"/>
  <c r="AC18" i="285"/>
  <c r="AB18" i="285"/>
  <c r="AF18" i="285" s="1"/>
  <c r="AA18" i="285"/>
  <c r="Y18" i="285"/>
  <c r="X18" i="285"/>
  <c r="W18" i="285"/>
  <c r="Z18" i="285" s="1"/>
  <c r="V18" i="285"/>
  <c r="U18" i="285"/>
  <c r="T18" i="285"/>
  <c r="S18" i="285"/>
  <c r="R18" i="285"/>
  <c r="Q18" i="285"/>
  <c r="O18" i="285"/>
  <c r="N18" i="285"/>
  <c r="M18" i="285"/>
  <c r="L18" i="285"/>
  <c r="P18" i="285" s="1"/>
  <c r="F18" i="285" s="1"/>
  <c r="K18" i="285"/>
  <c r="AI17" i="285"/>
  <c r="AH17" i="285"/>
  <c r="AJ17" i="285" s="1"/>
  <c r="AG17" i="285"/>
  <c r="AE17" i="285"/>
  <c r="AD17" i="285"/>
  <c r="AC17" i="285"/>
  <c r="AB17" i="285"/>
  <c r="AA17" i="285"/>
  <c r="Y17" i="285"/>
  <c r="X17" i="285"/>
  <c r="W17" i="285"/>
  <c r="V17" i="285"/>
  <c r="Z17" i="285" s="1"/>
  <c r="T17" i="285"/>
  <c r="S17" i="285"/>
  <c r="R17" i="285"/>
  <c r="Q17" i="285"/>
  <c r="O17" i="285"/>
  <c r="N17" i="285"/>
  <c r="M17" i="285"/>
  <c r="L17" i="285"/>
  <c r="K17" i="285"/>
  <c r="AI16" i="285"/>
  <c r="AH16" i="285"/>
  <c r="AJ16" i="285" s="1"/>
  <c r="AG16" i="285"/>
  <c r="AE16" i="285"/>
  <c r="AD16" i="285"/>
  <c r="AC16" i="285"/>
  <c r="AB16" i="285"/>
  <c r="AA16" i="285"/>
  <c r="Y16" i="285"/>
  <c r="X16" i="285"/>
  <c r="W16" i="285"/>
  <c r="V16" i="285"/>
  <c r="T16" i="285"/>
  <c r="S16" i="285"/>
  <c r="R16" i="285"/>
  <c r="Q16" i="285"/>
  <c r="O16" i="285"/>
  <c r="N16" i="285"/>
  <c r="M16" i="285"/>
  <c r="L16" i="285"/>
  <c r="K16" i="285"/>
  <c r="AI15" i="285"/>
  <c r="AH15" i="285"/>
  <c r="AJ15" i="285" s="1"/>
  <c r="AG15" i="285"/>
  <c r="AE15" i="285"/>
  <c r="AD15" i="285"/>
  <c r="AC15" i="285"/>
  <c r="AB15" i="285"/>
  <c r="AA15" i="285"/>
  <c r="Y15" i="285"/>
  <c r="X15" i="285"/>
  <c r="W15" i="285"/>
  <c r="Z15" i="285" s="1"/>
  <c r="V15" i="285"/>
  <c r="T15" i="285"/>
  <c r="S15" i="285"/>
  <c r="R15" i="285"/>
  <c r="U15" i="285" s="1"/>
  <c r="Q15" i="285"/>
  <c r="O15" i="285"/>
  <c r="N15" i="285"/>
  <c r="M15" i="285"/>
  <c r="P15" i="285" s="1"/>
  <c r="L15" i="285"/>
  <c r="K15" i="285"/>
  <c r="AI14" i="285"/>
  <c r="AH14" i="285"/>
  <c r="AJ14" i="285" s="1"/>
  <c r="AG14" i="285"/>
  <c r="AE14" i="285"/>
  <c r="AD14" i="285"/>
  <c r="AC14" i="285"/>
  <c r="AF14" i="285" s="1"/>
  <c r="AB14" i="285"/>
  <c r="AA14" i="285"/>
  <c r="Y14" i="285"/>
  <c r="X14" i="285"/>
  <c r="Z14" i="285" s="1"/>
  <c r="W14" i="285"/>
  <c r="V14" i="285"/>
  <c r="U14" i="285"/>
  <c r="T14" i="285"/>
  <c r="S14" i="285"/>
  <c r="R14" i="285"/>
  <c r="Q14" i="285"/>
  <c r="O14" i="285"/>
  <c r="N14" i="285"/>
  <c r="M14" i="285"/>
  <c r="P14" i="285" s="1"/>
  <c r="L14" i="285"/>
  <c r="K14" i="285"/>
  <c r="AI13" i="285"/>
  <c r="AH13" i="285"/>
  <c r="AJ13" i="285" s="1"/>
  <c r="AG13" i="285"/>
  <c r="AE13" i="285"/>
  <c r="AD13" i="285"/>
  <c r="AC13" i="285"/>
  <c r="AB13" i="285"/>
  <c r="AF13" i="285" s="1"/>
  <c r="AA13" i="285"/>
  <c r="Y13" i="285"/>
  <c r="X13" i="285"/>
  <c r="W13" i="285"/>
  <c r="Z13" i="285" s="1"/>
  <c r="V13" i="285"/>
  <c r="T13" i="285"/>
  <c r="S13" i="285"/>
  <c r="R13" i="285"/>
  <c r="U13" i="285" s="1"/>
  <c r="Q13" i="285"/>
  <c r="O13" i="285"/>
  <c r="N13" i="285"/>
  <c r="M13" i="285"/>
  <c r="L13" i="285"/>
  <c r="P13" i="285" s="1"/>
  <c r="K13" i="285"/>
  <c r="AI12" i="285"/>
  <c r="AH12" i="285"/>
  <c r="AG12" i="285"/>
  <c r="AE12" i="285"/>
  <c r="AD12" i="285"/>
  <c r="AC12" i="285"/>
  <c r="AB12" i="285"/>
  <c r="AA12" i="285"/>
  <c r="AF12" i="285" s="1"/>
  <c r="Y12" i="285"/>
  <c r="X12" i="285"/>
  <c r="W12" i="285"/>
  <c r="V12" i="285"/>
  <c r="Z12" i="285" s="1"/>
  <c r="T12" i="285"/>
  <c r="S12" i="285"/>
  <c r="R12" i="285"/>
  <c r="Q12" i="285"/>
  <c r="O12" i="285"/>
  <c r="N12" i="285"/>
  <c r="M12" i="285"/>
  <c r="L12" i="285"/>
  <c r="K12" i="285"/>
  <c r="AI11" i="285"/>
  <c r="AH11" i="285"/>
  <c r="AJ11" i="285" s="1"/>
  <c r="AG11" i="285"/>
  <c r="AE11" i="285"/>
  <c r="AD11" i="285"/>
  <c r="AC11" i="285"/>
  <c r="AB11" i="285"/>
  <c r="AF11" i="285" s="1"/>
  <c r="AA11" i="285"/>
  <c r="Y11" i="285"/>
  <c r="X11" i="285"/>
  <c r="W11" i="285"/>
  <c r="Z11" i="285" s="1"/>
  <c r="V11" i="285"/>
  <c r="T11" i="285"/>
  <c r="S11" i="285"/>
  <c r="R11" i="285"/>
  <c r="U11" i="285" s="1"/>
  <c r="Q11" i="285"/>
  <c r="O11" i="285"/>
  <c r="N11" i="285"/>
  <c r="M11" i="285"/>
  <c r="L11" i="285"/>
  <c r="P11" i="285" s="1"/>
  <c r="K11" i="285"/>
  <c r="AI10" i="285"/>
  <c r="AH10" i="285"/>
  <c r="AJ10" i="285" s="1"/>
  <c r="AG10" i="285"/>
  <c r="AE10" i="285"/>
  <c r="AD10" i="285"/>
  <c r="AC10" i="285"/>
  <c r="AB10" i="285"/>
  <c r="AF10" i="285" s="1"/>
  <c r="AA10" i="285"/>
  <c r="Y10" i="285"/>
  <c r="X10" i="285"/>
  <c r="W10" i="285"/>
  <c r="Z10" i="285" s="1"/>
  <c r="V10" i="285"/>
  <c r="T10" i="285"/>
  <c r="S10" i="285"/>
  <c r="R10" i="285"/>
  <c r="U10" i="285" s="1"/>
  <c r="Q10" i="285"/>
  <c r="O10" i="285"/>
  <c r="N10" i="285"/>
  <c r="M10" i="285"/>
  <c r="L10" i="285"/>
  <c r="P10" i="285" s="1"/>
  <c r="K10" i="285"/>
  <c r="AI9" i="285"/>
  <c r="AH9" i="285"/>
  <c r="AG9" i="285"/>
  <c r="AJ9" i="285" s="1"/>
  <c r="AE9" i="285"/>
  <c r="AD9" i="285"/>
  <c r="AC9" i="285"/>
  <c r="AB9" i="285"/>
  <c r="AA9" i="285"/>
  <c r="AF9" i="285" s="1"/>
  <c r="Y9" i="285"/>
  <c r="X9" i="285"/>
  <c r="W9" i="285"/>
  <c r="V9" i="285"/>
  <c r="T9" i="285"/>
  <c r="S9" i="285"/>
  <c r="R9" i="285"/>
  <c r="Q9" i="285"/>
  <c r="O9" i="285"/>
  <c r="N9" i="285"/>
  <c r="M9" i="285"/>
  <c r="L9" i="285"/>
  <c r="K9" i="285"/>
  <c r="P9" i="285" s="1"/>
  <c r="AI8" i="285"/>
  <c r="AH8" i="285"/>
  <c r="AJ8" i="285" s="1"/>
  <c r="AG8" i="285"/>
  <c r="AE8" i="285"/>
  <c r="AD8" i="285"/>
  <c r="AC8" i="285"/>
  <c r="AB8" i="285"/>
  <c r="AF8" i="285" s="1"/>
  <c r="AA8" i="285"/>
  <c r="Y8" i="285"/>
  <c r="X8" i="285"/>
  <c r="Z8" i="285" s="1"/>
  <c r="W8" i="285"/>
  <c r="V8" i="285"/>
  <c r="T8" i="285"/>
  <c r="S8" i="285"/>
  <c r="R8" i="285"/>
  <c r="Q8" i="285"/>
  <c r="O8" i="285"/>
  <c r="N8" i="285"/>
  <c r="M8" i="285"/>
  <c r="L8" i="285"/>
  <c r="P8" i="285" s="1"/>
  <c r="K8" i="285"/>
  <c r="AI7" i="285"/>
  <c r="AH7" i="285"/>
  <c r="AG7" i="285"/>
  <c r="AE7" i="285"/>
  <c r="AD7" i="285"/>
  <c r="AC7" i="285"/>
  <c r="AB7" i="285"/>
  <c r="AA7" i="285"/>
  <c r="Y7" i="285"/>
  <c r="X7" i="285"/>
  <c r="W7" i="285"/>
  <c r="V7" i="285"/>
  <c r="Z7" i="285" s="1"/>
  <c r="T7" i="285"/>
  <c r="S7" i="285"/>
  <c r="R7" i="285"/>
  <c r="Q7" i="285"/>
  <c r="U7" i="285" s="1"/>
  <c r="O7" i="285"/>
  <c r="N7" i="285"/>
  <c r="M7" i="285"/>
  <c r="L7" i="285"/>
  <c r="K7" i="285"/>
  <c r="AI6" i="285"/>
  <c r="AH6" i="285"/>
  <c r="AG6" i="285"/>
  <c r="AJ6" i="285" s="1"/>
  <c r="AE6" i="285"/>
  <c r="AD6" i="285"/>
  <c r="AC6" i="285"/>
  <c r="AB6" i="285"/>
  <c r="AA6" i="285"/>
  <c r="Y6" i="285"/>
  <c r="X6" i="285"/>
  <c r="W6" i="285"/>
  <c r="V6" i="285"/>
  <c r="T6" i="285"/>
  <c r="S6" i="285"/>
  <c r="R6" i="285"/>
  <c r="Q6" i="285"/>
  <c r="U6" i="285" s="1"/>
  <c r="O6" i="285"/>
  <c r="N6" i="285"/>
  <c r="M6" i="285"/>
  <c r="L6" i="285"/>
  <c r="K6" i="285"/>
  <c r="AI5" i="285"/>
  <c r="AH5" i="285"/>
  <c r="AJ5" i="285" s="1"/>
  <c r="AG5" i="285"/>
  <c r="AE5" i="285"/>
  <c r="AD5" i="285"/>
  <c r="AC5" i="285"/>
  <c r="AB5" i="285"/>
  <c r="AF5" i="285" s="1"/>
  <c r="AA5" i="285"/>
  <c r="Y5" i="285"/>
  <c r="X5" i="285"/>
  <c r="W5" i="285"/>
  <c r="Z5" i="285" s="1"/>
  <c r="V5" i="285"/>
  <c r="T5" i="285"/>
  <c r="S5" i="285"/>
  <c r="R5" i="285"/>
  <c r="U5" i="285" s="1"/>
  <c r="Q5" i="285"/>
  <c r="O5" i="285"/>
  <c r="N5" i="285"/>
  <c r="M5" i="285"/>
  <c r="L5" i="285"/>
  <c r="P5" i="285" s="1"/>
  <c r="K5" i="285"/>
  <c r="AI4" i="285"/>
  <c r="AH4" i="285"/>
  <c r="AJ4" i="285" s="1"/>
  <c r="AG4" i="285"/>
  <c r="AE4" i="285"/>
  <c r="AD4" i="285"/>
  <c r="AC4" i="285"/>
  <c r="AF4" i="285" s="1"/>
  <c r="AB4" i="285"/>
  <c r="AA4" i="285"/>
  <c r="Y4" i="285"/>
  <c r="X4" i="285"/>
  <c r="Z4" i="285" s="1"/>
  <c r="W4" i="285"/>
  <c r="V4" i="285"/>
  <c r="T4" i="285"/>
  <c r="S4" i="285"/>
  <c r="U4" i="285" s="1"/>
  <c r="R4" i="285"/>
  <c r="Q4" i="285"/>
  <c r="O4" i="285"/>
  <c r="N4" i="285"/>
  <c r="M4" i="285"/>
  <c r="P4" i="285" s="1"/>
  <c r="L4" i="285"/>
  <c r="K4" i="285"/>
  <c r="P6" i="285" l="1"/>
  <c r="F6" i="285" s="1"/>
  <c r="U17" i="285"/>
  <c r="AF17" i="285"/>
  <c r="D61" i="285"/>
  <c r="D66" i="285"/>
  <c r="D69" i="285" s="1"/>
  <c r="U16" i="285"/>
  <c r="Z16" i="285"/>
  <c r="AF16" i="285"/>
  <c r="P12" i="285"/>
  <c r="F12" i="285" s="1"/>
  <c r="AJ12" i="285"/>
  <c r="U9" i="285"/>
  <c r="Z9" i="285"/>
  <c r="AF7" i="285"/>
  <c r="Z6" i="285"/>
  <c r="AF6" i="285"/>
  <c r="F10" i="285"/>
  <c r="P17" i="285"/>
  <c r="F17" i="285" s="1"/>
  <c r="P16" i="285"/>
  <c r="F16" i="285" s="1"/>
  <c r="AF15" i="285"/>
  <c r="U12" i="285"/>
  <c r="F4" i="285"/>
  <c r="F8" i="285"/>
  <c r="U8" i="285"/>
  <c r="F13" i="285"/>
  <c r="AJ7" i="285"/>
  <c r="P7" i="285"/>
  <c r="F7" i="285" s="1"/>
  <c r="F15" i="285"/>
  <c r="F9" i="285"/>
  <c r="F5" i="285"/>
  <c r="F11" i="285"/>
  <c r="F14" i="285"/>
  <c r="E61" i="285"/>
  <c r="C47" i="285"/>
  <c r="C66" i="285" s="1"/>
  <c r="C68" i="285"/>
  <c r="G68" i="285" s="1"/>
  <c r="G66" i="285"/>
  <c r="D48" i="285"/>
  <c r="D49" i="285"/>
  <c r="C55" i="285"/>
  <c r="G55" i="285" s="1"/>
  <c r="C56" i="285"/>
  <c r="G56" i="285" s="1"/>
  <c r="C48" i="285"/>
  <c r="G48" i="285" s="1"/>
  <c r="E48" i="285"/>
  <c r="D55" i="285"/>
  <c r="C49" i="285"/>
  <c r="G49" i="285" s="1"/>
  <c r="G47" i="285"/>
  <c r="E55" i="285"/>
  <c r="E56" i="285"/>
  <c r="C54" i="233"/>
  <c r="C56" i="233" s="1"/>
  <c r="D67" i="285" l="1"/>
  <c r="D68" i="285"/>
  <c r="E66" i="285"/>
  <c r="E68" i="285" s="1"/>
  <c r="D57" i="285"/>
  <c r="D62" i="285" s="1"/>
  <c r="D50" i="285"/>
  <c r="C67" i="285"/>
  <c r="G67" i="285" s="1"/>
  <c r="G70" i="285" s="1"/>
  <c r="C61" i="285"/>
  <c r="C57" i="285"/>
  <c r="E50" i="285"/>
  <c r="E67" i="285"/>
  <c r="G51" i="285"/>
  <c r="C55" i="233"/>
  <c r="D57" i="284"/>
  <c r="E54" i="284"/>
  <c r="E55" i="284" s="1"/>
  <c r="D54" i="284"/>
  <c r="D56" i="284" s="1"/>
  <c r="C54" i="284"/>
  <c r="C55" i="284" s="1"/>
  <c r="G55" i="284" s="1"/>
  <c r="D50" i="284"/>
  <c r="E47" i="284"/>
  <c r="E49" i="284" s="1"/>
  <c r="D47" i="284"/>
  <c r="D62" i="284" s="1"/>
  <c r="AJ43" i="284"/>
  <c r="AI43" i="284"/>
  <c r="AH43" i="284"/>
  <c r="AG43" i="284"/>
  <c r="AF43" i="284"/>
  <c r="AE43" i="284"/>
  <c r="AD43" i="284"/>
  <c r="AC43" i="284"/>
  <c r="AB43" i="284"/>
  <c r="AA43" i="284"/>
  <c r="Z43" i="284"/>
  <c r="Y43" i="284"/>
  <c r="X43" i="284"/>
  <c r="W43" i="284"/>
  <c r="V43" i="284"/>
  <c r="U43" i="284"/>
  <c r="T43" i="284"/>
  <c r="S43" i="284"/>
  <c r="R43" i="284"/>
  <c r="Q43" i="284"/>
  <c r="P43" i="284"/>
  <c r="O43" i="284"/>
  <c r="N43" i="284"/>
  <c r="M43" i="284"/>
  <c r="L43" i="284"/>
  <c r="K43" i="284"/>
  <c r="F43" i="284"/>
  <c r="AJ42" i="284"/>
  <c r="AI42" i="284"/>
  <c r="AH42" i="284"/>
  <c r="AG42" i="284"/>
  <c r="AF42" i="284"/>
  <c r="AE42" i="284"/>
  <c r="AD42" i="284"/>
  <c r="AC42" i="284"/>
  <c r="AB42" i="284"/>
  <c r="AA42" i="284"/>
  <c r="Z42" i="284"/>
  <c r="Y42" i="284"/>
  <c r="X42" i="284"/>
  <c r="W42" i="284"/>
  <c r="V42" i="284"/>
  <c r="U42" i="284"/>
  <c r="T42" i="284"/>
  <c r="S42" i="284"/>
  <c r="R42" i="284"/>
  <c r="Q42" i="284"/>
  <c r="P42" i="284"/>
  <c r="O42" i="284"/>
  <c r="N42" i="284"/>
  <c r="M42" i="284"/>
  <c r="L42" i="284"/>
  <c r="K42" i="284"/>
  <c r="F42" i="284"/>
  <c r="AJ41" i="284"/>
  <c r="AI41" i="284"/>
  <c r="AH41" i="284"/>
  <c r="AG41" i="284"/>
  <c r="AF41" i="284"/>
  <c r="AE41" i="284"/>
  <c r="AD41" i="284"/>
  <c r="AC41" i="284"/>
  <c r="AB41" i="284"/>
  <c r="AA41" i="284"/>
  <c r="Z41" i="284"/>
  <c r="Y41" i="284"/>
  <c r="X41" i="284"/>
  <c r="W41" i="284"/>
  <c r="V41" i="284"/>
  <c r="U41" i="284"/>
  <c r="T41" i="284"/>
  <c r="S41" i="284"/>
  <c r="R41" i="284"/>
  <c r="Q41" i="284"/>
  <c r="P41" i="284"/>
  <c r="O41" i="284"/>
  <c r="N41" i="284"/>
  <c r="M41" i="284"/>
  <c r="L41" i="284"/>
  <c r="K41" i="284"/>
  <c r="F41" i="284"/>
  <c r="AJ40" i="284"/>
  <c r="AI40" i="284"/>
  <c r="AH40" i="284"/>
  <c r="AG40" i="284"/>
  <c r="AF40" i="284"/>
  <c r="AE40" i="284"/>
  <c r="AD40" i="284"/>
  <c r="AC40" i="284"/>
  <c r="AB40" i="284"/>
  <c r="AA40" i="284"/>
  <c r="Z40" i="284"/>
  <c r="Y40" i="284"/>
  <c r="X40" i="284"/>
  <c r="W40" i="284"/>
  <c r="V40" i="284"/>
  <c r="U40" i="284"/>
  <c r="T40" i="284"/>
  <c r="S40" i="284"/>
  <c r="R40" i="284"/>
  <c r="Q40" i="284"/>
  <c r="P40" i="284"/>
  <c r="O40" i="284"/>
  <c r="N40" i="284"/>
  <c r="M40" i="284"/>
  <c r="L40" i="284"/>
  <c r="K40" i="284"/>
  <c r="F40" i="284"/>
  <c r="AJ39" i="284"/>
  <c r="AI39" i="284"/>
  <c r="AH39" i="284"/>
  <c r="AG39" i="284"/>
  <c r="AF39" i="284"/>
  <c r="AE39" i="284"/>
  <c r="AD39" i="284"/>
  <c r="AC39" i="284"/>
  <c r="AB39" i="284"/>
  <c r="AA39" i="284"/>
  <c r="Z39" i="284"/>
  <c r="Y39" i="284"/>
  <c r="X39" i="284"/>
  <c r="W39" i="284"/>
  <c r="V39" i="284"/>
  <c r="U39" i="284"/>
  <c r="T39" i="284"/>
  <c r="S39" i="284"/>
  <c r="R39" i="284"/>
  <c r="Q39" i="284"/>
  <c r="P39" i="284"/>
  <c r="O39" i="284"/>
  <c r="N39" i="284"/>
  <c r="M39" i="284"/>
  <c r="L39" i="284"/>
  <c r="K39" i="284"/>
  <c r="F39" i="284"/>
  <c r="AJ38" i="284"/>
  <c r="AI38" i="284"/>
  <c r="AH38" i="284"/>
  <c r="AG38" i="284"/>
  <c r="AF38" i="284"/>
  <c r="AE38" i="284"/>
  <c r="AD38" i="284"/>
  <c r="AC38" i="284"/>
  <c r="AB38" i="284"/>
  <c r="AA38" i="284"/>
  <c r="Z38" i="284"/>
  <c r="Y38" i="284"/>
  <c r="X38" i="284"/>
  <c r="W38" i="284"/>
  <c r="V38" i="284"/>
  <c r="U38" i="284"/>
  <c r="T38" i="284"/>
  <c r="S38" i="284"/>
  <c r="R38" i="284"/>
  <c r="Q38" i="284"/>
  <c r="P38" i="284"/>
  <c r="O38" i="284"/>
  <c r="N38" i="284"/>
  <c r="M38" i="284"/>
  <c r="L38" i="284"/>
  <c r="K38" i="284"/>
  <c r="F38" i="284"/>
  <c r="AJ37" i="284"/>
  <c r="AI37" i="284"/>
  <c r="AH37" i="284"/>
  <c r="AG37" i="284"/>
  <c r="AF37" i="284"/>
  <c r="AE37" i="284"/>
  <c r="AD37" i="284"/>
  <c r="AC37" i="284"/>
  <c r="AB37" i="284"/>
  <c r="AA37" i="284"/>
  <c r="Z37" i="284"/>
  <c r="Y37" i="284"/>
  <c r="X37" i="284"/>
  <c r="W37" i="284"/>
  <c r="V37" i="284"/>
  <c r="U37" i="284"/>
  <c r="T37" i="284"/>
  <c r="S37" i="284"/>
  <c r="R37" i="284"/>
  <c r="Q37" i="284"/>
  <c r="P37" i="284"/>
  <c r="O37" i="284"/>
  <c r="N37" i="284"/>
  <c r="M37" i="284"/>
  <c r="L37" i="284"/>
  <c r="K37" i="284"/>
  <c r="F37" i="284"/>
  <c r="AJ36" i="284"/>
  <c r="AI36" i="284"/>
  <c r="AH36" i="284"/>
  <c r="AG36" i="284"/>
  <c r="AF36" i="284"/>
  <c r="AE36" i="284"/>
  <c r="AD36" i="284"/>
  <c r="AC36" i="284"/>
  <c r="AB36" i="284"/>
  <c r="AA36" i="284"/>
  <c r="Z36" i="284"/>
  <c r="Y36" i="284"/>
  <c r="X36" i="284"/>
  <c r="W36" i="284"/>
  <c r="V36" i="284"/>
  <c r="U36" i="284"/>
  <c r="T36" i="284"/>
  <c r="S36" i="284"/>
  <c r="R36" i="284"/>
  <c r="Q36" i="284"/>
  <c r="P36" i="284"/>
  <c r="O36" i="284"/>
  <c r="N36" i="284"/>
  <c r="M36" i="284"/>
  <c r="L36" i="284"/>
  <c r="K36" i="284"/>
  <c r="F36" i="284"/>
  <c r="AJ35" i="284"/>
  <c r="AI35" i="284"/>
  <c r="AH35" i="284"/>
  <c r="AG35" i="284"/>
  <c r="AF35" i="284"/>
  <c r="AE35" i="284"/>
  <c r="AD35" i="284"/>
  <c r="AC35" i="284"/>
  <c r="AB35" i="284"/>
  <c r="AA35" i="284"/>
  <c r="Z35" i="284"/>
  <c r="Y35" i="284"/>
  <c r="X35" i="284"/>
  <c r="W35" i="284"/>
  <c r="V35" i="284"/>
  <c r="U35" i="284"/>
  <c r="T35" i="284"/>
  <c r="S35" i="284"/>
  <c r="R35" i="284"/>
  <c r="Q35" i="284"/>
  <c r="P35" i="284"/>
  <c r="O35" i="284"/>
  <c r="N35" i="284"/>
  <c r="M35" i="284"/>
  <c r="L35" i="284"/>
  <c r="K35" i="284"/>
  <c r="F35" i="284"/>
  <c r="AJ34" i="284"/>
  <c r="AI34" i="284"/>
  <c r="AH34" i="284"/>
  <c r="AG34" i="284"/>
  <c r="AF34" i="284"/>
  <c r="AE34" i="284"/>
  <c r="AD34" i="284"/>
  <c r="AC34" i="284"/>
  <c r="AB34" i="284"/>
  <c r="AA34" i="284"/>
  <c r="Z34" i="284"/>
  <c r="Y34" i="284"/>
  <c r="X34" i="284"/>
  <c r="W34" i="284"/>
  <c r="V34" i="284"/>
  <c r="U34" i="284"/>
  <c r="T34" i="284"/>
  <c r="S34" i="284"/>
  <c r="R34" i="284"/>
  <c r="Q34" i="284"/>
  <c r="P34" i="284"/>
  <c r="O34" i="284"/>
  <c r="N34" i="284"/>
  <c r="M34" i="284"/>
  <c r="L34" i="284"/>
  <c r="K34" i="284"/>
  <c r="F34" i="284"/>
  <c r="AJ33" i="284"/>
  <c r="AI33" i="284"/>
  <c r="AH33" i="284"/>
  <c r="AG33" i="284"/>
  <c r="AF33" i="284"/>
  <c r="AE33" i="284"/>
  <c r="AD33" i="284"/>
  <c r="AC33" i="284"/>
  <c r="AB33" i="284"/>
  <c r="AA33" i="284"/>
  <c r="Z33" i="284"/>
  <c r="Y33" i="284"/>
  <c r="X33" i="284"/>
  <c r="W33" i="284"/>
  <c r="V33" i="284"/>
  <c r="U33" i="284"/>
  <c r="T33" i="284"/>
  <c r="S33" i="284"/>
  <c r="R33" i="284"/>
  <c r="Q33" i="284"/>
  <c r="P33" i="284"/>
  <c r="O33" i="284"/>
  <c r="N33" i="284"/>
  <c r="M33" i="284"/>
  <c r="L33" i="284"/>
  <c r="K33" i="284"/>
  <c r="F33" i="284"/>
  <c r="AJ32" i="284"/>
  <c r="AI32" i="284"/>
  <c r="AH32" i="284"/>
  <c r="AG32" i="284"/>
  <c r="AF32" i="284"/>
  <c r="AE32" i="284"/>
  <c r="AD32" i="284"/>
  <c r="AC32" i="284"/>
  <c r="AB32" i="284"/>
  <c r="AA32" i="284"/>
  <c r="Z32" i="284"/>
  <c r="Y32" i="284"/>
  <c r="X32" i="284"/>
  <c r="W32" i="284"/>
  <c r="V32" i="284"/>
  <c r="U32" i="284"/>
  <c r="T32" i="284"/>
  <c r="S32" i="284"/>
  <c r="R32" i="284"/>
  <c r="Q32" i="284"/>
  <c r="P32" i="284"/>
  <c r="O32" i="284"/>
  <c r="N32" i="284"/>
  <c r="M32" i="284"/>
  <c r="L32" i="284"/>
  <c r="K32" i="284"/>
  <c r="F32" i="284"/>
  <c r="AJ31" i="284"/>
  <c r="AI31" i="284"/>
  <c r="AH31" i="284"/>
  <c r="AG31" i="284"/>
  <c r="AF31" i="284"/>
  <c r="AE31" i="284"/>
  <c r="AD31" i="284"/>
  <c r="AC31" i="284"/>
  <c r="AB31" i="284"/>
  <c r="AA31" i="284"/>
  <c r="Z31" i="284"/>
  <c r="Y31" i="284"/>
  <c r="X31" i="284"/>
  <c r="W31" i="284"/>
  <c r="V31" i="284"/>
  <c r="U31" i="284"/>
  <c r="T31" i="284"/>
  <c r="S31" i="284"/>
  <c r="R31" i="284"/>
  <c r="Q31" i="284"/>
  <c r="P31" i="284"/>
  <c r="O31" i="284"/>
  <c r="N31" i="284"/>
  <c r="M31" i="284"/>
  <c r="L31" i="284"/>
  <c r="K31" i="284"/>
  <c r="F31" i="284"/>
  <c r="AJ30" i="284"/>
  <c r="AI30" i="284"/>
  <c r="AH30" i="284"/>
  <c r="AG30" i="284"/>
  <c r="AF30" i="284"/>
  <c r="AE30" i="284"/>
  <c r="AD30" i="284"/>
  <c r="AC30" i="284"/>
  <c r="AB30" i="284"/>
  <c r="AA30" i="284"/>
  <c r="Z30" i="284"/>
  <c r="Y30" i="284"/>
  <c r="X30" i="284"/>
  <c r="W30" i="284"/>
  <c r="V30" i="284"/>
  <c r="U30" i="284"/>
  <c r="T30" i="284"/>
  <c r="S30" i="284"/>
  <c r="R30" i="284"/>
  <c r="Q30" i="284"/>
  <c r="P30" i="284"/>
  <c r="O30" i="284"/>
  <c r="N30" i="284"/>
  <c r="M30" i="284"/>
  <c r="L30" i="284"/>
  <c r="K30" i="284"/>
  <c r="F30" i="284"/>
  <c r="AJ29" i="284"/>
  <c r="AI29" i="284"/>
  <c r="AH29" i="284"/>
  <c r="AG29" i="284"/>
  <c r="AF29" i="284"/>
  <c r="AE29" i="284"/>
  <c r="AD29" i="284"/>
  <c r="AC29" i="284"/>
  <c r="AB29" i="284"/>
  <c r="AA29" i="284"/>
  <c r="Z29" i="284"/>
  <c r="Y29" i="284"/>
  <c r="X29" i="284"/>
  <c r="W29" i="284"/>
  <c r="V29" i="284"/>
  <c r="U29" i="284"/>
  <c r="T29" i="284"/>
  <c r="S29" i="284"/>
  <c r="R29" i="284"/>
  <c r="Q29" i="284"/>
  <c r="P29" i="284"/>
  <c r="O29" i="284"/>
  <c r="N29" i="284"/>
  <c r="M29" i="284"/>
  <c r="L29" i="284"/>
  <c r="K29" i="284"/>
  <c r="F29" i="284"/>
  <c r="AJ28" i="284"/>
  <c r="AI28" i="284"/>
  <c r="AH28" i="284"/>
  <c r="AG28" i="284"/>
  <c r="AF28" i="284"/>
  <c r="AE28" i="284"/>
  <c r="AD28" i="284"/>
  <c r="AC28" i="284"/>
  <c r="AB28" i="284"/>
  <c r="AA28" i="284"/>
  <c r="Z28" i="284"/>
  <c r="Y28" i="284"/>
  <c r="X28" i="284"/>
  <c r="W28" i="284"/>
  <c r="V28" i="284"/>
  <c r="U28" i="284"/>
  <c r="T28" i="284"/>
  <c r="S28" i="284"/>
  <c r="R28" i="284"/>
  <c r="Q28" i="284"/>
  <c r="P28" i="284"/>
  <c r="O28" i="284"/>
  <c r="N28" i="284"/>
  <c r="M28" i="284"/>
  <c r="L28" i="284"/>
  <c r="K28" i="284"/>
  <c r="F28" i="284"/>
  <c r="AJ27" i="284"/>
  <c r="AI27" i="284"/>
  <c r="AH27" i="284"/>
  <c r="AG27" i="284"/>
  <c r="AF27" i="284"/>
  <c r="AE27" i="284"/>
  <c r="AD27" i="284"/>
  <c r="AC27" i="284"/>
  <c r="AB27" i="284"/>
  <c r="AA27" i="284"/>
  <c r="Z27" i="284"/>
  <c r="Y27" i="284"/>
  <c r="X27" i="284"/>
  <c r="W27" i="284"/>
  <c r="V27" i="284"/>
  <c r="U27" i="284"/>
  <c r="T27" i="284"/>
  <c r="S27" i="284"/>
  <c r="R27" i="284"/>
  <c r="Q27" i="284"/>
  <c r="P27" i="284"/>
  <c r="O27" i="284"/>
  <c r="N27" i="284"/>
  <c r="M27" i="284"/>
  <c r="L27" i="284"/>
  <c r="K27" i="284"/>
  <c r="F27" i="284"/>
  <c r="AJ26" i="284"/>
  <c r="AI26" i="284"/>
  <c r="AH26" i="284"/>
  <c r="AG26" i="284"/>
  <c r="AF26" i="284"/>
  <c r="AE26" i="284"/>
  <c r="AD26" i="284"/>
  <c r="AC26" i="284"/>
  <c r="AB26" i="284"/>
  <c r="AA26" i="284"/>
  <c r="Z26" i="284"/>
  <c r="Y26" i="284"/>
  <c r="X26" i="284"/>
  <c r="W26" i="284"/>
  <c r="V26" i="284"/>
  <c r="U26" i="284"/>
  <c r="T26" i="284"/>
  <c r="S26" i="284"/>
  <c r="R26" i="284"/>
  <c r="Q26" i="284"/>
  <c r="P26" i="284"/>
  <c r="O26" i="284"/>
  <c r="N26" i="284"/>
  <c r="M26" i="284"/>
  <c r="L26" i="284"/>
  <c r="K26" i="284"/>
  <c r="F26" i="284"/>
  <c r="AJ25" i="284"/>
  <c r="AI25" i="284"/>
  <c r="AH25" i="284"/>
  <c r="AG25" i="284"/>
  <c r="AF25" i="284"/>
  <c r="AE25" i="284"/>
  <c r="AD25" i="284"/>
  <c r="AC25" i="284"/>
  <c r="AB25" i="284"/>
  <c r="AA25" i="284"/>
  <c r="Z25" i="284"/>
  <c r="Y25" i="284"/>
  <c r="X25" i="284"/>
  <c r="W25" i="284"/>
  <c r="V25" i="284"/>
  <c r="U25" i="284"/>
  <c r="T25" i="284"/>
  <c r="S25" i="284"/>
  <c r="R25" i="284"/>
  <c r="Q25" i="284"/>
  <c r="P25" i="284"/>
  <c r="O25" i="284"/>
  <c r="N25" i="284"/>
  <c r="M25" i="284"/>
  <c r="L25" i="284"/>
  <c r="K25" i="284"/>
  <c r="F25" i="284"/>
  <c r="AJ24" i="284"/>
  <c r="AI24" i="284"/>
  <c r="AH24" i="284"/>
  <c r="AG24" i="284"/>
  <c r="AF24" i="284"/>
  <c r="AE24" i="284"/>
  <c r="AD24" i="284"/>
  <c r="AC24" i="284"/>
  <c r="AB24" i="284"/>
  <c r="AA24" i="284"/>
  <c r="Z24" i="284"/>
  <c r="Y24" i="284"/>
  <c r="X24" i="284"/>
  <c r="W24" i="284"/>
  <c r="V24" i="284"/>
  <c r="U24" i="284"/>
  <c r="T24" i="284"/>
  <c r="S24" i="284"/>
  <c r="R24" i="284"/>
  <c r="Q24" i="284"/>
  <c r="P24" i="284"/>
  <c r="O24" i="284"/>
  <c r="N24" i="284"/>
  <c r="M24" i="284"/>
  <c r="L24" i="284"/>
  <c r="K24" i="284"/>
  <c r="F24" i="284"/>
  <c r="AJ23" i="284"/>
  <c r="AI23" i="284"/>
  <c r="AH23" i="284"/>
  <c r="AG23" i="284"/>
  <c r="AF23" i="284"/>
  <c r="AE23" i="284"/>
  <c r="AD23" i="284"/>
  <c r="AC23" i="284"/>
  <c r="AB23" i="284"/>
  <c r="AA23" i="284"/>
  <c r="Z23" i="284"/>
  <c r="Y23" i="284"/>
  <c r="X23" i="284"/>
  <c r="W23" i="284"/>
  <c r="V23" i="284"/>
  <c r="U23" i="284"/>
  <c r="T23" i="284"/>
  <c r="S23" i="284"/>
  <c r="R23" i="284"/>
  <c r="Q23" i="284"/>
  <c r="P23" i="284"/>
  <c r="O23" i="284"/>
  <c r="N23" i="284"/>
  <c r="M23" i="284"/>
  <c r="L23" i="284"/>
  <c r="K23" i="284"/>
  <c r="F23" i="284"/>
  <c r="AJ22" i="284"/>
  <c r="AI22" i="284"/>
  <c r="AH22" i="284"/>
  <c r="AG22" i="284"/>
  <c r="AF22" i="284"/>
  <c r="AE22" i="284"/>
  <c r="AD22" i="284"/>
  <c r="AC22" i="284"/>
  <c r="AB22" i="284"/>
  <c r="AA22" i="284"/>
  <c r="Z22" i="284"/>
  <c r="Y22" i="284"/>
  <c r="X22" i="284"/>
  <c r="W22" i="284"/>
  <c r="V22" i="284"/>
  <c r="U22" i="284"/>
  <c r="T22" i="284"/>
  <c r="S22" i="284"/>
  <c r="R22" i="284"/>
  <c r="Q22" i="284"/>
  <c r="P22" i="284"/>
  <c r="O22" i="284"/>
  <c r="N22" i="284"/>
  <c r="M22" i="284"/>
  <c r="L22" i="284"/>
  <c r="K22" i="284"/>
  <c r="F22" i="284"/>
  <c r="AJ21" i="284"/>
  <c r="AI21" i="284"/>
  <c r="AH21" i="284"/>
  <c r="AG21" i="284"/>
  <c r="AF21" i="284"/>
  <c r="AE21" i="284"/>
  <c r="AD21" i="284"/>
  <c r="AC21" i="284"/>
  <c r="AB21" i="284"/>
  <c r="AA21" i="284"/>
  <c r="Z21" i="284"/>
  <c r="Y21" i="284"/>
  <c r="X21" i="284"/>
  <c r="W21" i="284"/>
  <c r="V21" i="284"/>
  <c r="U21" i="284"/>
  <c r="T21" i="284"/>
  <c r="S21" i="284"/>
  <c r="R21" i="284"/>
  <c r="Q21" i="284"/>
  <c r="P21" i="284"/>
  <c r="O21" i="284"/>
  <c r="N21" i="284"/>
  <c r="M21" i="284"/>
  <c r="L21" i="284"/>
  <c r="K21" i="284"/>
  <c r="F21" i="284"/>
  <c r="AJ20" i="284"/>
  <c r="AI20" i="284"/>
  <c r="AH20" i="284"/>
  <c r="AG20" i="284"/>
  <c r="AF20" i="284"/>
  <c r="AE20" i="284"/>
  <c r="AD20" i="284"/>
  <c r="AC20" i="284"/>
  <c r="AB20" i="284"/>
  <c r="AA20" i="284"/>
  <c r="Z20" i="284"/>
  <c r="Y20" i="284"/>
  <c r="X20" i="284"/>
  <c r="W20" i="284"/>
  <c r="V20" i="284"/>
  <c r="U20" i="284"/>
  <c r="T20" i="284"/>
  <c r="S20" i="284"/>
  <c r="R20" i="284"/>
  <c r="Q20" i="284"/>
  <c r="P20" i="284"/>
  <c r="O20" i="284"/>
  <c r="N20" i="284"/>
  <c r="M20" i="284"/>
  <c r="L20" i="284"/>
  <c r="K20" i="284"/>
  <c r="F20" i="284"/>
  <c r="AJ19" i="284"/>
  <c r="AI19" i="284"/>
  <c r="AH19" i="284"/>
  <c r="AG19" i="284"/>
  <c r="AF19" i="284"/>
  <c r="AE19" i="284"/>
  <c r="AD19" i="284"/>
  <c r="AC19" i="284"/>
  <c r="AB19" i="284"/>
  <c r="AA19" i="284"/>
  <c r="Z19" i="284"/>
  <c r="Y19" i="284"/>
  <c r="X19" i="284"/>
  <c r="W19" i="284"/>
  <c r="V19" i="284"/>
  <c r="U19" i="284"/>
  <c r="T19" i="284"/>
  <c r="S19" i="284"/>
  <c r="R19" i="284"/>
  <c r="Q19" i="284"/>
  <c r="P19" i="284"/>
  <c r="O19" i="284"/>
  <c r="N19" i="284"/>
  <c r="M19" i="284"/>
  <c r="L19" i="284"/>
  <c r="K19" i="284"/>
  <c r="F19" i="284"/>
  <c r="AJ18" i="284"/>
  <c r="AI18" i="284"/>
  <c r="AH18" i="284"/>
  <c r="AG18" i="284"/>
  <c r="AF18" i="284"/>
  <c r="AE18" i="284"/>
  <c r="AD18" i="284"/>
  <c r="AC18" i="284"/>
  <c r="AB18" i="284"/>
  <c r="AA18" i="284"/>
  <c r="Z18" i="284"/>
  <c r="Y18" i="284"/>
  <c r="X18" i="284"/>
  <c r="W18" i="284"/>
  <c r="V18" i="284"/>
  <c r="U18" i="284"/>
  <c r="T18" i="284"/>
  <c r="S18" i="284"/>
  <c r="R18" i="284"/>
  <c r="Q18" i="284"/>
  <c r="P18" i="284"/>
  <c r="O18" i="284"/>
  <c r="N18" i="284"/>
  <c r="M18" i="284"/>
  <c r="L18" i="284"/>
  <c r="K18" i="284"/>
  <c r="F18" i="284"/>
  <c r="AI17" i="284"/>
  <c r="AH17" i="284"/>
  <c r="AG17" i="284"/>
  <c r="AE17" i="284"/>
  <c r="AD17" i="284"/>
  <c r="AC17" i="284"/>
  <c r="AB17" i="284"/>
  <c r="AA17" i="284"/>
  <c r="Y17" i="284"/>
  <c r="X17" i="284"/>
  <c r="W17" i="284"/>
  <c r="V17" i="284"/>
  <c r="Z17" i="284" s="1"/>
  <c r="T17" i="284"/>
  <c r="S17" i="284"/>
  <c r="R17" i="284"/>
  <c r="Q17" i="284"/>
  <c r="O17" i="284"/>
  <c r="N17" i="284"/>
  <c r="M17" i="284"/>
  <c r="L17" i="284"/>
  <c r="K17" i="284"/>
  <c r="AI16" i="284"/>
  <c r="AH16" i="284"/>
  <c r="AG16" i="284"/>
  <c r="AJ16" i="284" s="1"/>
  <c r="AE16" i="284"/>
  <c r="AD16" i="284"/>
  <c r="AC16" i="284"/>
  <c r="AB16" i="284"/>
  <c r="AA16" i="284"/>
  <c r="Y16" i="284"/>
  <c r="X16" i="284"/>
  <c r="W16" i="284"/>
  <c r="V16" i="284"/>
  <c r="T16" i="284"/>
  <c r="S16" i="284"/>
  <c r="R16" i="284"/>
  <c r="Q16" i="284"/>
  <c r="U16" i="284" s="1"/>
  <c r="O16" i="284"/>
  <c r="N16" i="284"/>
  <c r="M16" i="284"/>
  <c r="L16" i="284"/>
  <c r="K16" i="284"/>
  <c r="AI15" i="284"/>
  <c r="AH15" i="284"/>
  <c r="AJ15" i="284" s="1"/>
  <c r="AG15" i="284"/>
  <c r="AE15" i="284"/>
  <c r="AD15" i="284"/>
  <c r="AC15" i="284"/>
  <c r="AF15" i="284" s="1"/>
  <c r="AB15" i="284"/>
  <c r="AA15" i="284"/>
  <c r="Y15" i="284"/>
  <c r="X15" i="284"/>
  <c r="W15" i="284"/>
  <c r="V15" i="284"/>
  <c r="T15" i="284"/>
  <c r="S15" i="284"/>
  <c r="R15" i="284"/>
  <c r="Q15" i="284"/>
  <c r="O15" i="284"/>
  <c r="N15" i="284"/>
  <c r="M15" i="284"/>
  <c r="P15" i="284" s="1"/>
  <c r="L15" i="284"/>
  <c r="K15" i="284"/>
  <c r="AI14" i="284"/>
  <c r="AH14" i="284"/>
  <c r="AJ14" i="284" s="1"/>
  <c r="AG14" i="284"/>
  <c r="AE14" i="284"/>
  <c r="AD14" i="284"/>
  <c r="AC14" i="284"/>
  <c r="AB14" i="284"/>
  <c r="AA14" i="284"/>
  <c r="Y14" i="284"/>
  <c r="X14" i="284"/>
  <c r="Z14" i="284" s="1"/>
  <c r="F14" i="284" s="1"/>
  <c r="W14" i="284"/>
  <c r="V14" i="284"/>
  <c r="T14" i="284"/>
  <c r="S14" i="284"/>
  <c r="R14" i="284"/>
  <c r="Q14" i="284"/>
  <c r="O14" i="284"/>
  <c r="N14" i="284"/>
  <c r="M14" i="284"/>
  <c r="L14" i="284"/>
  <c r="K14" i="284"/>
  <c r="AI13" i="284"/>
  <c r="AH13" i="284"/>
  <c r="AJ13" i="284" s="1"/>
  <c r="AG13" i="284"/>
  <c r="AE13" i="284"/>
  <c r="AD13" i="284"/>
  <c r="AC13" i="284"/>
  <c r="AB13" i="284"/>
  <c r="AF13" i="284" s="1"/>
  <c r="AA13" i="284"/>
  <c r="Y13" i="284"/>
  <c r="X13" i="284"/>
  <c r="W13" i="284"/>
  <c r="Z13" i="284" s="1"/>
  <c r="F13" i="284" s="1"/>
  <c r="V13" i="284"/>
  <c r="T13" i="284"/>
  <c r="S13" i="284"/>
  <c r="R13" i="284"/>
  <c r="U13" i="284" s="1"/>
  <c r="Q13" i="284"/>
  <c r="O13" i="284"/>
  <c r="N13" i="284"/>
  <c r="M13" i="284"/>
  <c r="L13" i="284"/>
  <c r="P13" i="284" s="1"/>
  <c r="K13" i="284"/>
  <c r="AI12" i="284"/>
  <c r="AH12" i="284"/>
  <c r="AJ12" i="284" s="1"/>
  <c r="AG12" i="284"/>
  <c r="AE12" i="284"/>
  <c r="AD12" i="284"/>
  <c r="AC12" i="284"/>
  <c r="AF12" i="284" s="1"/>
  <c r="AB12" i="284"/>
  <c r="AA12" i="284"/>
  <c r="Y12" i="284"/>
  <c r="X12" i="284"/>
  <c r="Z12" i="284" s="1"/>
  <c r="F12" i="284" s="1"/>
  <c r="W12" i="284"/>
  <c r="V12" i="284"/>
  <c r="T12" i="284"/>
  <c r="S12" i="284"/>
  <c r="R12" i="284"/>
  <c r="Q12" i="284"/>
  <c r="O12" i="284"/>
  <c r="N12" i="284"/>
  <c r="M12" i="284"/>
  <c r="P12" i="284" s="1"/>
  <c r="L12" i="284"/>
  <c r="K12" i="284"/>
  <c r="AI11" i="284"/>
  <c r="AH11" i="284"/>
  <c r="AJ11" i="284" s="1"/>
  <c r="AG11" i="284"/>
  <c r="AE11" i="284"/>
  <c r="AD11" i="284"/>
  <c r="AC11" i="284"/>
  <c r="AB11" i="284"/>
  <c r="AA11" i="284"/>
  <c r="Y11" i="284"/>
  <c r="X11" i="284"/>
  <c r="W11" i="284"/>
  <c r="Z11" i="284" s="1"/>
  <c r="F11" i="284" s="1"/>
  <c r="V11" i="284"/>
  <c r="T11" i="284"/>
  <c r="S11" i="284"/>
  <c r="R11" i="284"/>
  <c r="U11" i="284" s="1"/>
  <c r="Q11" i="284"/>
  <c r="O11" i="284"/>
  <c r="N11" i="284"/>
  <c r="M11" i="284"/>
  <c r="L11" i="284"/>
  <c r="K11" i="284"/>
  <c r="AI10" i="284"/>
  <c r="AH10" i="284"/>
  <c r="AJ10" i="284" s="1"/>
  <c r="AG10" i="284"/>
  <c r="AE10" i="284"/>
  <c r="AD10" i="284"/>
  <c r="AC10" i="284"/>
  <c r="AB10" i="284"/>
  <c r="AF10" i="284" s="1"/>
  <c r="AA10" i="284"/>
  <c r="Y10" i="284"/>
  <c r="X10" i="284"/>
  <c r="W10" i="284"/>
  <c r="Z10" i="284" s="1"/>
  <c r="F10" i="284" s="1"/>
  <c r="V10" i="284"/>
  <c r="T10" i="284"/>
  <c r="S10" i="284"/>
  <c r="R10" i="284"/>
  <c r="U10" i="284" s="1"/>
  <c r="Q10" i="284"/>
  <c r="O10" i="284"/>
  <c r="N10" i="284"/>
  <c r="M10" i="284"/>
  <c r="L10" i="284"/>
  <c r="P10" i="284" s="1"/>
  <c r="K10" i="284"/>
  <c r="AI9" i="284"/>
  <c r="AH9" i="284"/>
  <c r="AJ9" i="284" s="1"/>
  <c r="AG9" i="284"/>
  <c r="AE9" i="284"/>
  <c r="AD9" i="284"/>
  <c r="AC9" i="284"/>
  <c r="AB9" i="284"/>
  <c r="AA9" i="284"/>
  <c r="Y9" i="284"/>
  <c r="X9" i="284"/>
  <c r="Z9" i="284" s="1"/>
  <c r="F9" i="284" s="1"/>
  <c r="W9" i="284"/>
  <c r="V9" i="284"/>
  <c r="T9" i="284"/>
  <c r="S9" i="284"/>
  <c r="R9" i="284"/>
  <c r="Q9" i="284"/>
  <c r="O9" i="284"/>
  <c r="N9" i="284"/>
  <c r="M9" i="284"/>
  <c r="L9" i="284"/>
  <c r="K9" i="284"/>
  <c r="AI8" i="284"/>
  <c r="AH8" i="284"/>
  <c r="AJ8" i="284" s="1"/>
  <c r="AG8" i="284"/>
  <c r="AE8" i="284"/>
  <c r="AD8" i="284"/>
  <c r="AC8" i="284"/>
  <c r="AB8" i="284"/>
  <c r="AA8" i="284"/>
  <c r="Y8" i="284"/>
  <c r="X8" i="284"/>
  <c r="W8" i="284"/>
  <c r="V8" i="284"/>
  <c r="T8" i="284"/>
  <c r="S8" i="284"/>
  <c r="R8" i="284"/>
  <c r="U8" i="284" s="1"/>
  <c r="Q8" i="284"/>
  <c r="O8" i="284"/>
  <c r="N8" i="284"/>
  <c r="M8" i="284"/>
  <c r="L8" i="284"/>
  <c r="K8" i="284"/>
  <c r="AI7" i="284"/>
  <c r="AH7" i="284"/>
  <c r="AG7" i="284"/>
  <c r="AE7" i="284"/>
  <c r="AD7" i="284"/>
  <c r="AC7" i="284"/>
  <c r="AF7" i="284" s="1"/>
  <c r="AB7" i="284"/>
  <c r="AA7" i="284"/>
  <c r="Y7" i="284"/>
  <c r="X7" i="284"/>
  <c r="Z7" i="284" s="1"/>
  <c r="F7" i="284" s="1"/>
  <c r="W7" i="284"/>
  <c r="V7" i="284"/>
  <c r="T7" i="284"/>
  <c r="S7" i="284"/>
  <c r="R7" i="284"/>
  <c r="Q7" i="284"/>
  <c r="O7" i="284"/>
  <c r="N7" i="284"/>
  <c r="M7" i="284"/>
  <c r="P7" i="284" s="1"/>
  <c r="L7" i="284"/>
  <c r="K7" i="284"/>
  <c r="AJ6" i="284"/>
  <c r="AI6" i="284"/>
  <c r="AH6" i="284"/>
  <c r="AG6" i="284"/>
  <c r="AE6" i="284"/>
  <c r="AD6" i="284"/>
  <c r="AC6" i="284"/>
  <c r="AB6" i="284"/>
  <c r="AF6" i="284" s="1"/>
  <c r="AA6" i="284"/>
  <c r="Y6" i="284"/>
  <c r="X6" i="284"/>
  <c r="W6" i="284"/>
  <c r="Z6" i="284" s="1"/>
  <c r="F6" i="284" s="1"/>
  <c r="V6" i="284"/>
  <c r="T6" i="284"/>
  <c r="S6" i="284"/>
  <c r="R6" i="284"/>
  <c r="U6" i="284" s="1"/>
  <c r="Q6" i="284"/>
  <c r="O6" i="284"/>
  <c r="N6" i="284"/>
  <c r="M6" i="284"/>
  <c r="L6" i="284"/>
  <c r="P6" i="284" s="1"/>
  <c r="K6" i="284"/>
  <c r="AI5" i="284"/>
  <c r="AH5" i="284"/>
  <c r="AJ5" i="284" s="1"/>
  <c r="AG5" i="284"/>
  <c r="AE5" i="284"/>
  <c r="AD5" i="284"/>
  <c r="AC5" i="284"/>
  <c r="AB5" i="284"/>
  <c r="AF5" i="284" s="1"/>
  <c r="AA5" i="284"/>
  <c r="Y5" i="284"/>
  <c r="X5" i="284"/>
  <c r="W5" i="284"/>
  <c r="Z5" i="284" s="1"/>
  <c r="F5" i="284" s="1"/>
  <c r="V5" i="284"/>
  <c r="T5" i="284"/>
  <c r="S5" i="284"/>
  <c r="R5" i="284"/>
  <c r="U5" i="284" s="1"/>
  <c r="Q5" i="284"/>
  <c r="O5" i="284"/>
  <c r="N5" i="284"/>
  <c r="M5" i="284"/>
  <c r="L5" i="284"/>
  <c r="P5" i="284" s="1"/>
  <c r="K5" i="284"/>
  <c r="AI4" i="284"/>
  <c r="AH4" i="284"/>
  <c r="AJ4" i="284" s="1"/>
  <c r="AG4" i="284"/>
  <c r="AE4" i="284"/>
  <c r="AD4" i="284"/>
  <c r="AC4" i="284"/>
  <c r="AF4" i="284" s="1"/>
  <c r="AB4" i="284"/>
  <c r="AA4" i="284"/>
  <c r="Y4" i="284"/>
  <c r="X4" i="284"/>
  <c r="Z4" i="284" s="1"/>
  <c r="F4" i="284" s="1"/>
  <c r="W4" i="284"/>
  <c r="V4" i="284"/>
  <c r="T4" i="284"/>
  <c r="S4" i="284"/>
  <c r="R4" i="284"/>
  <c r="Q4" i="284"/>
  <c r="O4" i="284"/>
  <c r="N4" i="284"/>
  <c r="M4" i="284"/>
  <c r="P4" i="284" s="1"/>
  <c r="L4" i="284"/>
  <c r="K4" i="284"/>
  <c r="J78" i="283"/>
  <c r="I78" i="283"/>
  <c r="H78" i="283"/>
  <c r="G78" i="283"/>
  <c r="J77" i="283"/>
  <c r="I77" i="283"/>
  <c r="H77" i="283"/>
  <c r="G77" i="283"/>
  <c r="J76" i="283"/>
  <c r="I76" i="283"/>
  <c r="H76" i="283"/>
  <c r="G76" i="283"/>
  <c r="J75" i="283"/>
  <c r="I75" i="283"/>
  <c r="H75" i="283"/>
  <c r="G75" i="283"/>
  <c r="J74" i="283"/>
  <c r="I74" i="283"/>
  <c r="H74" i="283"/>
  <c r="G74" i="283"/>
  <c r="F74" i="283"/>
  <c r="E74" i="283"/>
  <c r="D74" i="283"/>
  <c r="C74" i="283"/>
  <c r="J71" i="283"/>
  <c r="I71" i="283"/>
  <c r="H71" i="283"/>
  <c r="G71" i="283"/>
  <c r="J70" i="283"/>
  <c r="I70" i="283"/>
  <c r="H70" i="283"/>
  <c r="G70" i="283"/>
  <c r="J69" i="283"/>
  <c r="I69" i="283"/>
  <c r="H69" i="283"/>
  <c r="G69" i="283"/>
  <c r="J68" i="283"/>
  <c r="I68" i="283"/>
  <c r="H68" i="283"/>
  <c r="G68" i="283"/>
  <c r="J67" i="283"/>
  <c r="I67" i="283"/>
  <c r="H67" i="283"/>
  <c r="G67" i="283"/>
  <c r="F67" i="283"/>
  <c r="E67" i="283"/>
  <c r="D67" i="283"/>
  <c r="C67" i="283"/>
  <c r="J63" i="283"/>
  <c r="I63" i="283"/>
  <c r="H63" i="283"/>
  <c r="G63" i="283"/>
  <c r="J62" i="283"/>
  <c r="I62" i="283"/>
  <c r="H62" i="283"/>
  <c r="G62" i="283"/>
  <c r="J61" i="283"/>
  <c r="I61" i="283"/>
  <c r="H61" i="283"/>
  <c r="G61" i="283"/>
  <c r="J60" i="283"/>
  <c r="I60" i="283"/>
  <c r="H60" i="283"/>
  <c r="G60" i="283"/>
  <c r="J59" i="283"/>
  <c r="I59" i="283"/>
  <c r="H59" i="283"/>
  <c r="G59" i="283"/>
  <c r="F59" i="283"/>
  <c r="E59" i="283"/>
  <c r="D59" i="283"/>
  <c r="J50" i="283"/>
  <c r="I50" i="283"/>
  <c r="H50" i="283"/>
  <c r="G50" i="283"/>
  <c r="J49" i="283"/>
  <c r="I49" i="283"/>
  <c r="H49" i="283"/>
  <c r="G49" i="283"/>
  <c r="J48" i="283"/>
  <c r="I48" i="283"/>
  <c r="H48" i="283"/>
  <c r="G48" i="283"/>
  <c r="J47" i="283"/>
  <c r="I47" i="283"/>
  <c r="H47" i="283"/>
  <c r="G47" i="283"/>
  <c r="J46" i="283"/>
  <c r="I46" i="283"/>
  <c r="H46" i="283"/>
  <c r="G46" i="283"/>
  <c r="F46" i="283"/>
  <c r="E46" i="283"/>
  <c r="D46" i="283"/>
  <c r="C46" i="283"/>
  <c r="J43" i="283"/>
  <c r="I43" i="283"/>
  <c r="H43" i="283"/>
  <c r="G43" i="283"/>
  <c r="J42" i="283"/>
  <c r="I42" i="283"/>
  <c r="H42" i="283"/>
  <c r="G42" i="283"/>
  <c r="J41" i="283"/>
  <c r="I41" i="283"/>
  <c r="H41" i="283"/>
  <c r="G41" i="283"/>
  <c r="J40" i="283"/>
  <c r="I40" i="283"/>
  <c r="H40" i="283"/>
  <c r="G40" i="283"/>
  <c r="J39" i="283"/>
  <c r="I39" i="283"/>
  <c r="H39" i="283"/>
  <c r="G39" i="283"/>
  <c r="F39" i="283"/>
  <c r="E39" i="283"/>
  <c r="D39" i="283"/>
  <c r="C39" i="283"/>
  <c r="J36" i="283"/>
  <c r="I36" i="283"/>
  <c r="H36" i="283"/>
  <c r="G36" i="283"/>
  <c r="J35" i="283"/>
  <c r="I35" i="283"/>
  <c r="H35" i="283"/>
  <c r="G35" i="283"/>
  <c r="J34" i="283"/>
  <c r="I34" i="283"/>
  <c r="H34" i="283"/>
  <c r="G34" i="283"/>
  <c r="J33" i="283"/>
  <c r="I33" i="283"/>
  <c r="H33" i="283"/>
  <c r="G33" i="283"/>
  <c r="J32" i="283"/>
  <c r="I32" i="283"/>
  <c r="H32" i="283"/>
  <c r="G32" i="283"/>
  <c r="F32" i="283"/>
  <c r="E32" i="283"/>
  <c r="D32" i="283"/>
  <c r="J28" i="283"/>
  <c r="I28" i="283"/>
  <c r="H28" i="283"/>
  <c r="G28" i="283"/>
  <c r="J27" i="283"/>
  <c r="I27" i="283"/>
  <c r="H27" i="283"/>
  <c r="G27" i="283"/>
  <c r="J26" i="283"/>
  <c r="I26" i="283"/>
  <c r="H26" i="283"/>
  <c r="G26" i="283"/>
  <c r="J25" i="283"/>
  <c r="I25" i="283"/>
  <c r="H25" i="283"/>
  <c r="G25" i="283"/>
  <c r="J24" i="283"/>
  <c r="I24" i="283"/>
  <c r="H24" i="283"/>
  <c r="G24" i="283"/>
  <c r="F24" i="283"/>
  <c r="E24" i="283"/>
  <c r="D24" i="283"/>
  <c r="C24" i="283"/>
  <c r="J21" i="283"/>
  <c r="I21" i="283"/>
  <c r="H21" i="283"/>
  <c r="G21" i="283"/>
  <c r="J20" i="283"/>
  <c r="I20" i="283"/>
  <c r="H20" i="283"/>
  <c r="G20" i="283"/>
  <c r="J19" i="283"/>
  <c r="I19" i="283"/>
  <c r="H19" i="283"/>
  <c r="G19" i="283"/>
  <c r="J18" i="283"/>
  <c r="I18" i="283"/>
  <c r="H18" i="283"/>
  <c r="G18" i="283"/>
  <c r="J17" i="283"/>
  <c r="I17" i="283"/>
  <c r="H17" i="283"/>
  <c r="G17" i="283"/>
  <c r="F17" i="283"/>
  <c r="E17" i="283"/>
  <c r="D17" i="283"/>
  <c r="C17" i="283"/>
  <c r="J13" i="283"/>
  <c r="I13" i="283"/>
  <c r="H13" i="283"/>
  <c r="G13" i="283"/>
  <c r="J12" i="283"/>
  <c r="I12" i="283"/>
  <c r="H12" i="283"/>
  <c r="G12" i="283"/>
  <c r="J11" i="283"/>
  <c r="I11" i="283"/>
  <c r="H11" i="283"/>
  <c r="G11" i="283"/>
  <c r="J10" i="283"/>
  <c r="I10" i="283"/>
  <c r="H10" i="283"/>
  <c r="G10" i="283"/>
  <c r="J9" i="283"/>
  <c r="I9" i="283"/>
  <c r="H9" i="283"/>
  <c r="G9" i="283"/>
  <c r="F9" i="283"/>
  <c r="E9" i="283"/>
  <c r="D9" i="283"/>
  <c r="A5" i="283"/>
  <c r="E54" i="282"/>
  <c r="E55" i="282" s="1"/>
  <c r="D54" i="282"/>
  <c r="D55" i="282" s="1"/>
  <c r="C54" i="282"/>
  <c r="D50" i="282"/>
  <c r="E47" i="282"/>
  <c r="E49" i="282" s="1"/>
  <c r="D47" i="282"/>
  <c r="D49" i="282" s="1"/>
  <c r="AJ43" i="282"/>
  <c r="AI43" i="282"/>
  <c r="AH43" i="282"/>
  <c r="AG43" i="282"/>
  <c r="AF43" i="282"/>
  <c r="AE43" i="282"/>
  <c r="AD43" i="282"/>
  <c r="AC43" i="282"/>
  <c r="AB43" i="282"/>
  <c r="AA43" i="282"/>
  <c r="Z43" i="282"/>
  <c r="Y43" i="282"/>
  <c r="X43" i="282"/>
  <c r="W43" i="282"/>
  <c r="V43" i="282"/>
  <c r="U43" i="282"/>
  <c r="T43" i="282"/>
  <c r="S43" i="282"/>
  <c r="R43" i="282"/>
  <c r="Q43" i="282"/>
  <c r="P43" i="282"/>
  <c r="O43" i="282"/>
  <c r="N43" i="282"/>
  <c r="M43" i="282"/>
  <c r="L43" i="282"/>
  <c r="K43" i="282"/>
  <c r="F43" i="282"/>
  <c r="AJ42" i="282"/>
  <c r="AI42" i="282"/>
  <c r="AH42" i="282"/>
  <c r="AG42" i="282"/>
  <c r="AF42" i="282"/>
  <c r="AE42" i="282"/>
  <c r="AD42" i="282"/>
  <c r="AC42" i="282"/>
  <c r="AB42" i="282"/>
  <c r="AA42" i="282"/>
  <c r="Z42" i="282"/>
  <c r="Y42" i="282"/>
  <c r="X42" i="282"/>
  <c r="W42" i="282"/>
  <c r="V42" i="282"/>
  <c r="U42" i="282"/>
  <c r="T42" i="282"/>
  <c r="S42" i="282"/>
  <c r="R42" i="282"/>
  <c r="Q42" i="282"/>
  <c r="P42" i="282"/>
  <c r="O42" i="282"/>
  <c r="N42" i="282"/>
  <c r="M42" i="282"/>
  <c r="L42" i="282"/>
  <c r="K42" i="282"/>
  <c r="F42" i="282"/>
  <c r="AJ41" i="282"/>
  <c r="AI41" i="282"/>
  <c r="AH41" i="282"/>
  <c r="AG41" i="282"/>
  <c r="AF41" i="282"/>
  <c r="AE41" i="282"/>
  <c r="AD41" i="282"/>
  <c r="AC41" i="282"/>
  <c r="AB41" i="282"/>
  <c r="AA41" i="282"/>
  <c r="Z41" i="282"/>
  <c r="Y41" i="282"/>
  <c r="X41" i="282"/>
  <c r="W41" i="282"/>
  <c r="V41" i="282"/>
  <c r="U41" i="282"/>
  <c r="T41" i="282"/>
  <c r="S41" i="282"/>
  <c r="R41" i="282"/>
  <c r="Q41" i="282"/>
  <c r="P41" i="282"/>
  <c r="O41" i="282"/>
  <c r="N41" i="282"/>
  <c r="M41" i="282"/>
  <c r="L41" i="282"/>
  <c r="K41" i="282"/>
  <c r="F41" i="282"/>
  <c r="AJ40" i="282"/>
  <c r="AI40" i="282"/>
  <c r="AH40" i="282"/>
  <c r="AG40" i="282"/>
  <c r="AF40" i="282"/>
  <c r="AE40" i="282"/>
  <c r="AD40" i="282"/>
  <c r="AC40" i="282"/>
  <c r="AB40" i="282"/>
  <c r="AA40" i="282"/>
  <c r="Z40" i="282"/>
  <c r="Y40" i="282"/>
  <c r="X40" i="282"/>
  <c r="W40" i="282"/>
  <c r="V40" i="282"/>
  <c r="U40" i="282"/>
  <c r="T40" i="282"/>
  <c r="S40" i="282"/>
  <c r="R40" i="282"/>
  <c r="Q40" i="282"/>
  <c r="P40" i="282"/>
  <c r="O40" i="282"/>
  <c r="N40" i="282"/>
  <c r="M40" i="282"/>
  <c r="L40" i="282"/>
  <c r="K40" i="282"/>
  <c r="F40" i="282"/>
  <c r="AJ39" i="282"/>
  <c r="AI39" i="282"/>
  <c r="AH39" i="282"/>
  <c r="AG39" i="282"/>
  <c r="AF39" i="282"/>
  <c r="AE39" i="282"/>
  <c r="AD39" i="282"/>
  <c r="AC39" i="282"/>
  <c r="AB39" i="282"/>
  <c r="AA39" i="282"/>
  <c r="Z39" i="282"/>
  <c r="Y39" i="282"/>
  <c r="X39" i="282"/>
  <c r="W39" i="282"/>
  <c r="V39" i="282"/>
  <c r="U39" i="282"/>
  <c r="T39" i="282"/>
  <c r="S39" i="282"/>
  <c r="R39" i="282"/>
  <c r="Q39" i="282"/>
  <c r="P39" i="282"/>
  <c r="O39" i="282"/>
  <c r="N39" i="282"/>
  <c r="M39" i="282"/>
  <c r="L39" i="282"/>
  <c r="K39" i="282"/>
  <c r="F39" i="282"/>
  <c r="AJ38" i="282"/>
  <c r="AI38" i="282"/>
  <c r="AH38" i="282"/>
  <c r="AG38" i="282"/>
  <c r="AF38" i="282"/>
  <c r="AE38" i="282"/>
  <c r="AD38" i="282"/>
  <c r="AC38" i="282"/>
  <c r="AB38" i="282"/>
  <c r="AA38" i="282"/>
  <c r="Z38" i="282"/>
  <c r="Y38" i="282"/>
  <c r="X38" i="282"/>
  <c r="W38" i="282"/>
  <c r="V38" i="282"/>
  <c r="U38" i="282"/>
  <c r="T38" i="282"/>
  <c r="S38" i="282"/>
  <c r="R38" i="282"/>
  <c r="Q38" i="282"/>
  <c r="P38" i="282"/>
  <c r="O38" i="282"/>
  <c r="N38" i="282"/>
  <c r="M38" i="282"/>
  <c r="L38" i="282"/>
  <c r="K38" i="282"/>
  <c r="F38" i="282"/>
  <c r="AJ37" i="282"/>
  <c r="AI37" i="282"/>
  <c r="AH37" i="282"/>
  <c r="AG37" i="282"/>
  <c r="AF37" i="282"/>
  <c r="AE37" i="282"/>
  <c r="AD37" i="282"/>
  <c r="AC37" i="282"/>
  <c r="AB37" i="282"/>
  <c r="AA37" i="282"/>
  <c r="Z37" i="282"/>
  <c r="Y37" i="282"/>
  <c r="X37" i="282"/>
  <c r="W37" i="282"/>
  <c r="V37" i="282"/>
  <c r="U37" i="282"/>
  <c r="T37" i="282"/>
  <c r="S37" i="282"/>
  <c r="R37" i="282"/>
  <c r="Q37" i="282"/>
  <c r="P37" i="282"/>
  <c r="O37" i="282"/>
  <c r="N37" i="282"/>
  <c r="M37" i="282"/>
  <c r="L37" i="282"/>
  <c r="K37" i="282"/>
  <c r="F37" i="282"/>
  <c r="AJ36" i="282"/>
  <c r="AI36" i="282"/>
  <c r="AH36" i="282"/>
  <c r="AG36" i="282"/>
  <c r="AF36" i="282"/>
  <c r="AE36" i="282"/>
  <c r="AD36" i="282"/>
  <c r="AC36" i="282"/>
  <c r="AB36" i="282"/>
  <c r="AA36" i="282"/>
  <c r="Z36" i="282"/>
  <c r="Y36" i="282"/>
  <c r="X36" i="282"/>
  <c r="W36" i="282"/>
  <c r="V36" i="282"/>
  <c r="U36" i="282"/>
  <c r="T36" i="282"/>
  <c r="S36" i="282"/>
  <c r="R36" i="282"/>
  <c r="Q36" i="282"/>
  <c r="P36" i="282"/>
  <c r="O36" i="282"/>
  <c r="N36" i="282"/>
  <c r="M36" i="282"/>
  <c r="L36" i="282"/>
  <c r="K36" i="282"/>
  <c r="F36" i="282"/>
  <c r="AJ35" i="282"/>
  <c r="AI35" i="282"/>
  <c r="AH35" i="282"/>
  <c r="AG35" i="282"/>
  <c r="AF35" i="282"/>
  <c r="AE35" i="282"/>
  <c r="AD35" i="282"/>
  <c r="AC35" i="282"/>
  <c r="AB35" i="282"/>
  <c r="AA35" i="282"/>
  <c r="Z35" i="282"/>
  <c r="Y35" i="282"/>
  <c r="X35" i="282"/>
  <c r="W35" i="282"/>
  <c r="V35" i="282"/>
  <c r="U35" i="282"/>
  <c r="T35" i="282"/>
  <c r="S35" i="282"/>
  <c r="R35" i="282"/>
  <c r="Q35" i="282"/>
  <c r="P35" i="282"/>
  <c r="O35" i="282"/>
  <c r="N35" i="282"/>
  <c r="M35" i="282"/>
  <c r="L35" i="282"/>
  <c r="K35" i="282"/>
  <c r="F35" i="282"/>
  <c r="AJ34" i="282"/>
  <c r="AI34" i="282"/>
  <c r="AH34" i="282"/>
  <c r="AG34" i="282"/>
  <c r="AF34" i="282"/>
  <c r="AE34" i="282"/>
  <c r="AD34" i="282"/>
  <c r="AC34" i="282"/>
  <c r="AB34" i="282"/>
  <c r="AA34" i="282"/>
  <c r="Z34" i="282"/>
  <c r="Y34" i="282"/>
  <c r="X34" i="282"/>
  <c r="W34" i="282"/>
  <c r="V34" i="282"/>
  <c r="U34" i="282"/>
  <c r="T34" i="282"/>
  <c r="S34" i="282"/>
  <c r="R34" i="282"/>
  <c r="Q34" i="282"/>
  <c r="P34" i="282"/>
  <c r="O34" i="282"/>
  <c r="N34" i="282"/>
  <c r="M34" i="282"/>
  <c r="L34" i="282"/>
  <c r="K34" i="282"/>
  <c r="F34" i="282"/>
  <c r="AJ33" i="282"/>
  <c r="AI33" i="282"/>
  <c r="AH33" i="282"/>
  <c r="AG33" i="282"/>
  <c r="AF33" i="282"/>
  <c r="AE33" i="282"/>
  <c r="AD33" i="282"/>
  <c r="AC33" i="282"/>
  <c r="AB33" i="282"/>
  <c r="AA33" i="282"/>
  <c r="Z33" i="282"/>
  <c r="Y33" i="282"/>
  <c r="X33" i="282"/>
  <c r="W33" i="282"/>
  <c r="V33" i="282"/>
  <c r="U33" i="282"/>
  <c r="T33" i="282"/>
  <c r="S33" i="282"/>
  <c r="R33" i="282"/>
  <c r="Q33" i="282"/>
  <c r="P33" i="282"/>
  <c r="O33" i="282"/>
  <c r="N33" i="282"/>
  <c r="M33" i="282"/>
  <c r="L33" i="282"/>
  <c r="K33" i="282"/>
  <c r="F33" i="282"/>
  <c r="AJ32" i="282"/>
  <c r="AI32" i="282"/>
  <c r="AH32" i="282"/>
  <c r="AG32" i="282"/>
  <c r="AF32" i="282"/>
  <c r="AE32" i="282"/>
  <c r="AD32" i="282"/>
  <c r="AC32" i="282"/>
  <c r="AB32" i="282"/>
  <c r="AA32" i="282"/>
  <c r="Z32" i="282"/>
  <c r="Y32" i="282"/>
  <c r="X32" i="282"/>
  <c r="W32" i="282"/>
  <c r="V32" i="282"/>
  <c r="U32" i="282"/>
  <c r="T32" i="282"/>
  <c r="S32" i="282"/>
  <c r="R32" i="282"/>
  <c r="Q32" i="282"/>
  <c r="P32" i="282"/>
  <c r="O32" i="282"/>
  <c r="N32" i="282"/>
  <c r="M32" i="282"/>
  <c r="L32" i="282"/>
  <c r="K32" i="282"/>
  <c r="F32" i="282"/>
  <c r="AJ31" i="282"/>
  <c r="AI31" i="282"/>
  <c r="AH31" i="282"/>
  <c r="AG31" i="282"/>
  <c r="AF31" i="282"/>
  <c r="AE31" i="282"/>
  <c r="AD31" i="282"/>
  <c r="AC31" i="282"/>
  <c r="AB31" i="282"/>
  <c r="AA31" i="282"/>
  <c r="Z31" i="282"/>
  <c r="Y31" i="282"/>
  <c r="X31" i="282"/>
  <c r="W31" i="282"/>
  <c r="V31" i="282"/>
  <c r="U31" i="282"/>
  <c r="T31" i="282"/>
  <c r="S31" i="282"/>
  <c r="R31" i="282"/>
  <c r="Q31" i="282"/>
  <c r="P31" i="282"/>
  <c r="O31" i="282"/>
  <c r="N31" i="282"/>
  <c r="M31" i="282"/>
  <c r="L31" i="282"/>
  <c r="K31" i="282"/>
  <c r="F31" i="282"/>
  <c r="AJ30" i="282"/>
  <c r="AI30" i="282"/>
  <c r="AH30" i="282"/>
  <c r="AG30" i="282"/>
  <c r="AF30" i="282"/>
  <c r="AE30" i="282"/>
  <c r="AD30" i="282"/>
  <c r="AC30" i="282"/>
  <c r="AB30" i="282"/>
  <c r="AA30" i="282"/>
  <c r="Z30" i="282"/>
  <c r="Y30" i="282"/>
  <c r="X30" i="282"/>
  <c r="W30" i="282"/>
  <c r="V30" i="282"/>
  <c r="U30" i="282"/>
  <c r="T30" i="282"/>
  <c r="S30" i="282"/>
  <c r="R30" i="282"/>
  <c r="Q30" i="282"/>
  <c r="P30" i="282"/>
  <c r="O30" i="282"/>
  <c r="N30" i="282"/>
  <c r="M30" i="282"/>
  <c r="L30" i="282"/>
  <c r="K30" i="282"/>
  <c r="F30" i="282"/>
  <c r="AJ29" i="282"/>
  <c r="AI29" i="282"/>
  <c r="AH29" i="282"/>
  <c r="AG29" i="282"/>
  <c r="AF29" i="282"/>
  <c r="AE29" i="282"/>
  <c r="AD29" i="282"/>
  <c r="AC29" i="282"/>
  <c r="AB29" i="282"/>
  <c r="AA29" i="282"/>
  <c r="Z29" i="282"/>
  <c r="Y29" i="282"/>
  <c r="X29" i="282"/>
  <c r="W29" i="282"/>
  <c r="V29" i="282"/>
  <c r="U29" i="282"/>
  <c r="T29" i="282"/>
  <c r="S29" i="282"/>
  <c r="R29" i="282"/>
  <c r="Q29" i="282"/>
  <c r="P29" i="282"/>
  <c r="O29" i="282"/>
  <c r="N29" i="282"/>
  <c r="M29" i="282"/>
  <c r="L29" i="282"/>
  <c r="K29" i="282"/>
  <c r="F29" i="282"/>
  <c r="AJ28" i="282"/>
  <c r="AI28" i="282"/>
  <c r="AH28" i="282"/>
  <c r="AG28" i="282"/>
  <c r="AF28" i="282"/>
  <c r="AE28" i="282"/>
  <c r="AD28" i="282"/>
  <c r="AC28" i="282"/>
  <c r="AB28" i="282"/>
  <c r="AA28" i="282"/>
  <c r="Z28" i="282"/>
  <c r="Y28" i="282"/>
  <c r="X28" i="282"/>
  <c r="W28" i="282"/>
  <c r="V28" i="282"/>
  <c r="U28" i="282"/>
  <c r="T28" i="282"/>
  <c r="S28" i="282"/>
  <c r="R28" i="282"/>
  <c r="Q28" i="282"/>
  <c r="P28" i="282"/>
  <c r="O28" i="282"/>
  <c r="N28" i="282"/>
  <c r="M28" i="282"/>
  <c r="L28" i="282"/>
  <c r="K28" i="282"/>
  <c r="F28" i="282"/>
  <c r="AJ27" i="282"/>
  <c r="AI27" i="282"/>
  <c r="AH27" i="282"/>
  <c r="AG27" i="282"/>
  <c r="AF27" i="282"/>
  <c r="AE27" i="282"/>
  <c r="AD27" i="282"/>
  <c r="AC27" i="282"/>
  <c r="AB27" i="282"/>
  <c r="AA27" i="282"/>
  <c r="Z27" i="282"/>
  <c r="Y27" i="282"/>
  <c r="X27" i="282"/>
  <c r="W27" i="282"/>
  <c r="V27" i="282"/>
  <c r="U27" i="282"/>
  <c r="T27" i="282"/>
  <c r="S27" i="282"/>
  <c r="R27" i="282"/>
  <c r="Q27" i="282"/>
  <c r="P27" i="282"/>
  <c r="O27" i="282"/>
  <c r="N27" i="282"/>
  <c r="M27" i="282"/>
  <c r="L27" i="282"/>
  <c r="K27" i="282"/>
  <c r="F27" i="282"/>
  <c r="AJ26" i="282"/>
  <c r="AI26" i="282"/>
  <c r="AH26" i="282"/>
  <c r="AG26" i="282"/>
  <c r="AF26" i="282"/>
  <c r="AE26" i="282"/>
  <c r="AD26" i="282"/>
  <c r="AC26" i="282"/>
  <c r="AB26" i="282"/>
  <c r="AA26" i="282"/>
  <c r="Z26" i="282"/>
  <c r="Y26" i="282"/>
  <c r="X26" i="282"/>
  <c r="W26" i="282"/>
  <c r="V26" i="282"/>
  <c r="U26" i="282"/>
  <c r="T26" i="282"/>
  <c r="S26" i="282"/>
  <c r="R26" i="282"/>
  <c r="Q26" i="282"/>
  <c r="P26" i="282"/>
  <c r="O26" i="282"/>
  <c r="N26" i="282"/>
  <c r="M26" i="282"/>
  <c r="L26" i="282"/>
  <c r="K26" i="282"/>
  <c r="F26" i="282"/>
  <c r="AJ25" i="282"/>
  <c r="AI25" i="282"/>
  <c r="AH25" i="282"/>
  <c r="AG25" i="282"/>
  <c r="AF25" i="282"/>
  <c r="AE25" i="282"/>
  <c r="AD25" i="282"/>
  <c r="AC25" i="282"/>
  <c r="AB25" i="282"/>
  <c r="AA25" i="282"/>
  <c r="Z25" i="282"/>
  <c r="Y25" i="282"/>
  <c r="X25" i="282"/>
  <c r="W25" i="282"/>
  <c r="V25" i="282"/>
  <c r="U25" i="282"/>
  <c r="T25" i="282"/>
  <c r="S25" i="282"/>
  <c r="R25" i="282"/>
  <c r="Q25" i="282"/>
  <c r="P25" i="282"/>
  <c r="O25" i="282"/>
  <c r="N25" i="282"/>
  <c r="M25" i="282"/>
  <c r="L25" i="282"/>
  <c r="K25" i="282"/>
  <c r="F25" i="282"/>
  <c r="AJ24" i="282"/>
  <c r="AI24" i="282"/>
  <c r="AH24" i="282"/>
  <c r="AG24" i="282"/>
  <c r="AF24" i="282"/>
  <c r="AE24" i="282"/>
  <c r="AD24" i="282"/>
  <c r="AC24" i="282"/>
  <c r="AB24" i="282"/>
  <c r="AA24" i="282"/>
  <c r="Z24" i="282"/>
  <c r="Y24" i="282"/>
  <c r="X24" i="282"/>
  <c r="W24" i="282"/>
  <c r="V24" i="282"/>
  <c r="U24" i="282"/>
  <c r="T24" i="282"/>
  <c r="S24" i="282"/>
  <c r="R24" i="282"/>
  <c r="Q24" i="282"/>
  <c r="P24" i="282"/>
  <c r="O24" i="282"/>
  <c r="N24" i="282"/>
  <c r="M24" i="282"/>
  <c r="L24" i="282"/>
  <c r="K24" i="282"/>
  <c r="F24" i="282"/>
  <c r="AJ23" i="282"/>
  <c r="AI23" i="282"/>
  <c r="AH23" i="282"/>
  <c r="AG23" i="282"/>
  <c r="AF23" i="282"/>
  <c r="AE23" i="282"/>
  <c r="AD23" i="282"/>
  <c r="AC23" i="282"/>
  <c r="AB23" i="282"/>
  <c r="AA23" i="282"/>
  <c r="Z23" i="282"/>
  <c r="Y23" i="282"/>
  <c r="X23" i="282"/>
  <c r="W23" i="282"/>
  <c r="V23" i="282"/>
  <c r="U23" i="282"/>
  <c r="T23" i="282"/>
  <c r="S23" i="282"/>
  <c r="R23" i="282"/>
  <c r="Q23" i="282"/>
  <c r="P23" i="282"/>
  <c r="O23" i="282"/>
  <c r="N23" i="282"/>
  <c r="M23" i="282"/>
  <c r="L23" i="282"/>
  <c r="K23" i="282"/>
  <c r="F23" i="282"/>
  <c r="AJ22" i="282"/>
  <c r="AI22" i="282"/>
  <c r="AH22" i="282"/>
  <c r="AG22" i="282"/>
  <c r="AF22" i="282"/>
  <c r="AE22" i="282"/>
  <c r="AD22" i="282"/>
  <c r="AC22" i="282"/>
  <c r="AB22" i="282"/>
  <c r="AA22" i="282"/>
  <c r="Z22" i="282"/>
  <c r="Y22" i="282"/>
  <c r="X22" i="282"/>
  <c r="W22" i="282"/>
  <c r="V22" i="282"/>
  <c r="U22" i="282"/>
  <c r="T22" i="282"/>
  <c r="S22" i="282"/>
  <c r="R22" i="282"/>
  <c r="Q22" i="282"/>
  <c r="P22" i="282"/>
  <c r="O22" i="282"/>
  <c r="N22" i="282"/>
  <c r="M22" i="282"/>
  <c r="L22" i="282"/>
  <c r="K22" i="282"/>
  <c r="F22" i="282"/>
  <c r="AJ21" i="282"/>
  <c r="AI21" i="282"/>
  <c r="AH21" i="282"/>
  <c r="AG21" i="282"/>
  <c r="AF21" i="282"/>
  <c r="AE21" i="282"/>
  <c r="AD21" i="282"/>
  <c r="AC21" i="282"/>
  <c r="AB21" i="282"/>
  <c r="AA21" i="282"/>
  <c r="Z21" i="282"/>
  <c r="Y21" i="282"/>
  <c r="X21" i="282"/>
  <c r="W21" i="282"/>
  <c r="V21" i="282"/>
  <c r="U21" i="282"/>
  <c r="T21" i="282"/>
  <c r="S21" i="282"/>
  <c r="R21" i="282"/>
  <c r="Q21" i="282"/>
  <c r="P21" i="282"/>
  <c r="O21" i="282"/>
  <c r="N21" i="282"/>
  <c r="M21" i="282"/>
  <c r="L21" i="282"/>
  <c r="K21" i="282"/>
  <c r="F21" i="282"/>
  <c r="AJ20" i="282"/>
  <c r="F20" i="282" s="1"/>
  <c r="AI20" i="282"/>
  <c r="AH20" i="282"/>
  <c r="AG20" i="282"/>
  <c r="AE20" i="282"/>
  <c r="AD20" i="282"/>
  <c r="AC20" i="282"/>
  <c r="AB20" i="282"/>
  <c r="AF20" i="282" s="1"/>
  <c r="AA20" i="282"/>
  <c r="Y20" i="282"/>
  <c r="X20" i="282"/>
  <c r="W20" i="282"/>
  <c r="Z20" i="282" s="1"/>
  <c r="V20" i="282"/>
  <c r="U20" i="282"/>
  <c r="T20" i="282"/>
  <c r="S20" i="282"/>
  <c r="R20" i="282"/>
  <c r="Q20" i="282"/>
  <c r="O20" i="282"/>
  <c r="N20" i="282"/>
  <c r="M20" i="282"/>
  <c r="L20" i="282"/>
  <c r="P20" i="282" s="1"/>
  <c r="K20" i="282"/>
  <c r="AJ19" i="282"/>
  <c r="AI19" i="282"/>
  <c r="AH19" i="282"/>
  <c r="AG19" i="282"/>
  <c r="AF19" i="282"/>
  <c r="AE19" i="282"/>
  <c r="AD19" i="282"/>
  <c r="AC19" i="282"/>
  <c r="AB19" i="282"/>
  <c r="AA19" i="282"/>
  <c r="Y19" i="282"/>
  <c r="X19" i="282"/>
  <c r="W19" i="282"/>
  <c r="V19" i="282"/>
  <c r="Z19" i="282" s="1"/>
  <c r="U19" i="282"/>
  <c r="T19" i="282"/>
  <c r="S19" i="282"/>
  <c r="R19" i="282"/>
  <c r="Q19" i="282"/>
  <c r="P19" i="282"/>
  <c r="O19" i="282"/>
  <c r="N19" i="282"/>
  <c r="M19" i="282"/>
  <c r="L19" i="282"/>
  <c r="K19" i="282"/>
  <c r="F19" i="282"/>
  <c r="AI18" i="282"/>
  <c r="AH18" i="282"/>
  <c r="AJ18" i="282" s="1"/>
  <c r="F18" i="282" s="1"/>
  <c r="AG18" i="282"/>
  <c r="AE18" i="282"/>
  <c r="AD18" i="282"/>
  <c r="AC18" i="282"/>
  <c r="AF18" i="282" s="1"/>
  <c r="AB18" i="282"/>
  <c r="AA18" i="282"/>
  <c r="Z18" i="282"/>
  <c r="Y18" i="282"/>
  <c r="X18" i="282"/>
  <c r="W18" i="282"/>
  <c r="V18" i="282"/>
  <c r="T18" i="282"/>
  <c r="S18" i="282"/>
  <c r="U18" i="282" s="1"/>
  <c r="R18" i="282"/>
  <c r="Q18" i="282"/>
  <c r="O18" i="282"/>
  <c r="N18" i="282"/>
  <c r="M18" i="282"/>
  <c r="P18" i="282" s="1"/>
  <c r="L18" i="282"/>
  <c r="K18" i="282"/>
  <c r="AJ17" i="282"/>
  <c r="AI17" i="282"/>
  <c r="AH17" i="282"/>
  <c r="AG17" i="282"/>
  <c r="AE17" i="282"/>
  <c r="AD17" i="282"/>
  <c r="AC17" i="282"/>
  <c r="AB17" i="282"/>
  <c r="AF17" i="282" s="1"/>
  <c r="AA17" i="282"/>
  <c r="Y17" i="282"/>
  <c r="X17" i="282"/>
  <c r="W17" i="282"/>
  <c r="V17" i="282"/>
  <c r="T17" i="282"/>
  <c r="S17" i="282"/>
  <c r="R17" i="282"/>
  <c r="U17" i="282" s="1"/>
  <c r="Q17" i="282"/>
  <c r="O17" i="282"/>
  <c r="N17" i="282"/>
  <c r="M17" i="282"/>
  <c r="L17" i="282"/>
  <c r="P17" i="282" s="1"/>
  <c r="K17" i="282"/>
  <c r="AI16" i="282"/>
  <c r="AH16" i="282"/>
  <c r="AJ16" i="282" s="1"/>
  <c r="AG16" i="282"/>
  <c r="AE16" i="282"/>
  <c r="AD16" i="282"/>
  <c r="AC16" i="282"/>
  <c r="AB16" i="282"/>
  <c r="AF16" i="282" s="1"/>
  <c r="AA16" i="282"/>
  <c r="Y16" i="282"/>
  <c r="X16" i="282"/>
  <c r="W16" i="282"/>
  <c r="Z16" i="282" s="1"/>
  <c r="V16" i="282"/>
  <c r="T16" i="282"/>
  <c r="S16" i="282"/>
  <c r="R16" i="282"/>
  <c r="U16" i="282" s="1"/>
  <c r="Q16" i="282"/>
  <c r="O16" i="282"/>
  <c r="N16" i="282"/>
  <c r="M16" i="282"/>
  <c r="L16" i="282"/>
  <c r="P16" i="282" s="1"/>
  <c r="K16" i="282"/>
  <c r="AI15" i="282"/>
  <c r="AH15" i="282"/>
  <c r="AJ15" i="282" s="1"/>
  <c r="AG15" i="282"/>
  <c r="AE15" i="282"/>
  <c r="AD15" i="282"/>
  <c r="AC15" i="282"/>
  <c r="AB15" i="282"/>
  <c r="AF15" i="282" s="1"/>
  <c r="AA15" i="282"/>
  <c r="Y15" i="282"/>
  <c r="X15" i="282"/>
  <c r="W15" i="282"/>
  <c r="Z15" i="282" s="1"/>
  <c r="V15" i="282"/>
  <c r="T15" i="282"/>
  <c r="S15" i="282"/>
  <c r="R15" i="282"/>
  <c r="U15" i="282" s="1"/>
  <c r="Q15" i="282"/>
  <c r="O15" i="282"/>
  <c r="N15" i="282"/>
  <c r="M15" i="282"/>
  <c r="L15" i="282"/>
  <c r="P15" i="282" s="1"/>
  <c r="K15" i="282"/>
  <c r="AI14" i="282"/>
  <c r="AH14" i="282"/>
  <c r="AG14" i="282"/>
  <c r="AE14" i="282"/>
  <c r="AD14" i="282"/>
  <c r="AC14" i="282"/>
  <c r="AB14" i="282"/>
  <c r="AA14" i="282"/>
  <c r="Y14" i="282"/>
  <c r="X14" i="282"/>
  <c r="W14" i="282"/>
  <c r="V14" i="282"/>
  <c r="U14" i="282"/>
  <c r="T14" i="282"/>
  <c r="S14" i="282"/>
  <c r="R14" i="282"/>
  <c r="Q14" i="282"/>
  <c r="O14" i="282"/>
  <c r="N14" i="282"/>
  <c r="M14" i="282"/>
  <c r="L14" i="282"/>
  <c r="K14" i="282"/>
  <c r="AI13" i="282"/>
  <c r="AH13" i="282"/>
  <c r="AJ13" i="282" s="1"/>
  <c r="AG13" i="282"/>
  <c r="AE13" i="282"/>
  <c r="AD13" i="282"/>
  <c r="AC13" i="282"/>
  <c r="AB13" i="282"/>
  <c r="AF13" i="282" s="1"/>
  <c r="AA13" i="282"/>
  <c r="Y13" i="282"/>
  <c r="X13" i="282"/>
  <c r="W13" i="282"/>
  <c r="Z13" i="282" s="1"/>
  <c r="V13" i="282"/>
  <c r="T13" i="282"/>
  <c r="S13" i="282"/>
  <c r="R13" i="282"/>
  <c r="U13" i="282" s="1"/>
  <c r="Q13" i="282"/>
  <c r="O13" i="282"/>
  <c r="N13" i="282"/>
  <c r="M13" i="282"/>
  <c r="L13" i="282"/>
  <c r="P13" i="282" s="1"/>
  <c r="K13" i="282"/>
  <c r="AI12" i="282"/>
  <c r="AH12" i="282"/>
  <c r="AJ12" i="282" s="1"/>
  <c r="AG12" i="282"/>
  <c r="AE12" i="282"/>
  <c r="AD12" i="282"/>
  <c r="AC12" i="282"/>
  <c r="AB12" i="282"/>
  <c r="AF12" i="282" s="1"/>
  <c r="AA12" i="282"/>
  <c r="Y12" i="282"/>
  <c r="X12" i="282"/>
  <c r="W12" i="282"/>
  <c r="Z12" i="282" s="1"/>
  <c r="V12" i="282"/>
  <c r="T12" i="282"/>
  <c r="S12" i="282"/>
  <c r="R12" i="282"/>
  <c r="U12" i="282" s="1"/>
  <c r="Q12" i="282"/>
  <c r="O12" i="282"/>
  <c r="N12" i="282"/>
  <c r="M12" i="282"/>
  <c r="L12" i="282"/>
  <c r="P12" i="282" s="1"/>
  <c r="K12" i="282"/>
  <c r="AI11" i="282"/>
  <c r="AH11" i="282"/>
  <c r="AJ11" i="282" s="1"/>
  <c r="AG11" i="282"/>
  <c r="AE11" i="282"/>
  <c r="AD11" i="282"/>
  <c r="AC11" i="282"/>
  <c r="AF11" i="282" s="1"/>
  <c r="AB11" i="282"/>
  <c r="AA11" i="282"/>
  <c r="Y11" i="282"/>
  <c r="X11" i="282"/>
  <c r="W11" i="282"/>
  <c r="V11" i="282"/>
  <c r="T11" i="282"/>
  <c r="S11" i="282"/>
  <c r="U11" i="282" s="1"/>
  <c r="R11" i="282"/>
  <c r="Q11" i="282"/>
  <c r="O11" i="282"/>
  <c r="N11" i="282"/>
  <c r="M11" i="282"/>
  <c r="P11" i="282" s="1"/>
  <c r="L11" i="282"/>
  <c r="K11" i="282"/>
  <c r="AI10" i="282"/>
  <c r="AH10" i="282"/>
  <c r="AJ10" i="282" s="1"/>
  <c r="AG10" i="282"/>
  <c r="AE10" i="282"/>
  <c r="AD10" i="282"/>
  <c r="AC10" i="282"/>
  <c r="AB10" i="282"/>
  <c r="AA10" i="282"/>
  <c r="Y10" i="282"/>
  <c r="X10" i="282"/>
  <c r="W10" i="282"/>
  <c r="Z10" i="282" s="1"/>
  <c r="F10" i="282" s="1"/>
  <c r="V10" i="282"/>
  <c r="T10" i="282"/>
  <c r="S10" i="282"/>
  <c r="R10" i="282"/>
  <c r="Q10" i="282"/>
  <c r="O10" i="282"/>
  <c r="N10" i="282"/>
  <c r="M10" i="282"/>
  <c r="L10" i="282"/>
  <c r="K10" i="282"/>
  <c r="AI9" i="282"/>
  <c r="AH9" i="282"/>
  <c r="AJ9" i="282" s="1"/>
  <c r="AG9" i="282"/>
  <c r="AE9" i="282"/>
  <c r="AD9" i="282"/>
  <c r="AC9" i="282"/>
  <c r="AB9" i="282"/>
  <c r="AF9" i="282" s="1"/>
  <c r="AA9" i="282"/>
  <c r="Y9" i="282"/>
  <c r="X9" i="282"/>
  <c r="W9" i="282"/>
  <c r="Z9" i="282" s="1"/>
  <c r="F9" i="282" s="1"/>
  <c r="V9" i="282"/>
  <c r="U9" i="282"/>
  <c r="T9" i="282"/>
  <c r="S9" i="282"/>
  <c r="R9" i="282"/>
  <c r="Q9" i="282"/>
  <c r="O9" i="282"/>
  <c r="N9" i="282"/>
  <c r="M9" i="282"/>
  <c r="L9" i="282"/>
  <c r="P9" i="282" s="1"/>
  <c r="K9" i="282"/>
  <c r="AI8" i="282"/>
  <c r="AH8" i="282"/>
  <c r="AJ8" i="282" s="1"/>
  <c r="AG8" i="282"/>
  <c r="AE8" i="282"/>
  <c r="AD8" i="282"/>
  <c r="AC8" i="282"/>
  <c r="AF8" i="282" s="1"/>
  <c r="AB8" i="282"/>
  <c r="AA8" i="282"/>
  <c r="Y8" i="282"/>
  <c r="X8" i="282"/>
  <c r="Z8" i="282" s="1"/>
  <c r="F8" i="282" s="1"/>
  <c r="W8" i="282"/>
  <c r="V8" i="282"/>
  <c r="T8" i="282"/>
  <c r="S8" i="282"/>
  <c r="U8" i="282" s="1"/>
  <c r="R8" i="282"/>
  <c r="Q8" i="282"/>
  <c r="O8" i="282"/>
  <c r="N8" i="282"/>
  <c r="M8" i="282"/>
  <c r="P8" i="282" s="1"/>
  <c r="L8" i="282"/>
  <c r="K8" i="282"/>
  <c r="AI7" i="282"/>
  <c r="AH7" i="282"/>
  <c r="AG7" i="282"/>
  <c r="AJ7" i="282" s="1"/>
  <c r="AE7" i="282"/>
  <c r="AD7" i="282"/>
  <c r="AC7" i="282"/>
  <c r="AB7" i="282"/>
  <c r="AF7" i="282" s="1"/>
  <c r="AA7" i="282"/>
  <c r="Y7" i="282"/>
  <c r="X7" i="282"/>
  <c r="W7" i="282"/>
  <c r="V7" i="282"/>
  <c r="Z7" i="282" s="1"/>
  <c r="F7" i="282" s="1"/>
  <c r="T7" i="282"/>
  <c r="S7" i="282"/>
  <c r="R7" i="282"/>
  <c r="U7" i="282" s="1"/>
  <c r="Q7" i="282"/>
  <c r="O7" i="282"/>
  <c r="N7" i="282"/>
  <c r="M7" i="282"/>
  <c r="L7" i="282"/>
  <c r="K7" i="282"/>
  <c r="AI6" i="282"/>
  <c r="AH6" i="282"/>
  <c r="AJ6" i="282" s="1"/>
  <c r="AG6" i="282"/>
  <c r="AE6" i="282"/>
  <c r="AD6" i="282"/>
  <c r="AC6" i="282"/>
  <c r="AB6" i="282"/>
  <c r="AF6" i="282" s="1"/>
  <c r="AA6" i="282"/>
  <c r="Y6" i="282"/>
  <c r="X6" i="282"/>
  <c r="W6" i="282"/>
  <c r="Z6" i="282" s="1"/>
  <c r="F6" i="282" s="1"/>
  <c r="V6" i="282"/>
  <c r="T6" i="282"/>
  <c r="S6" i="282"/>
  <c r="R6" i="282"/>
  <c r="U6" i="282" s="1"/>
  <c r="Q6" i="282"/>
  <c r="O6" i="282"/>
  <c r="N6" i="282"/>
  <c r="M6" i="282"/>
  <c r="L6" i="282"/>
  <c r="P6" i="282" s="1"/>
  <c r="K6" i="282"/>
  <c r="AI5" i="282"/>
  <c r="AH5" i="282"/>
  <c r="AJ5" i="282" s="1"/>
  <c r="AG5" i="282"/>
  <c r="AE5" i="282"/>
  <c r="AD5" i="282"/>
  <c r="AC5" i="282"/>
  <c r="AB5" i="282"/>
  <c r="AF5" i="282" s="1"/>
  <c r="AA5" i="282"/>
  <c r="Y5" i="282"/>
  <c r="X5" i="282"/>
  <c r="W5" i="282"/>
  <c r="Z5" i="282" s="1"/>
  <c r="F5" i="282" s="1"/>
  <c r="V5" i="282"/>
  <c r="T5" i="282"/>
  <c r="S5" i="282"/>
  <c r="R5" i="282"/>
  <c r="U5" i="282" s="1"/>
  <c r="Q5" i="282"/>
  <c r="O5" i="282"/>
  <c r="N5" i="282"/>
  <c r="M5" i="282"/>
  <c r="L5" i="282"/>
  <c r="P5" i="282" s="1"/>
  <c r="K5" i="282"/>
  <c r="AI4" i="282"/>
  <c r="AH4" i="282"/>
  <c r="AJ4" i="282" s="1"/>
  <c r="AG4" i="282"/>
  <c r="AE4" i="282"/>
  <c r="AD4" i="282"/>
  <c r="AC4" i="282"/>
  <c r="AB4" i="282"/>
  <c r="AA4" i="282"/>
  <c r="Y4" i="282"/>
  <c r="X4" i="282"/>
  <c r="Z4" i="282" s="1"/>
  <c r="F4" i="282" s="1"/>
  <c r="W4" i="282"/>
  <c r="V4" i="282"/>
  <c r="T4" i="282"/>
  <c r="U4" i="282" s="1"/>
  <c r="S4" i="282"/>
  <c r="R4" i="282"/>
  <c r="Q4" i="282"/>
  <c r="O4" i="282"/>
  <c r="N4" i="282"/>
  <c r="M4" i="282"/>
  <c r="L4" i="282"/>
  <c r="K4" i="282"/>
  <c r="E54" i="281"/>
  <c r="E55" i="281" s="1"/>
  <c r="D54" i="281"/>
  <c r="D55" i="281" s="1"/>
  <c r="C54" i="281"/>
  <c r="D50" i="281"/>
  <c r="E47" i="281"/>
  <c r="D47" i="281"/>
  <c r="D49" i="281" s="1"/>
  <c r="AJ43" i="281"/>
  <c r="AI43" i="281"/>
  <c r="AH43" i="281"/>
  <c r="AG43" i="281"/>
  <c r="AF43" i="281"/>
  <c r="AE43" i="281"/>
  <c r="AD43" i="281"/>
  <c r="AC43" i="281"/>
  <c r="AB43" i="281"/>
  <c r="AA43" i="281"/>
  <c r="Z43" i="281"/>
  <c r="Y43" i="281"/>
  <c r="X43" i="281"/>
  <c r="W43" i="281"/>
  <c r="V43" i="281"/>
  <c r="U43" i="281"/>
  <c r="T43" i="281"/>
  <c r="S43" i="281"/>
  <c r="R43" i="281"/>
  <c r="Q43" i="281"/>
  <c r="P43" i="281"/>
  <c r="O43" i="281"/>
  <c r="N43" i="281"/>
  <c r="M43" i="281"/>
  <c r="L43" i="281"/>
  <c r="K43" i="281"/>
  <c r="F43" i="281"/>
  <c r="AJ42" i="281"/>
  <c r="AI42" i="281"/>
  <c r="AH42" i="281"/>
  <c r="AG42" i="281"/>
  <c r="AF42" i="281"/>
  <c r="AE42" i="281"/>
  <c r="AD42" i="281"/>
  <c r="AC42" i="281"/>
  <c r="AB42" i="281"/>
  <c r="AA42" i="281"/>
  <c r="Z42" i="281"/>
  <c r="Y42" i="281"/>
  <c r="X42" i="281"/>
  <c r="W42" i="281"/>
  <c r="V42" i="281"/>
  <c r="U42" i="281"/>
  <c r="T42" i="281"/>
  <c r="S42" i="281"/>
  <c r="R42" i="281"/>
  <c r="Q42" i="281"/>
  <c r="P42" i="281"/>
  <c r="O42" i="281"/>
  <c r="N42" i="281"/>
  <c r="M42" i="281"/>
  <c r="L42" i="281"/>
  <c r="K42" i="281"/>
  <c r="F42" i="281"/>
  <c r="AJ41" i="281"/>
  <c r="AI41" i="281"/>
  <c r="AH41" i="281"/>
  <c r="AG41" i="281"/>
  <c r="AF41" i="281"/>
  <c r="AE41" i="281"/>
  <c r="AD41" i="281"/>
  <c r="AC41" i="281"/>
  <c r="AB41" i="281"/>
  <c r="AA41" i="281"/>
  <c r="Z41" i="281"/>
  <c r="Y41" i="281"/>
  <c r="X41" i="281"/>
  <c r="W41" i="281"/>
  <c r="V41" i="281"/>
  <c r="U41" i="281"/>
  <c r="T41" i="281"/>
  <c r="S41" i="281"/>
  <c r="R41" i="281"/>
  <c r="Q41" i="281"/>
  <c r="P41" i="281"/>
  <c r="O41" i="281"/>
  <c r="N41" i="281"/>
  <c r="M41" i="281"/>
  <c r="L41" i="281"/>
  <c r="K41" i="281"/>
  <c r="F41" i="281"/>
  <c r="AJ40" i="281"/>
  <c r="AI40" i="281"/>
  <c r="AH40" i="281"/>
  <c r="AG40" i="281"/>
  <c r="AF40" i="281"/>
  <c r="AE40" i="281"/>
  <c r="AD40" i="281"/>
  <c r="AC40" i="281"/>
  <c r="AB40" i="281"/>
  <c r="AA40" i="281"/>
  <c r="Z40" i="281"/>
  <c r="Y40" i="281"/>
  <c r="X40" i="281"/>
  <c r="W40" i="281"/>
  <c r="V40" i="281"/>
  <c r="U40" i="281"/>
  <c r="T40" i="281"/>
  <c r="S40" i="281"/>
  <c r="R40" i="281"/>
  <c r="Q40" i="281"/>
  <c r="P40" i="281"/>
  <c r="O40" i="281"/>
  <c r="N40" i="281"/>
  <c r="M40" i="281"/>
  <c r="L40" i="281"/>
  <c r="K40" i="281"/>
  <c r="F40" i="281"/>
  <c r="AJ39" i="281"/>
  <c r="AI39" i="281"/>
  <c r="AH39" i="281"/>
  <c r="AG39" i="281"/>
  <c r="AF39" i="281"/>
  <c r="AE39" i="281"/>
  <c r="AD39" i="281"/>
  <c r="AC39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P39" i="281"/>
  <c r="O39" i="281"/>
  <c r="N39" i="281"/>
  <c r="M39" i="281"/>
  <c r="L39" i="281"/>
  <c r="K39" i="281"/>
  <c r="F39" i="281"/>
  <c r="AJ38" i="281"/>
  <c r="AI38" i="281"/>
  <c r="AH38" i="281"/>
  <c r="AG38" i="281"/>
  <c r="AF38" i="281"/>
  <c r="AE38" i="281"/>
  <c r="AD38" i="281"/>
  <c r="AC38" i="281"/>
  <c r="AB38" i="281"/>
  <c r="AA38" i="281"/>
  <c r="Z38" i="281"/>
  <c r="Y38" i="281"/>
  <c r="X38" i="281"/>
  <c r="W38" i="281"/>
  <c r="V38" i="281"/>
  <c r="U38" i="281"/>
  <c r="T38" i="281"/>
  <c r="S38" i="281"/>
  <c r="R38" i="281"/>
  <c r="Q38" i="281"/>
  <c r="P38" i="281"/>
  <c r="O38" i="281"/>
  <c r="N38" i="281"/>
  <c r="M38" i="281"/>
  <c r="L38" i="281"/>
  <c r="K38" i="281"/>
  <c r="F38" i="281"/>
  <c r="AJ37" i="281"/>
  <c r="AI37" i="281"/>
  <c r="AH37" i="281"/>
  <c r="AG37" i="281"/>
  <c r="AF37" i="281"/>
  <c r="AE37" i="281"/>
  <c r="AD37" i="281"/>
  <c r="AC37" i="281"/>
  <c r="AB37" i="281"/>
  <c r="AA37" i="281"/>
  <c r="Z37" i="281"/>
  <c r="Y37" i="281"/>
  <c r="X37" i="281"/>
  <c r="W37" i="281"/>
  <c r="V37" i="281"/>
  <c r="U37" i="281"/>
  <c r="T37" i="281"/>
  <c r="S37" i="281"/>
  <c r="R37" i="281"/>
  <c r="Q37" i="281"/>
  <c r="P37" i="281"/>
  <c r="O37" i="281"/>
  <c r="N37" i="281"/>
  <c r="M37" i="281"/>
  <c r="L37" i="281"/>
  <c r="K37" i="281"/>
  <c r="F37" i="281"/>
  <c r="AJ36" i="281"/>
  <c r="AI36" i="281"/>
  <c r="AH36" i="281"/>
  <c r="AG36" i="281"/>
  <c r="AF36" i="281"/>
  <c r="AE36" i="281"/>
  <c r="AD36" i="281"/>
  <c r="AC36" i="281"/>
  <c r="AB36" i="281"/>
  <c r="AA36" i="281"/>
  <c r="Z36" i="281"/>
  <c r="Y36" i="281"/>
  <c r="X36" i="281"/>
  <c r="W36" i="281"/>
  <c r="V36" i="281"/>
  <c r="U36" i="281"/>
  <c r="T36" i="281"/>
  <c r="S36" i="281"/>
  <c r="R36" i="281"/>
  <c r="Q36" i="281"/>
  <c r="P36" i="281"/>
  <c r="O36" i="281"/>
  <c r="N36" i="281"/>
  <c r="M36" i="281"/>
  <c r="L36" i="281"/>
  <c r="K36" i="281"/>
  <c r="F36" i="281"/>
  <c r="AJ35" i="281"/>
  <c r="AI35" i="281"/>
  <c r="AH35" i="281"/>
  <c r="AG35" i="281"/>
  <c r="AF35" i="281"/>
  <c r="AE35" i="281"/>
  <c r="AD35" i="281"/>
  <c r="AC35" i="281"/>
  <c r="AB35" i="281"/>
  <c r="AA35" i="281"/>
  <c r="Z35" i="281"/>
  <c r="Y35" i="281"/>
  <c r="X35" i="281"/>
  <c r="W35" i="281"/>
  <c r="V35" i="281"/>
  <c r="U35" i="281"/>
  <c r="T35" i="281"/>
  <c r="S35" i="281"/>
  <c r="R35" i="281"/>
  <c r="Q35" i="281"/>
  <c r="P35" i="281"/>
  <c r="O35" i="281"/>
  <c r="N35" i="281"/>
  <c r="M35" i="281"/>
  <c r="L35" i="281"/>
  <c r="K35" i="281"/>
  <c r="F35" i="281"/>
  <c r="AJ34" i="281"/>
  <c r="AI34" i="281"/>
  <c r="AH34" i="281"/>
  <c r="AG34" i="281"/>
  <c r="AF34" i="281"/>
  <c r="AE34" i="281"/>
  <c r="AD34" i="281"/>
  <c r="AC34" i="281"/>
  <c r="AB34" i="281"/>
  <c r="AA34" i="281"/>
  <c r="Z34" i="281"/>
  <c r="Y34" i="281"/>
  <c r="X34" i="281"/>
  <c r="W34" i="281"/>
  <c r="V34" i="281"/>
  <c r="U34" i="281"/>
  <c r="T34" i="281"/>
  <c r="S34" i="281"/>
  <c r="R34" i="281"/>
  <c r="Q34" i="281"/>
  <c r="P34" i="281"/>
  <c r="O34" i="281"/>
  <c r="N34" i="281"/>
  <c r="M34" i="281"/>
  <c r="L34" i="281"/>
  <c r="K34" i="281"/>
  <c r="F34" i="281"/>
  <c r="AJ33" i="281"/>
  <c r="AI33" i="281"/>
  <c r="AH33" i="281"/>
  <c r="AG33" i="281"/>
  <c r="AF33" i="281"/>
  <c r="AE33" i="281"/>
  <c r="AD33" i="281"/>
  <c r="AC33" i="281"/>
  <c r="AB33" i="281"/>
  <c r="AA33" i="281"/>
  <c r="Z33" i="281"/>
  <c r="Y33" i="281"/>
  <c r="X33" i="281"/>
  <c r="W33" i="281"/>
  <c r="V33" i="281"/>
  <c r="U33" i="281"/>
  <c r="T33" i="281"/>
  <c r="S33" i="281"/>
  <c r="R33" i="281"/>
  <c r="Q33" i="281"/>
  <c r="P33" i="281"/>
  <c r="O33" i="281"/>
  <c r="N33" i="281"/>
  <c r="M33" i="281"/>
  <c r="L33" i="281"/>
  <c r="K33" i="281"/>
  <c r="F33" i="281"/>
  <c r="AJ32" i="281"/>
  <c r="AI32" i="281"/>
  <c r="AH32" i="281"/>
  <c r="AG32" i="281"/>
  <c r="AF32" i="281"/>
  <c r="AE32" i="281"/>
  <c r="AD32" i="281"/>
  <c r="AC32" i="281"/>
  <c r="AB32" i="281"/>
  <c r="AA32" i="281"/>
  <c r="Z32" i="281"/>
  <c r="Y32" i="281"/>
  <c r="X32" i="281"/>
  <c r="W32" i="281"/>
  <c r="V32" i="281"/>
  <c r="U32" i="281"/>
  <c r="T32" i="281"/>
  <c r="S32" i="281"/>
  <c r="R32" i="281"/>
  <c r="Q32" i="281"/>
  <c r="P32" i="281"/>
  <c r="O32" i="281"/>
  <c r="N32" i="281"/>
  <c r="M32" i="281"/>
  <c r="L32" i="281"/>
  <c r="K32" i="281"/>
  <c r="F32" i="281"/>
  <c r="AJ31" i="281"/>
  <c r="AI31" i="281"/>
  <c r="AH31" i="281"/>
  <c r="AG31" i="281"/>
  <c r="AF31" i="281"/>
  <c r="AE31" i="281"/>
  <c r="AD31" i="281"/>
  <c r="AC31" i="281"/>
  <c r="AB31" i="281"/>
  <c r="AA31" i="281"/>
  <c r="Z31" i="281"/>
  <c r="Y31" i="281"/>
  <c r="X31" i="281"/>
  <c r="W31" i="281"/>
  <c r="V31" i="281"/>
  <c r="U31" i="281"/>
  <c r="T31" i="281"/>
  <c r="S31" i="281"/>
  <c r="R31" i="281"/>
  <c r="Q31" i="281"/>
  <c r="P31" i="281"/>
  <c r="O31" i="281"/>
  <c r="N31" i="281"/>
  <c r="M31" i="281"/>
  <c r="L31" i="281"/>
  <c r="K31" i="281"/>
  <c r="F31" i="281"/>
  <c r="AJ30" i="281"/>
  <c r="AI30" i="281"/>
  <c r="AH30" i="281"/>
  <c r="AG30" i="281"/>
  <c r="AF30" i="281"/>
  <c r="AE30" i="281"/>
  <c r="AD30" i="281"/>
  <c r="AC30" i="281"/>
  <c r="AB30" i="281"/>
  <c r="AA30" i="281"/>
  <c r="Z30" i="281"/>
  <c r="Y30" i="281"/>
  <c r="X30" i="281"/>
  <c r="W30" i="281"/>
  <c r="V30" i="281"/>
  <c r="U30" i="281"/>
  <c r="T30" i="281"/>
  <c r="S30" i="281"/>
  <c r="R30" i="281"/>
  <c r="Q30" i="281"/>
  <c r="P30" i="281"/>
  <c r="O30" i="281"/>
  <c r="N30" i="281"/>
  <c r="M30" i="281"/>
  <c r="L30" i="281"/>
  <c r="K30" i="281"/>
  <c r="F30" i="281"/>
  <c r="AJ29" i="281"/>
  <c r="AI29" i="281"/>
  <c r="AH29" i="281"/>
  <c r="AG29" i="281"/>
  <c r="AF29" i="281"/>
  <c r="AE29" i="281"/>
  <c r="AD29" i="281"/>
  <c r="AC29" i="281"/>
  <c r="AB29" i="281"/>
  <c r="AA29" i="281"/>
  <c r="Z29" i="281"/>
  <c r="Y29" i="281"/>
  <c r="X29" i="281"/>
  <c r="W29" i="281"/>
  <c r="V29" i="281"/>
  <c r="U29" i="281"/>
  <c r="T29" i="281"/>
  <c r="S29" i="281"/>
  <c r="R29" i="281"/>
  <c r="Q29" i="281"/>
  <c r="P29" i="281"/>
  <c r="O29" i="281"/>
  <c r="N29" i="281"/>
  <c r="M29" i="281"/>
  <c r="L29" i="281"/>
  <c r="K29" i="281"/>
  <c r="F29" i="281"/>
  <c r="AJ28" i="281"/>
  <c r="AI28" i="281"/>
  <c r="AH28" i="281"/>
  <c r="AG28" i="281"/>
  <c r="AF28" i="281"/>
  <c r="AE28" i="281"/>
  <c r="AD28" i="281"/>
  <c r="AC28" i="281"/>
  <c r="AB28" i="281"/>
  <c r="AA28" i="281"/>
  <c r="Z28" i="281"/>
  <c r="Y28" i="281"/>
  <c r="X28" i="281"/>
  <c r="W28" i="281"/>
  <c r="V28" i="281"/>
  <c r="U28" i="281"/>
  <c r="T28" i="281"/>
  <c r="S28" i="281"/>
  <c r="R28" i="281"/>
  <c r="Q28" i="281"/>
  <c r="P28" i="281"/>
  <c r="O28" i="281"/>
  <c r="N28" i="281"/>
  <c r="M28" i="281"/>
  <c r="L28" i="281"/>
  <c r="K28" i="281"/>
  <c r="F28" i="281"/>
  <c r="AJ27" i="281"/>
  <c r="AI27" i="281"/>
  <c r="AH27" i="281"/>
  <c r="AG27" i="281"/>
  <c r="AF27" i="281"/>
  <c r="AE27" i="281"/>
  <c r="AD27" i="281"/>
  <c r="AC27" i="281"/>
  <c r="AB27" i="281"/>
  <c r="AA27" i="281"/>
  <c r="Z27" i="281"/>
  <c r="Y27" i="281"/>
  <c r="X27" i="281"/>
  <c r="W27" i="281"/>
  <c r="V27" i="281"/>
  <c r="U27" i="281"/>
  <c r="T27" i="281"/>
  <c r="S27" i="281"/>
  <c r="R27" i="281"/>
  <c r="Q27" i="281"/>
  <c r="P27" i="281"/>
  <c r="O27" i="281"/>
  <c r="N27" i="281"/>
  <c r="M27" i="281"/>
  <c r="L27" i="281"/>
  <c r="K27" i="281"/>
  <c r="F27" i="281"/>
  <c r="AJ26" i="281"/>
  <c r="AI26" i="281"/>
  <c r="AH26" i="281"/>
  <c r="AG26" i="281"/>
  <c r="AF26" i="281"/>
  <c r="AE26" i="281"/>
  <c r="AD26" i="281"/>
  <c r="AC26" i="281"/>
  <c r="AB26" i="281"/>
  <c r="AA26" i="281"/>
  <c r="Z26" i="281"/>
  <c r="Y26" i="281"/>
  <c r="X26" i="281"/>
  <c r="W26" i="281"/>
  <c r="V26" i="281"/>
  <c r="U26" i="281"/>
  <c r="T26" i="281"/>
  <c r="S26" i="281"/>
  <c r="R26" i="281"/>
  <c r="Q26" i="281"/>
  <c r="P26" i="281"/>
  <c r="O26" i="281"/>
  <c r="N26" i="281"/>
  <c r="M26" i="281"/>
  <c r="L26" i="281"/>
  <c r="K26" i="281"/>
  <c r="F26" i="281"/>
  <c r="AJ25" i="281"/>
  <c r="AI25" i="281"/>
  <c r="AH25" i="281"/>
  <c r="AG25" i="281"/>
  <c r="AF25" i="281"/>
  <c r="AE25" i="281"/>
  <c r="AD25" i="281"/>
  <c r="AC25" i="281"/>
  <c r="AB25" i="281"/>
  <c r="AA25" i="281"/>
  <c r="Z25" i="281"/>
  <c r="Y25" i="281"/>
  <c r="X25" i="281"/>
  <c r="W25" i="281"/>
  <c r="V25" i="281"/>
  <c r="U25" i="281"/>
  <c r="T25" i="281"/>
  <c r="S25" i="281"/>
  <c r="R25" i="281"/>
  <c r="Q25" i="281"/>
  <c r="P25" i="281"/>
  <c r="O25" i="281"/>
  <c r="N25" i="281"/>
  <c r="M25" i="281"/>
  <c r="L25" i="281"/>
  <c r="K25" i="281"/>
  <c r="F25" i="281"/>
  <c r="AJ24" i="281"/>
  <c r="AI24" i="281"/>
  <c r="AH24" i="281"/>
  <c r="AG24" i="281"/>
  <c r="AF24" i="281"/>
  <c r="AE24" i="281"/>
  <c r="AD24" i="281"/>
  <c r="AC24" i="281"/>
  <c r="AB24" i="281"/>
  <c r="AA24" i="281"/>
  <c r="Z24" i="281"/>
  <c r="Y24" i="281"/>
  <c r="X24" i="281"/>
  <c r="W24" i="281"/>
  <c r="V24" i="281"/>
  <c r="U24" i="281"/>
  <c r="T24" i="281"/>
  <c r="S24" i="281"/>
  <c r="R24" i="281"/>
  <c r="Q24" i="281"/>
  <c r="P24" i="281"/>
  <c r="O24" i="281"/>
  <c r="N24" i="281"/>
  <c r="M24" i="281"/>
  <c r="L24" i="281"/>
  <c r="K24" i="281"/>
  <c r="F24" i="281"/>
  <c r="AJ23" i="281"/>
  <c r="AI23" i="281"/>
  <c r="AH23" i="281"/>
  <c r="AG23" i="281"/>
  <c r="AF23" i="281"/>
  <c r="AE23" i="281"/>
  <c r="AD23" i="281"/>
  <c r="AC23" i="281"/>
  <c r="AB23" i="281"/>
  <c r="AA23" i="281"/>
  <c r="Z23" i="281"/>
  <c r="Y23" i="281"/>
  <c r="X23" i="281"/>
  <c r="W23" i="281"/>
  <c r="V23" i="281"/>
  <c r="U23" i="281"/>
  <c r="T23" i="281"/>
  <c r="S23" i="281"/>
  <c r="R23" i="281"/>
  <c r="Q23" i="281"/>
  <c r="P23" i="281"/>
  <c r="O23" i="281"/>
  <c r="N23" i="281"/>
  <c r="M23" i="281"/>
  <c r="L23" i="281"/>
  <c r="K23" i="281"/>
  <c r="F23" i="281"/>
  <c r="AI22" i="281"/>
  <c r="AH22" i="281"/>
  <c r="AJ22" i="281" s="1"/>
  <c r="F22" i="281" s="1"/>
  <c r="AG22" i="281"/>
  <c r="AE22" i="281"/>
  <c r="AD22" i="281"/>
  <c r="AC22" i="281"/>
  <c r="AB22" i="281"/>
  <c r="AF22" i="281" s="1"/>
  <c r="AA22" i="281"/>
  <c r="Z22" i="281"/>
  <c r="Y22" i="281"/>
  <c r="X22" i="281"/>
  <c r="W22" i="281"/>
  <c r="V22" i="281"/>
  <c r="U22" i="281"/>
  <c r="T22" i="281"/>
  <c r="S22" i="281"/>
  <c r="R22" i="281"/>
  <c r="Q22" i="281"/>
  <c r="O22" i="281"/>
  <c r="N22" i="281"/>
  <c r="M22" i="281"/>
  <c r="L22" i="281"/>
  <c r="P22" i="281" s="1"/>
  <c r="K22" i="281"/>
  <c r="AJ21" i="281"/>
  <c r="F21" i="281" s="1"/>
  <c r="AI21" i="281"/>
  <c r="AH21" i="281"/>
  <c r="AG21" i="281"/>
  <c r="AF21" i="281"/>
  <c r="AE21" i="281"/>
  <c r="AD21" i="281"/>
  <c r="AC21" i="281"/>
  <c r="AB21" i="281"/>
  <c r="AA21" i="281"/>
  <c r="Z21" i="281"/>
  <c r="Y21" i="281"/>
  <c r="X21" i="281"/>
  <c r="W21" i="281"/>
  <c r="V21" i="281"/>
  <c r="U21" i="281"/>
  <c r="T21" i="281"/>
  <c r="S21" i="281"/>
  <c r="R21" i="281"/>
  <c r="Q21" i="281"/>
  <c r="P21" i="281"/>
  <c r="O21" i="281"/>
  <c r="N21" i="281"/>
  <c r="M21" i="281"/>
  <c r="L21" i="281"/>
  <c r="K21" i="281"/>
  <c r="AJ20" i="281"/>
  <c r="F20" i="281" s="1"/>
  <c r="AI20" i="281"/>
  <c r="AH20" i="281"/>
  <c r="AG20" i="281"/>
  <c r="AE20" i="281"/>
  <c r="AD20" i="281"/>
  <c r="AC20" i="281"/>
  <c r="AB20" i="281"/>
  <c r="AA20" i="281"/>
  <c r="AF20" i="281" s="1"/>
  <c r="Z20" i="281"/>
  <c r="Y20" i="281"/>
  <c r="X20" i="281"/>
  <c r="W20" i="281"/>
  <c r="V20" i="281"/>
  <c r="U20" i="281"/>
  <c r="T20" i="281"/>
  <c r="S20" i="281"/>
  <c r="R20" i="281"/>
  <c r="Q20" i="281"/>
  <c r="O20" i="281"/>
  <c r="N20" i="281"/>
  <c r="M20" i="281"/>
  <c r="L20" i="281"/>
  <c r="K20" i="281"/>
  <c r="P20" i="281" s="1"/>
  <c r="AJ19" i="281"/>
  <c r="AI19" i="281"/>
  <c r="AH19" i="281"/>
  <c r="AG19" i="281"/>
  <c r="AE19" i="281"/>
  <c r="AD19" i="281"/>
  <c r="AC19" i="281"/>
  <c r="AB19" i="281"/>
  <c r="AA19" i="281"/>
  <c r="AF19" i="281" s="1"/>
  <c r="Y19" i="281"/>
  <c r="X19" i="281"/>
  <c r="W19" i="281"/>
  <c r="V19" i="281"/>
  <c r="Z19" i="281" s="1"/>
  <c r="F19" i="281" s="1"/>
  <c r="U19" i="281"/>
  <c r="T19" i="281"/>
  <c r="S19" i="281"/>
  <c r="R19" i="281"/>
  <c r="Q19" i="281"/>
  <c r="O19" i="281"/>
  <c r="N19" i="281"/>
  <c r="M19" i="281"/>
  <c r="L19" i="281"/>
  <c r="K19" i="281"/>
  <c r="P19" i="281" s="1"/>
  <c r="AI18" i="281"/>
  <c r="AH18" i="281"/>
  <c r="AJ18" i="281" s="1"/>
  <c r="AG18" i="281"/>
  <c r="AE18" i="281"/>
  <c r="AD18" i="281"/>
  <c r="AC18" i="281"/>
  <c r="AF18" i="281" s="1"/>
  <c r="AB18" i="281"/>
  <c r="AA18" i="281"/>
  <c r="Z18" i="281"/>
  <c r="F18" i="281" s="1"/>
  <c r="Y18" i="281"/>
  <c r="X18" i="281"/>
  <c r="W18" i="281"/>
  <c r="V18" i="281"/>
  <c r="U18" i="281"/>
  <c r="T18" i="281"/>
  <c r="S18" i="281"/>
  <c r="R18" i="281"/>
  <c r="Q18" i="281"/>
  <c r="O18" i="281"/>
  <c r="N18" i="281"/>
  <c r="M18" i="281"/>
  <c r="P18" i="281" s="1"/>
  <c r="L18" i="281"/>
  <c r="K18" i="281"/>
  <c r="AJ17" i="281"/>
  <c r="AI17" i="281"/>
  <c r="AH17" i="281"/>
  <c r="AG17" i="281"/>
  <c r="AE17" i="281"/>
  <c r="AD17" i="281"/>
  <c r="AC17" i="281"/>
  <c r="AB17" i="281"/>
  <c r="AF17" i="281" s="1"/>
  <c r="AA17" i="281"/>
  <c r="Z17" i="281"/>
  <c r="F17" i="281" s="1"/>
  <c r="Y17" i="281"/>
  <c r="X17" i="281"/>
  <c r="W17" i="281"/>
  <c r="V17" i="281"/>
  <c r="U17" i="281"/>
  <c r="T17" i="281"/>
  <c r="S17" i="281"/>
  <c r="R17" i="281"/>
  <c r="Q17" i="281"/>
  <c r="O17" i="281"/>
  <c r="N17" i="281"/>
  <c r="M17" i="281"/>
  <c r="L17" i="281"/>
  <c r="P17" i="281" s="1"/>
  <c r="K17" i="281"/>
  <c r="AJ16" i="281"/>
  <c r="AI16" i="281"/>
  <c r="AH16" i="281"/>
  <c r="AG16" i="281"/>
  <c r="AF16" i="281"/>
  <c r="AE16" i="281"/>
  <c r="AD16" i="281"/>
  <c r="AC16" i="281"/>
  <c r="AB16" i="281"/>
  <c r="AA16" i="281"/>
  <c r="Y16" i="281"/>
  <c r="X16" i="281"/>
  <c r="W16" i="281"/>
  <c r="Z16" i="281" s="1"/>
  <c r="F16" i="281" s="1"/>
  <c r="V16" i="281"/>
  <c r="U16" i="281"/>
  <c r="T16" i="281"/>
  <c r="S16" i="281"/>
  <c r="R16" i="281"/>
  <c r="Q16" i="281"/>
  <c r="P16" i="281"/>
  <c r="O16" i="281"/>
  <c r="N16" i="281"/>
  <c r="M16" i="281"/>
  <c r="L16" i="281"/>
  <c r="K16" i="281"/>
  <c r="AI15" i="281"/>
  <c r="AH15" i="281"/>
  <c r="AJ15" i="281" s="1"/>
  <c r="AG15" i="281"/>
  <c r="AE15" i="281"/>
  <c r="AD15" i="281"/>
  <c r="AC15" i="281"/>
  <c r="AB15" i="281"/>
  <c r="AF15" i="281" s="1"/>
  <c r="AA15" i="281"/>
  <c r="Z15" i="281"/>
  <c r="F15" i="281" s="1"/>
  <c r="Y15" i="281"/>
  <c r="X15" i="281"/>
  <c r="W15" i="281"/>
  <c r="V15" i="281"/>
  <c r="T15" i="281"/>
  <c r="S15" i="281"/>
  <c r="R15" i="281"/>
  <c r="U15" i="281" s="1"/>
  <c r="Q15" i="281"/>
  <c r="O15" i="281"/>
  <c r="N15" i="281"/>
  <c r="M15" i="281"/>
  <c r="L15" i="281"/>
  <c r="P15" i="281" s="1"/>
  <c r="K15" i="281"/>
  <c r="AI14" i="281"/>
  <c r="AH14" i="281"/>
  <c r="AG14" i="281"/>
  <c r="AE14" i="281"/>
  <c r="AD14" i="281"/>
  <c r="AC14" i="281"/>
  <c r="AB14" i="281"/>
  <c r="AA14" i="281"/>
  <c r="Y14" i="281"/>
  <c r="X14" i="281"/>
  <c r="W14" i="281"/>
  <c r="V14" i="281"/>
  <c r="T14" i="281"/>
  <c r="S14" i="281"/>
  <c r="R14" i="281"/>
  <c r="U14" i="281" s="1"/>
  <c r="Q14" i="281"/>
  <c r="O14" i="281"/>
  <c r="N14" i="281"/>
  <c r="M14" i="281"/>
  <c r="L14" i="281"/>
  <c r="K14" i="281"/>
  <c r="P14" i="281" s="1"/>
  <c r="AI13" i="281"/>
  <c r="AH13" i="281"/>
  <c r="AJ13" i="281" s="1"/>
  <c r="AG13" i="281"/>
  <c r="AE13" i="281"/>
  <c r="AD13" i="281"/>
  <c r="AC13" i="281"/>
  <c r="AB13" i="281"/>
  <c r="AF13" i="281" s="1"/>
  <c r="AA13" i="281"/>
  <c r="Y13" i="281"/>
  <c r="X13" i="281"/>
  <c r="W13" i="281"/>
  <c r="V13" i="281"/>
  <c r="T13" i="281"/>
  <c r="S13" i="281"/>
  <c r="R13" i="281"/>
  <c r="U13" i="281" s="1"/>
  <c r="Q13" i="281"/>
  <c r="O13" i="281"/>
  <c r="N13" i="281"/>
  <c r="M13" i="281"/>
  <c r="L13" i="281"/>
  <c r="P13" i="281" s="1"/>
  <c r="K13" i="281"/>
  <c r="AI12" i="281"/>
  <c r="AH12" i="281"/>
  <c r="AJ12" i="281" s="1"/>
  <c r="AG12" i="281"/>
  <c r="AE12" i="281"/>
  <c r="AD12" i="281"/>
  <c r="AC12" i="281"/>
  <c r="AB12" i="281"/>
  <c r="AA12" i="281"/>
  <c r="Y12" i="281"/>
  <c r="X12" i="281"/>
  <c r="W12" i="281"/>
  <c r="Z12" i="281" s="1"/>
  <c r="F12" i="281" s="1"/>
  <c r="V12" i="281"/>
  <c r="T12" i="281"/>
  <c r="S12" i="281"/>
  <c r="R12" i="281"/>
  <c r="U12" i="281" s="1"/>
  <c r="Q12" i="281"/>
  <c r="O12" i="281"/>
  <c r="N12" i="281"/>
  <c r="M12" i="281"/>
  <c r="L12" i="281"/>
  <c r="K12" i="281"/>
  <c r="AI11" i="281"/>
  <c r="AH11" i="281"/>
  <c r="AJ11" i="281" s="1"/>
  <c r="AG11" i="281"/>
  <c r="AE11" i="281"/>
  <c r="AD11" i="281"/>
  <c r="AC11" i="281"/>
  <c r="AB11" i="281"/>
  <c r="AF11" i="281" s="1"/>
  <c r="AA11" i="281"/>
  <c r="Y11" i="281"/>
  <c r="X11" i="281"/>
  <c r="W11" i="281"/>
  <c r="Z11" i="281" s="1"/>
  <c r="F11" i="281" s="1"/>
  <c r="V11" i="281"/>
  <c r="T11" i="281"/>
  <c r="S11" i="281"/>
  <c r="R11" i="281"/>
  <c r="U11" i="281" s="1"/>
  <c r="Q11" i="281"/>
  <c r="O11" i="281"/>
  <c r="N11" i="281"/>
  <c r="M11" i="281"/>
  <c r="L11" i="281"/>
  <c r="P11" i="281" s="1"/>
  <c r="K11" i="281"/>
  <c r="AI10" i="281"/>
  <c r="AH10" i="281"/>
  <c r="AJ10" i="281" s="1"/>
  <c r="AG10" i="281"/>
  <c r="AE10" i="281"/>
  <c r="AD10" i="281"/>
  <c r="AC10" i="281"/>
  <c r="AB10" i="281"/>
  <c r="AF10" i="281" s="1"/>
  <c r="AA10" i="281"/>
  <c r="Y10" i="281"/>
  <c r="X10" i="281"/>
  <c r="W10" i="281"/>
  <c r="Z10" i="281" s="1"/>
  <c r="F10" i="281" s="1"/>
  <c r="V10" i="281"/>
  <c r="T10" i="281"/>
  <c r="S10" i="281"/>
  <c r="R10" i="281"/>
  <c r="U10" i="281" s="1"/>
  <c r="Q10" i="281"/>
  <c r="O10" i="281"/>
  <c r="N10" i="281"/>
  <c r="M10" i="281"/>
  <c r="L10" i="281"/>
  <c r="P10" i="281" s="1"/>
  <c r="K10" i="281"/>
  <c r="AI9" i="281"/>
  <c r="AH9" i="281"/>
  <c r="AJ9" i="281" s="1"/>
  <c r="AG9" i="281"/>
  <c r="AE9" i="281"/>
  <c r="AD9" i="281"/>
  <c r="AC9" i="281"/>
  <c r="AB9" i="281"/>
  <c r="AF9" i="281" s="1"/>
  <c r="AA9" i="281"/>
  <c r="Y9" i="281"/>
  <c r="X9" i="281"/>
  <c r="W9" i="281"/>
  <c r="V9" i="281"/>
  <c r="Z9" i="281" s="1"/>
  <c r="F9" i="281" s="1"/>
  <c r="T9" i="281"/>
  <c r="S9" i="281"/>
  <c r="R9" i="281"/>
  <c r="U9" i="281" s="1"/>
  <c r="Q9" i="281"/>
  <c r="O9" i="281"/>
  <c r="N9" i="281"/>
  <c r="M9" i="281"/>
  <c r="L9" i="281"/>
  <c r="P9" i="281" s="1"/>
  <c r="K9" i="281"/>
  <c r="AI8" i="281"/>
  <c r="AH8" i="281"/>
  <c r="AJ8" i="281" s="1"/>
  <c r="AG8" i="281"/>
  <c r="AE8" i="281"/>
  <c r="AD8" i="281"/>
  <c r="AC8" i="281"/>
  <c r="AF8" i="281" s="1"/>
  <c r="AB8" i="281"/>
  <c r="AA8" i="281"/>
  <c r="Y8" i="281"/>
  <c r="X8" i="281"/>
  <c r="W8" i="281"/>
  <c r="V8" i="281"/>
  <c r="T8" i="281"/>
  <c r="S8" i="281"/>
  <c r="U8" i="281" s="1"/>
  <c r="R8" i="281"/>
  <c r="Q8" i="281"/>
  <c r="O8" i="281"/>
  <c r="N8" i="281"/>
  <c r="M8" i="281"/>
  <c r="P8" i="281" s="1"/>
  <c r="L8" i="281"/>
  <c r="K8" i="281"/>
  <c r="AI7" i="281"/>
  <c r="AH7" i="281"/>
  <c r="AJ7" i="281" s="1"/>
  <c r="AG7" i="281"/>
  <c r="AE7" i="281"/>
  <c r="AD7" i="281"/>
  <c r="AC7" i="281"/>
  <c r="AB7" i="281"/>
  <c r="AF7" i="281" s="1"/>
  <c r="AA7" i="281"/>
  <c r="Y7" i="281"/>
  <c r="X7" i="281"/>
  <c r="W7" i="281"/>
  <c r="Z7" i="281" s="1"/>
  <c r="F7" i="281" s="1"/>
  <c r="V7" i="281"/>
  <c r="T7" i="281"/>
  <c r="S7" i="281"/>
  <c r="R7" i="281"/>
  <c r="U7" i="281" s="1"/>
  <c r="Q7" i="281"/>
  <c r="O7" i="281"/>
  <c r="N7" i="281"/>
  <c r="M7" i="281"/>
  <c r="L7" i="281"/>
  <c r="P7" i="281" s="1"/>
  <c r="K7" i="281"/>
  <c r="AI6" i="281"/>
  <c r="AH6" i="281"/>
  <c r="AJ6" i="281" s="1"/>
  <c r="AG6" i="281"/>
  <c r="AE6" i="281"/>
  <c r="AD6" i="281"/>
  <c r="AC6" i="281"/>
  <c r="AF6" i="281" s="1"/>
  <c r="AB6" i="281"/>
  <c r="AA6" i="281"/>
  <c r="Y6" i="281"/>
  <c r="X6" i="281"/>
  <c r="Z6" i="281" s="1"/>
  <c r="F6" i="281" s="1"/>
  <c r="W6" i="281"/>
  <c r="V6" i="281"/>
  <c r="T6" i="281"/>
  <c r="S6" i="281"/>
  <c r="U6" i="281" s="1"/>
  <c r="R6" i="281"/>
  <c r="Q6" i="281"/>
  <c r="O6" i="281"/>
  <c r="N6" i="281"/>
  <c r="M6" i="281"/>
  <c r="P6" i="281" s="1"/>
  <c r="L6" i="281"/>
  <c r="K6" i="281"/>
  <c r="AI5" i="281"/>
  <c r="AH5" i="281"/>
  <c r="AJ5" i="281" s="1"/>
  <c r="AG5" i="281"/>
  <c r="AE5" i="281"/>
  <c r="AD5" i="281"/>
  <c r="AC5" i="281"/>
  <c r="AB5" i="281"/>
  <c r="AF5" i="281" s="1"/>
  <c r="AA5" i="281"/>
  <c r="Y5" i="281"/>
  <c r="X5" i="281"/>
  <c r="W5" i="281"/>
  <c r="V5" i="281"/>
  <c r="T5" i="281"/>
  <c r="S5" i="281"/>
  <c r="R5" i="281"/>
  <c r="U5" i="281" s="1"/>
  <c r="Q5" i="281"/>
  <c r="O5" i="281"/>
  <c r="N5" i="281"/>
  <c r="M5" i="281"/>
  <c r="L5" i="281"/>
  <c r="P5" i="281" s="1"/>
  <c r="K5" i="281"/>
  <c r="AI4" i="281"/>
  <c r="AH4" i="281"/>
  <c r="AJ4" i="281" s="1"/>
  <c r="AG4" i="281"/>
  <c r="AE4" i="281"/>
  <c r="AD4" i="281"/>
  <c r="AC4" i="281"/>
  <c r="AF4" i="281" s="1"/>
  <c r="AB4" i="281"/>
  <c r="AA4" i="281"/>
  <c r="Y4" i="281"/>
  <c r="X4" i="281"/>
  <c r="Z4" i="281" s="1"/>
  <c r="F4" i="281" s="1"/>
  <c r="W4" i="281"/>
  <c r="V4" i="281"/>
  <c r="T4" i="281"/>
  <c r="S4" i="281"/>
  <c r="R4" i="281"/>
  <c r="Q4" i="281"/>
  <c r="O4" i="281"/>
  <c r="N4" i="281"/>
  <c r="M4" i="281"/>
  <c r="P4" i="281" s="1"/>
  <c r="L4" i="281"/>
  <c r="K4" i="281"/>
  <c r="E54" i="280"/>
  <c r="E55" i="280" s="1"/>
  <c r="D54" i="280"/>
  <c r="D55" i="280" s="1"/>
  <c r="C54" i="280"/>
  <c r="C55" i="280" s="1"/>
  <c r="G55" i="280" s="1"/>
  <c r="D50" i="280"/>
  <c r="E47" i="280"/>
  <c r="E48" i="280" s="1"/>
  <c r="D47" i="280"/>
  <c r="D62" i="280" s="1"/>
  <c r="AJ43" i="280"/>
  <c r="AI43" i="280"/>
  <c r="AH43" i="280"/>
  <c r="AG43" i="280"/>
  <c r="AF43" i="280"/>
  <c r="AE43" i="280"/>
  <c r="AD43" i="280"/>
  <c r="AC43" i="280"/>
  <c r="AB43" i="280"/>
  <c r="AA43" i="280"/>
  <c r="Z43" i="280"/>
  <c r="Y43" i="280"/>
  <c r="X43" i="280"/>
  <c r="W43" i="280"/>
  <c r="V43" i="280"/>
  <c r="U43" i="280"/>
  <c r="T43" i="280"/>
  <c r="S43" i="280"/>
  <c r="R43" i="280"/>
  <c r="Q43" i="280"/>
  <c r="P43" i="280"/>
  <c r="O43" i="280"/>
  <c r="N43" i="280"/>
  <c r="M43" i="280"/>
  <c r="L43" i="280"/>
  <c r="K43" i="280"/>
  <c r="F43" i="280"/>
  <c r="AJ42" i="280"/>
  <c r="AI42" i="280"/>
  <c r="AH42" i="280"/>
  <c r="AG42" i="280"/>
  <c r="AF42" i="280"/>
  <c r="AE42" i="280"/>
  <c r="AD42" i="280"/>
  <c r="AC42" i="280"/>
  <c r="AB42" i="280"/>
  <c r="AA42" i="280"/>
  <c r="Z42" i="280"/>
  <c r="Y42" i="280"/>
  <c r="X42" i="280"/>
  <c r="W42" i="280"/>
  <c r="V42" i="280"/>
  <c r="U42" i="280"/>
  <c r="T42" i="280"/>
  <c r="S42" i="280"/>
  <c r="R42" i="280"/>
  <c r="Q42" i="280"/>
  <c r="P42" i="280"/>
  <c r="O42" i="280"/>
  <c r="N42" i="280"/>
  <c r="M42" i="280"/>
  <c r="L42" i="280"/>
  <c r="K42" i="280"/>
  <c r="F42" i="280"/>
  <c r="AJ41" i="280"/>
  <c r="AI41" i="280"/>
  <c r="AH41" i="280"/>
  <c r="AG41" i="280"/>
  <c r="AF41" i="280"/>
  <c r="AE41" i="280"/>
  <c r="AD41" i="280"/>
  <c r="AC41" i="280"/>
  <c r="AB41" i="280"/>
  <c r="AA41" i="280"/>
  <c r="Z41" i="280"/>
  <c r="Y41" i="280"/>
  <c r="X41" i="280"/>
  <c r="W41" i="280"/>
  <c r="V41" i="280"/>
  <c r="U41" i="280"/>
  <c r="T41" i="280"/>
  <c r="S41" i="280"/>
  <c r="R41" i="280"/>
  <c r="Q41" i="280"/>
  <c r="P41" i="280"/>
  <c r="O41" i="280"/>
  <c r="N41" i="280"/>
  <c r="M41" i="280"/>
  <c r="L41" i="280"/>
  <c r="K41" i="280"/>
  <c r="F41" i="280"/>
  <c r="AJ40" i="280"/>
  <c r="AI40" i="280"/>
  <c r="AH40" i="280"/>
  <c r="AG40" i="280"/>
  <c r="AF40" i="280"/>
  <c r="AE40" i="280"/>
  <c r="AD40" i="280"/>
  <c r="AC40" i="280"/>
  <c r="AB40" i="280"/>
  <c r="AA40" i="280"/>
  <c r="Z40" i="280"/>
  <c r="Y40" i="280"/>
  <c r="X40" i="280"/>
  <c r="W40" i="280"/>
  <c r="V40" i="280"/>
  <c r="U40" i="280"/>
  <c r="T40" i="280"/>
  <c r="S40" i="280"/>
  <c r="R40" i="280"/>
  <c r="Q40" i="280"/>
  <c r="P40" i="280"/>
  <c r="O40" i="280"/>
  <c r="N40" i="280"/>
  <c r="M40" i="280"/>
  <c r="L40" i="280"/>
  <c r="K40" i="280"/>
  <c r="F40" i="280"/>
  <c r="AJ39" i="280"/>
  <c r="AI39" i="280"/>
  <c r="AH39" i="280"/>
  <c r="AG39" i="280"/>
  <c r="AF39" i="280"/>
  <c r="AE39" i="280"/>
  <c r="AD39" i="280"/>
  <c r="AC39" i="280"/>
  <c r="AB39" i="280"/>
  <c r="AA39" i="280"/>
  <c r="Z39" i="280"/>
  <c r="Y39" i="280"/>
  <c r="X39" i="280"/>
  <c r="W39" i="280"/>
  <c r="V39" i="280"/>
  <c r="U39" i="280"/>
  <c r="T39" i="280"/>
  <c r="S39" i="280"/>
  <c r="R39" i="280"/>
  <c r="Q39" i="280"/>
  <c r="P39" i="280"/>
  <c r="O39" i="280"/>
  <c r="N39" i="280"/>
  <c r="M39" i="280"/>
  <c r="L39" i="280"/>
  <c r="K39" i="280"/>
  <c r="F39" i="280"/>
  <c r="AJ38" i="280"/>
  <c r="AI38" i="280"/>
  <c r="AH38" i="280"/>
  <c r="AG38" i="280"/>
  <c r="AF38" i="280"/>
  <c r="AE38" i="280"/>
  <c r="AD38" i="280"/>
  <c r="AC38" i="280"/>
  <c r="AB38" i="280"/>
  <c r="AA38" i="280"/>
  <c r="Z38" i="280"/>
  <c r="Y38" i="280"/>
  <c r="X38" i="280"/>
  <c r="W38" i="280"/>
  <c r="V38" i="280"/>
  <c r="U38" i="280"/>
  <c r="T38" i="280"/>
  <c r="S38" i="280"/>
  <c r="R38" i="280"/>
  <c r="Q38" i="280"/>
  <c r="P38" i="280"/>
  <c r="O38" i="280"/>
  <c r="N38" i="280"/>
  <c r="M38" i="280"/>
  <c r="L38" i="280"/>
  <c r="K38" i="280"/>
  <c r="F38" i="280"/>
  <c r="AJ37" i="280"/>
  <c r="AI37" i="280"/>
  <c r="AH37" i="280"/>
  <c r="AG37" i="280"/>
  <c r="AF37" i="280"/>
  <c r="AE37" i="280"/>
  <c r="AD37" i="280"/>
  <c r="AC37" i="280"/>
  <c r="AB37" i="280"/>
  <c r="AA37" i="280"/>
  <c r="Z37" i="280"/>
  <c r="Y37" i="280"/>
  <c r="X37" i="280"/>
  <c r="W37" i="280"/>
  <c r="V37" i="280"/>
  <c r="U37" i="280"/>
  <c r="T37" i="280"/>
  <c r="S37" i="280"/>
  <c r="R37" i="280"/>
  <c r="Q37" i="280"/>
  <c r="P37" i="280"/>
  <c r="O37" i="280"/>
  <c r="N37" i="280"/>
  <c r="M37" i="280"/>
  <c r="L37" i="280"/>
  <c r="K37" i="280"/>
  <c r="F37" i="280"/>
  <c r="AJ36" i="280"/>
  <c r="AI36" i="280"/>
  <c r="AH36" i="280"/>
  <c r="AG36" i="280"/>
  <c r="AF36" i="280"/>
  <c r="AE36" i="280"/>
  <c r="AD36" i="280"/>
  <c r="AC36" i="280"/>
  <c r="AB36" i="280"/>
  <c r="AA36" i="280"/>
  <c r="Z36" i="280"/>
  <c r="Y36" i="280"/>
  <c r="X36" i="280"/>
  <c r="W36" i="280"/>
  <c r="V36" i="280"/>
  <c r="U36" i="280"/>
  <c r="T36" i="280"/>
  <c r="S36" i="280"/>
  <c r="R36" i="280"/>
  <c r="Q36" i="280"/>
  <c r="P36" i="280"/>
  <c r="O36" i="280"/>
  <c r="N36" i="280"/>
  <c r="M36" i="280"/>
  <c r="L36" i="280"/>
  <c r="K36" i="280"/>
  <c r="F36" i="280"/>
  <c r="AJ35" i="280"/>
  <c r="AI35" i="280"/>
  <c r="AH35" i="280"/>
  <c r="AG35" i="280"/>
  <c r="AF35" i="280"/>
  <c r="AE35" i="280"/>
  <c r="AD35" i="280"/>
  <c r="AC35" i="280"/>
  <c r="AB35" i="280"/>
  <c r="AA35" i="280"/>
  <c r="Z35" i="280"/>
  <c r="Y35" i="280"/>
  <c r="X35" i="280"/>
  <c r="W35" i="280"/>
  <c r="V35" i="280"/>
  <c r="U35" i="280"/>
  <c r="T35" i="280"/>
  <c r="S35" i="280"/>
  <c r="R35" i="280"/>
  <c r="Q35" i="280"/>
  <c r="P35" i="280"/>
  <c r="O35" i="280"/>
  <c r="N35" i="280"/>
  <c r="M35" i="280"/>
  <c r="L35" i="280"/>
  <c r="K35" i="280"/>
  <c r="F35" i="280"/>
  <c r="AJ34" i="280"/>
  <c r="AI34" i="280"/>
  <c r="AH34" i="280"/>
  <c r="AG34" i="280"/>
  <c r="AF34" i="280"/>
  <c r="AE34" i="280"/>
  <c r="AD34" i="280"/>
  <c r="AC34" i="280"/>
  <c r="AB34" i="280"/>
  <c r="AA34" i="280"/>
  <c r="Z34" i="280"/>
  <c r="Y34" i="280"/>
  <c r="X34" i="280"/>
  <c r="W34" i="280"/>
  <c r="V34" i="280"/>
  <c r="U34" i="280"/>
  <c r="T34" i="280"/>
  <c r="S34" i="280"/>
  <c r="R34" i="280"/>
  <c r="Q34" i="280"/>
  <c r="P34" i="280"/>
  <c r="O34" i="280"/>
  <c r="N34" i="280"/>
  <c r="M34" i="280"/>
  <c r="L34" i="280"/>
  <c r="K34" i="280"/>
  <c r="F34" i="280"/>
  <c r="AJ33" i="280"/>
  <c r="AI33" i="280"/>
  <c r="AH33" i="280"/>
  <c r="AG33" i="280"/>
  <c r="AF33" i="280"/>
  <c r="AE33" i="280"/>
  <c r="AD33" i="280"/>
  <c r="AC33" i="280"/>
  <c r="AB33" i="280"/>
  <c r="AA33" i="280"/>
  <c r="Z33" i="280"/>
  <c r="Y33" i="280"/>
  <c r="X33" i="280"/>
  <c r="W33" i="280"/>
  <c r="V33" i="280"/>
  <c r="U33" i="280"/>
  <c r="T33" i="280"/>
  <c r="S33" i="280"/>
  <c r="R33" i="280"/>
  <c r="Q33" i="280"/>
  <c r="P33" i="280"/>
  <c r="O33" i="280"/>
  <c r="N33" i="280"/>
  <c r="M33" i="280"/>
  <c r="L33" i="280"/>
  <c r="K33" i="280"/>
  <c r="F33" i="280"/>
  <c r="AJ32" i="280"/>
  <c r="AI32" i="280"/>
  <c r="AH32" i="280"/>
  <c r="AG32" i="280"/>
  <c r="AF32" i="280"/>
  <c r="AE32" i="280"/>
  <c r="AD32" i="280"/>
  <c r="AC32" i="280"/>
  <c r="AB32" i="280"/>
  <c r="AA32" i="280"/>
  <c r="Z32" i="280"/>
  <c r="Y32" i="280"/>
  <c r="X32" i="280"/>
  <c r="W32" i="280"/>
  <c r="V32" i="280"/>
  <c r="U32" i="280"/>
  <c r="T32" i="280"/>
  <c r="S32" i="280"/>
  <c r="R32" i="280"/>
  <c r="Q32" i="280"/>
  <c r="P32" i="280"/>
  <c r="O32" i="280"/>
  <c r="N32" i="280"/>
  <c r="M32" i="280"/>
  <c r="L32" i="280"/>
  <c r="K32" i="280"/>
  <c r="F32" i="280"/>
  <c r="AJ31" i="280"/>
  <c r="AI31" i="280"/>
  <c r="AH31" i="280"/>
  <c r="AG31" i="280"/>
  <c r="AF31" i="280"/>
  <c r="AE31" i="280"/>
  <c r="AD31" i="280"/>
  <c r="AC31" i="280"/>
  <c r="AB31" i="280"/>
  <c r="AA31" i="280"/>
  <c r="Z31" i="280"/>
  <c r="Y31" i="280"/>
  <c r="X31" i="280"/>
  <c r="W31" i="280"/>
  <c r="V31" i="280"/>
  <c r="U31" i="280"/>
  <c r="T31" i="280"/>
  <c r="S31" i="280"/>
  <c r="R31" i="280"/>
  <c r="Q31" i="280"/>
  <c r="P31" i="280"/>
  <c r="O31" i="280"/>
  <c r="N31" i="280"/>
  <c r="M31" i="280"/>
  <c r="L31" i="280"/>
  <c r="K31" i="280"/>
  <c r="F31" i="280"/>
  <c r="AJ30" i="280"/>
  <c r="AI30" i="280"/>
  <c r="AH30" i="280"/>
  <c r="AG30" i="280"/>
  <c r="AF30" i="280"/>
  <c r="AE30" i="280"/>
  <c r="AD30" i="280"/>
  <c r="AC30" i="280"/>
  <c r="AB30" i="280"/>
  <c r="AA30" i="280"/>
  <c r="Z30" i="280"/>
  <c r="Y30" i="280"/>
  <c r="X30" i="280"/>
  <c r="W30" i="280"/>
  <c r="V30" i="280"/>
  <c r="U30" i="280"/>
  <c r="T30" i="280"/>
  <c r="S30" i="280"/>
  <c r="R30" i="280"/>
  <c r="Q30" i="280"/>
  <c r="P30" i="280"/>
  <c r="O30" i="280"/>
  <c r="N30" i="280"/>
  <c r="M30" i="280"/>
  <c r="L30" i="280"/>
  <c r="K30" i="280"/>
  <c r="F30" i="280"/>
  <c r="AJ29" i="280"/>
  <c r="AI29" i="280"/>
  <c r="AH29" i="280"/>
  <c r="AG29" i="280"/>
  <c r="AF29" i="280"/>
  <c r="AE29" i="280"/>
  <c r="AD29" i="280"/>
  <c r="AC29" i="280"/>
  <c r="AB29" i="280"/>
  <c r="AA29" i="280"/>
  <c r="Z29" i="280"/>
  <c r="Y29" i="280"/>
  <c r="X29" i="280"/>
  <c r="W29" i="280"/>
  <c r="V29" i="280"/>
  <c r="U29" i="280"/>
  <c r="T29" i="280"/>
  <c r="S29" i="280"/>
  <c r="R29" i="280"/>
  <c r="Q29" i="280"/>
  <c r="P29" i="280"/>
  <c r="O29" i="280"/>
  <c r="N29" i="280"/>
  <c r="M29" i="280"/>
  <c r="L29" i="280"/>
  <c r="K29" i="280"/>
  <c r="F29" i="280"/>
  <c r="AJ28" i="280"/>
  <c r="AI28" i="280"/>
  <c r="AH28" i="280"/>
  <c r="AG28" i="280"/>
  <c r="AF28" i="280"/>
  <c r="AE28" i="280"/>
  <c r="AD28" i="280"/>
  <c r="AC28" i="280"/>
  <c r="AB28" i="280"/>
  <c r="AA28" i="280"/>
  <c r="Z28" i="280"/>
  <c r="Y28" i="280"/>
  <c r="X28" i="280"/>
  <c r="W28" i="280"/>
  <c r="V28" i="280"/>
  <c r="U28" i="280"/>
  <c r="T28" i="280"/>
  <c r="S28" i="280"/>
  <c r="R28" i="280"/>
  <c r="Q28" i="280"/>
  <c r="P28" i="280"/>
  <c r="O28" i="280"/>
  <c r="N28" i="280"/>
  <c r="M28" i="280"/>
  <c r="L28" i="280"/>
  <c r="K28" i="280"/>
  <c r="F28" i="280"/>
  <c r="AI27" i="280"/>
  <c r="AH27" i="280"/>
  <c r="AG27" i="280"/>
  <c r="AJ27" i="280" s="1"/>
  <c r="AE27" i="280"/>
  <c r="AD27" i="280"/>
  <c r="AC27" i="280"/>
  <c r="AB27" i="280"/>
  <c r="AA27" i="280"/>
  <c r="AF27" i="280" s="1"/>
  <c r="Y27" i="280"/>
  <c r="X27" i="280"/>
  <c r="W27" i="280"/>
  <c r="V27" i="280"/>
  <c r="Z27" i="280" s="1"/>
  <c r="U27" i="280"/>
  <c r="T27" i="280"/>
  <c r="S27" i="280"/>
  <c r="R27" i="280"/>
  <c r="Q27" i="280"/>
  <c r="O27" i="280"/>
  <c r="N27" i="280"/>
  <c r="M27" i="280"/>
  <c r="L27" i="280"/>
  <c r="K27" i="280"/>
  <c r="P27" i="280" s="1"/>
  <c r="F27" i="280" s="1"/>
  <c r="AJ26" i="280"/>
  <c r="AI26" i="280"/>
  <c r="AH26" i="280"/>
  <c r="AG26" i="280"/>
  <c r="AF26" i="280"/>
  <c r="AE26" i="280"/>
  <c r="AD26" i="280"/>
  <c r="AC26" i="280"/>
  <c r="AB26" i="280"/>
  <c r="AA26" i="280"/>
  <c r="Y26" i="280"/>
  <c r="X26" i="280"/>
  <c r="Z26" i="280" s="1"/>
  <c r="W26" i="280"/>
  <c r="V26" i="280"/>
  <c r="U26" i="280"/>
  <c r="T26" i="280"/>
  <c r="S26" i="280"/>
  <c r="R26" i="280"/>
  <c r="Q26" i="280"/>
  <c r="P26" i="280"/>
  <c r="F26" i="280" s="1"/>
  <c r="O26" i="280"/>
  <c r="N26" i="280"/>
  <c r="M26" i="280"/>
  <c r="L26" i="280"/>
  <c r="K26" i="280"/>
  <c r="AJ25" i="280"/>
  <c r="AI25" i="280"/>
  <c r="AH25" i="280"/>
  <c r="AG25" i="280"/>
  <c r="AE25" i="280"/>
  <c r="AD25" i="280"/>
  <c r="AC25" i="280"/>
  <c r="AB25" i="280"/>
  <c r="AF25" i="280" s="1"/>
  <c r="AA25" i="280"/>
  <c r="Y25" i="280"/>
  <c r="X25" i="280"/>
  <c r="W25" i="280"/>
  <c r="Z25" i="280" s="1"/>
  <c r="V25" i="280"/>
  <c r="T25" i="280"/>
  <c r="S25" i="280"/>
  <c r="R25" i="280"/>
  <c r="U25" i="280" s="1"/>
  <c r="Q25" i="280"/>
  <c r="O25" i="280"/>
  <c r="N25" i="280"/>
  <c r="M25" i="280"/>
  <c r="L25" i="280"/>
  <c r="P25" i="280" s="1"/>
  <c r="F25" i="280" s="1"/>
  <c r="K25" i="280"/>
  <c r="AI24" i="280"/>
  <c r="AH24" i="280"/>
  <c r="AJ24" i="280" s="1"/>
  <c r="AG24" i="280"/>
  <c r="AE24" i="280"/>
  <c r="AD24" i="280"/>
  <c r="AC24" i="280"/>
  <c r="AB24" i="280"/>
  <c r="AF24" i="280" s="1"/>
  <c r="AA24" i="280"/>
  <c r="Z24" i="280"/>
  <c r="Y24" i="280"/>
  <c r="X24" i="280"/>
  <c r="W24" i="280"/>
  <c r="V24" i="280"/>
  <c r="T24" i="280"/>
  <c r="S24" i="280"/>
  <c r="R24" i="280"/>
  <c r="U24" i="280" s="1"/>
  <c r="Q24" i="280"/>
  <c r="O24" i="280"/>
  <c r="N24" i="280"/>
  <c r="M24" i="280"/>
  <c r="L24" i="280"/>
  <c r="P24" i="280" s="1"/>
  <c r="F24" i="280" s="1"/>
  <c r="K24" i="280"/>
  <c r="AI23" i="280"/>
  <c r="AH23" i="280"/>
  <c r="AJ23" i="280" s="1"/>
  <c r="AG23" i="280"/>
  <c r="AF23" i="280"/>
  <c r="AE23" i="280"/>
  <c r="AD23" i="280"/>
  <c r="AC23" i="280"/>
  <c r="AB23" i="280"/>
  <c r="AA23" i="280"/>
  <c r="Z23" i="280"/>
  <c r="Y23" i="280"/>
  <c r="X23" i="280"/>
  <c r="W23" i="280"/>
  <c r="V23" i="280"/>
  <c r="U23" i="280"/>
  <c r="T23" i="280"/>
  <c r="S23" i="280"/>
  <c r="R23" i="280"/>
  <c r="Q23" i="280"/>
  <c r="P23" i="280"/>
  <c r="F23" i="280" s="1"/>
  <c r="O23" i="280"/>
  <c r="N23" i="280"/>
  <c r="M23" i="280"/>
  <c r="L23" i="280"/>
  <c r="K23" i="280"/>
  <c r="AJ22" i="280"/>
  <c r="AI22" i="280"/>
  <c r="AH22" i="280"/>
  <c r="AG22" i="280"/>
  <c r="AF22" i="280"/>
  <c r="AE22" i="280"/>
  <c r="AD22" i="280"/>
  <c r="AC22" i="280"/>
  <c r="AB22" i="280"/>
  <c r="AA22" i="280"/>
  <c r="Y22" i="280"/>
  <c r="X22" i="280"/>
  <c r="Z22" i="280" s="1"/>
  <c r="W22" i="280"/>
  <c r="V22" i="280"/>
  <c r="U22" i="280"/>
  <c r="T22" i="280"/>
  <c r="S22" i="280"/>
  <c r="R22" i="280"/>
  <c r="Q22" i="280"/>
  <c r="P22" i="280"/>
  <c r="F22" i="280" s="1"/>
  <c r="O22" i="280"/>
  <c r="N22" i="280"/>
  <c r="M22" i="280"/>
  <c r="L22" i="280"/>
  <c r="K22" i="280"/>
  <c r="AJ21" i="280"/>
  <c r="AI21" i="280"/>
  <c r="AH21" i="280"/>
  <c r="AG21" i="280"/>
  <c r="AF21" i="280"/>
  <c r="AE21" i="280"/>
  <c r="AD21" i="280"/>
  <c r="AC21" i="280"/>
  <c r="AB21" i="280"/>
  <c r="AA21" i="280"/>
  <c r="Y21" i="280"/>
  <c r="X21" i="280"/>
  <c r="W21" i="280"/>
  <c r="Z21" i="280" s="1"/>
  <c r="V21" i="280"/>
  <c r="U21" i="280"/>
  <c r="T21" i="280"/>
  <c r="S21" i="280"/>
  <c r="R21" i="280"/>
  <c r="Q21" i="280"/>
  <c r="P21" i="280"/>
  <c r="F21" i="280" s="1"/>
  <c r="O21" i="280"/>
  <c r="N21" i="280"/>
  <c r="M21" i="280"/>
  <c r="L21" i="280"/>
  <c r="K21" i="280"/>
  <c r="AI20" i="280"/>
  <c r="AH20" i="280"/>
  <c r="AJ20" i="280" s="1"/>
  <c r="AG20" i="280"/>
  <c r="AE20" i="280"/>
  <c r="AD20" i="280"/>
  <c r="AC20" i="280"/>
  <c r="AB20" i="280"/>
  <c r="AF20" i="280" s="1"/>
  <c r="AA20" i="280"/>
  <c r="Z20" i="280"/>
  <c r="Y20" i="280"/>
  <c r="X20" i="280"/>
  <c r="W20" i="280"/>
  <c r="V20" i="280"/>
  <c r="T20" i="280"/>
  <c r="S20" i="280"/>
  <c r="R20" i="280"/>
  <c r="U20" i="280" s="1"/>
  <c r="Q20" i="280"/>
  <c r="O20" i="280"/>
  <c r="N20" i="280"/>
  <c r="M20" i="280"/>
  <c r="L20" i="280"/>
  <c r="P20" i="280" s="1"/>
  <c r="F20" i="280" s="1"/>
  <c r="K20" i="280"/>
  <c r="AJ19" i="280"/>
  <c r="AI19" i="280"/>
  <c r="AH19" i="280"/>
  <c r="AG19" i="280"/>
  <c r="AE19" i="280"/>
  <c r="AD19" i="280"/>
  <c r="AC19" i="280"/>
  <c r="AB19" i="280"/>
  <c r="AF19" i="280" s="1"/>
  <c r="AA19" i="280"/>
  <c r="Z19" i="280"/>
  <c r="Y19" i="280"/>
  <c r="X19" i="280"/>
  <c r="W19" i="280"/>
  <c r="V19" i="280"/>
  <c r="U19" i="280"/>
  <c r="T19" i="280"/>
  <c r="S19" i="280"/>
  <c r="R19" i="280"/>
  <c r="Q19" i="280"/>
  <c r="O19" i="280"/>
  <c r="N19" i="280"/>
  <c r="M19" i="280"/>
  <c r="L19" i="280"/>
  <c r="P19" i="280" s="1"/>
  <c r="F19" i="280" s="1"/>
  <c r="K19" i="280"/>
  <c r="AJ18" i="280"/>
  <c r="AI18" i="280"/>
  <c r="AH18" i="280"/>
  <c r="AG18" i="280"/>
  <c r="AF18" i="280"/>
  <c r="AE18" i="280"/>
  <c r="AD18" i="280"/>
  <c r="AC18" i="280"/>
  <c r="AB18" i="280"/>
  <c r="AA18" i="280"/>
  <c r="Y18" i="280"/>
  <c r="X18" i="280"/>
  <c r="Z18" i="280" s="1"/>
  <c r="W18" i="280"/>
  <c r="V18" i="280"/>
  <c r="U18" i="280"/>
  <c r="T18" i="280"/>
  <c r="S18" i="280"/>
  <c r="R18" i="280"/>
  <c r="Q18" i="280"/>
  <c r="P18" i="280"/>
  <c r="F18" i="280" s="1"/>
  <c r="O18" i="280"/>
  <c r="N18" i="280"/>
  <c r="M18" i="280"/>
  <c r="L18" i="280"/>
  <c r="K18" i="280"/>
  <c r="AJ17" i="280"/>
  <c r="AI17" i="280"/>
  <c r="AH17" i="280"/>
  <c r="AG17" i="280"/>
  <c r="AE17" i="280"/>
  <c r="AD17" i="280"/>
  <c r="AC17" i="280"/>
  <c r="AB17" i="280"/>
  <c r="AF17" i="280" s="1"/>
  <c r="AA17" i="280"/>
  <c r="Y17" i="280"/>
  <c r="X17" i="280"/>
  <c r="W17" i="280"/>
  <c r="Z17" i="280" s="1"/>
  <c r="V17" i="280"/>
  <c r="T17" i="280"/>
  <c r="S17" i="280"/>
  <c r="R17" i="280"/>
  <c r="U17" i="280" s="1"/>
  <c r="Q17" i="280"/>
  <c r="O17" i="280"/>
  <c r="N17" i="280"/>
  <c r="M17" i="280"/>
  <c r="L17" i="280"/>
  <c r="P17" i="280" s="1"/>
  <c r="F17" i="280" s="1"/>
  <c r="K17" i="280"/>
  <c r="AI16" i="280"/>
  <c r="AH16" i="280"/>
  <c r="AJ16" i="280" s="1"/>
  <c r="AG16" i="280"/>
  <c r="AE16" i="280"/>
  <c r="AD16" i="280"/>
  <c r="AC16" i="280"/>
  <c r="AB16" i="280"/>
  <c r="AA16" i="280"/>
  <c r="Y16" i="280"/>
  <c r="X16" i="280"/>
  <c r="Z16" i="280" s="1"/>
  <c r="W16" i="280"/>
  <c r="V16" i="280"/>
  <c r="T16" i="280"/>
  <c r="S16" i="280"/>
  <c r="R16" i="280"/>
  <c r="Q16" i="280"/>
  <c r="O16" i="280"/>
  <c r="N16" i="280"/>
  <c r="M16" i="280"/>
  <c r="L16" i="280"/>
  <c r="K16" i="280"/>
  <c r="AI15" i="280"/>
  <c r="AH15" i="280"/>
  <c r="AG15" i="280"/>
  <c r="AE15" i="280"/>
  <c r="AD15" i="280"/>
  <c r="AF15" i="280" s="1"/>
  <c r="AC15" i="280"/>
  <c r="AB15" i="280"/>
  <c r="AA15" i="280"/>
  <c r="Y15" i="280"/>
  <c r="X15" i="280"/>
  <c r="Z15" i="280" s="1"/>
  <c r="W15" i="280"/>
  <c r="V15" i="280"/>
  <c r="T15" i="280"/>
  <c r="S15" i="280"/>
  <c r="R15" i="280"/>
  <c r="Q15" i="280"/>
  <c r="O15" i="280"/>
  <c r="N15" i="280"/>
  <c r="P15" i="280" s="1"/>
  <c r="F15" i="280" s="1"/>
  <c r="M15" i="280"/>
  <c r="L15" i="280"/>
  <c r="K15" i="280"/>
  <c r="AI14" i="280"/>
  <c r="AH14" i="280"/>
  <c r="AJ14" i="280" s="1"/>
  <c r="AG14" i="280"/>
  <c r="AE14" i="280"/>
  <c r="AD14" i="280"/>
  <c r="AC14" i="280"/>
  <c r="AB14" i="280"/>
  <c r="AA14" i="280"/>
  <c r="Y14" i="280"/>
  <c r="X14" i="280"/>
  <c r="Z14" i="280" s="1"/>
  <c r="W14" i="280"/>
  <c r="V14" i="280"/>
  <c r="T14" i="280"/>
  <c r="U14" i="280" s="1"/>
  <c r="S14" i="280"/>
  <c r="R14" i="280"/>
  <c r="Q14" i="280"/>
  <c r="O14" i="280"/>
  <c r="N14" i="280"/>
  <c r="M14" i="280"/>
  <c r="L14" i="280"/>
  <c r="K14" i="280"/>
  <c r="AI13" i="280"/>
  <c r="AH13" i="280"/>
  <c r="AJ13" i="280" s="1"/>
  <c r="AG13" i="280"/>
  <c r="AE13" i="280"/>
  <c r="AD13" i="280"/>
  <c r="AC13" i="280"/>
  <c r="AF13" i="280" s="1"/>
  <c r="AB13" i="280"/>
  <c r="AA13" i="280"/>
  <c r="Y13" i="280"/>
  <c r="X13" i="280"/>
  <c r="Z13" i="280" s="1"/>
  <c r="W13" i="280"/>
  <c r="V13" i="280"/>
  <c r="T13" i="280"/>
  <c r="S13" i="280"/>
  <c r="U13" i="280" s="1"/>
  <c r="R13" i="280"/>
  <c r="Q13" i="280"/>
  <c r="P13" i="280"/>
  <c r="F13" i="280" s="1"/>
  <c r="O13" i="280"/>
  <c r="N13" i="280"/>
  <c r="M13" i="280"/>
  <c r="L13" i="280"/>
  <c r="K13" i="280"/>
  <c r="AI12" i="280"/>
  <c r="AH12" i="280"/>
  <c r="AJ12" i="280" s="1"/>
  <c r="AG12" i="280"/>
  <c r="AE12" i="280"/>
  <c r="AD12" i="280"/>
  <c r="AC12" i="280"/>
  <c r="AB12" i="280"/>
  <c r="AA12" i="280"/>
  <c r="Y12" i="280"/>
  <c r="X12" i="280"/>
  <c r="Z12" i="280" s="1"/>
  <c r="W12" i="280"/>
  <c r="V12" i="280"/>
  <c r="T12" i="280"/>
  <c r="S12" i="280"/>
  <c r="R12" i="280"/>
  <c r="Q12" i="280"/>
  <c r="O12" i="280"/>
  <c r="N12" i="280"/>
  <c r="M12" i="280"/>
  <c r="L12" i="280"/>
  <c r="K12" i="280"/>
  <c r="AI11" i="280"/>
  <c r="AH11" i="280"/>
  <c r="AJ11" i="280" s="1"/>
  <c r="AG11" i="280"/>
  <c r="AE11" i="280"/>
  <c r="AD11" i="280"/>
  <c r="AC11" i="280"/>
  <c r="AB11" i="280"/>
  <c r="AA11" i="280"/>
  <c r="Y11" i="280"/>
  <c r="X11" i="280"/>
  <c r="W11" i="280"/>
  <c r="Z11" i="280" s="1"/>
  <c r="V11" i="280"/>
  <c r="T11" i="280"/>
  <c r="S11" i="280"/>
  <c r="R11" i="280"/>
  <c r="U11" i="280" s="1"/>
  <c r="Q11" i="280"/>
  <c r="O11" i="280"/>
  <c r="N11" i="280"/>
  <c r="M11" i="280"/>
  <c r="L11" i="280"/>
  <c r="K11" i="280"/>
  <c r="AI10" i="280"/>
  <c r="AH10" i="280"/>
  <c r="AJ10" i="280" s="1"/>
  <c r="AG10" i="280"/>
  <c r="AE10" i="280"/>
  <c r="AD10" i="280"/>
  <c r="AF10" i="280" s="1"/>
  <c r="AC10" i="280"/>
  <c r="AB10" i="280"/>
  <c r="AA10" i="280"/>
  <c r="Y10" i="280"/>
  <c r="X10" i="280"/>
  <c r="W10" i="280"/>
  <c r="V10" i="280"/>
  <c r="U10" i="280"/>
  <c r="T10" i="280"/>
  <c r="S10" i="280"/>
  <c r="R10" i="280"/>
  <c r="Q10" i="280"/>
  <c r="O10" i="280"/>
  <c r="N10" i="280"/>
  <c r="P10" i="280" s="1"/>
  <c r="F10" i="280" s="1"/>
  <c r="M10" i="280"/>
  <c r="L10" i="280"/>
  <c r="K10" i="280"/>
  <c r="AI9" i="280"/>
  <c r="AH9" i="280"/>
  <c r="AJ9" i="280" s="1"/>
  <c r="AG9" i="280"/>
  <c r="AE9" i="280"/>
  <c r="AD9" i="280"/>
  <c r="AC9" i="280"/>
  <c r="AF9" i="280" s="1"/>
  <c r="AB9" i="280"/>
  <c r="AA9" i="280"/>
  <c r="Y9" i="280"/>
  <c r="X9" i="280"/>
  <c r="Z9" i="280" s="1"/>
  <c r="W9" i="280"/>
  <c r="V9" i="280"/>
  <c r="T9" i="280"/>
  <c r="S9" i="280"/>
  <c r="U9" i="280" s="1"/>
  <c r="R9" i="280"/>
  <c r="Q9" i="280"/>
  <c r="O9" i="280"/>
  <c r="N9" i="280"/>
  <c r="M9" i="280"/>
  <c r="P9" i="280" s="1"/>
  <c r="F9" i="280" s="1"/>
  <c r="L9" i="280"/>
  <c r="K9" i="280"/>
  <c r="AI8" i="280"/>
  <c r="AH8" i="280"/>
  <c r="AJ8" i="280" s="1"/>
  <c r="AG8" i="280"/>
  <c r="AE8" i="280"/>
  <c r="AD8" i="280"/>
  <c r="AC8" i="280"/>
  <c r="AB8" i="280"/>
  <c r="AA8" i="280"/>
  <c r="Y8" i="280"/>
  <c r="X8" i="280"/>
  <c r="Z8" i="280" s="1"/>
  <c r="W8" i="280"/>
  <c r="V8" i="280"/>
  <c r="T8" i="280"/>
  <c r="S8" i="280"/>
  <c r="R8" i="280"/>
  <c r="Q8" i="280"/>
  <c r="O8" i="280"/>
  <c r="N8" i="280"/>
  <c r="M8" i="280"/>
  <c r="L8" i="280"/>
  <c r="P8" i="280" s="1"/>
  <c r="F8" i="280" s="1"/>
  <c r="K8" i="280"/>
  <c r="AI7" i="280"/>
  <c r="AH7" i="280"/>
  <c r="AJ7" i="280" s="1"/>
  <c r="AG7" i="280"/>
  <c r="AE7" i="280"/>
  <c r="AD7" i="280"/>
  <c r="AC7" i="280"/>
  <c r="AF7" i="280" s="1"/>
  <c r="AB7" i="280"/>
  <c r="AA7" i="280"/>
  <c r="Z7" i="280"/>
  <c r="Y7" i="280"/>
  <c r="X7" i="280"/>
  <c r="W7" i="280"/>
  <c r="V7" i="280"/>
  <c r="T7" i="280"/>
  <c r="S7" i="280"/>
  <c r="U7" i="280" s="1"/>
  <c r="R7" i="280"/>
  <c r="Q7" i="280"/>
  <c r="O7" i="280"/>
  <c r="N7" i="280"/>
  <c r="M7" i="280"/>
  <c r="P7" i="280" s="1"/>
  <c r="F7" i="280" s="1"/>
  <c r="L7" i="280"/>
  <c r="K7" i="280"/>
  <c r="AI6" i="280"/>
  <c r="AH6" i="280"/>
  <c r="AJ6" i="280" s="1"/>
  <c r="AG6" i="280"/>
  <c r="AE6" i="280"/>
  <c r="AD6" i="280"/>
  <c r="AF6" i="280" s="1"/>
  <c r="AC6" i="280"/>
  <c r="AB6" i="280"/>
  <c r="AA6" i="280"/>
  <c r="Y6" i="280"/>
  <c r="X6" i="280"/>
  <c r="Z6" i="280" s="1"/>
  <c r="W6" i="280"/>
  <c r="V6" i="280"/>
  <c r="T6" i="280"/>
  <c r="U6" i="280" s="1"/>
  <c r="S6" i="280"/>
  <c r="R6" i="280"/>
  <c r="Q6" i="280"/>
  <c r="O6" i="280"/>
  <c r="N6" i="280"/>
  <c r="P6" i="280" s="1"/>
  <c r="F6" i="280" s="1"/>
  <c r="M6" i="280"/>
  <c r="L6" i="280"/>
  <c r="K6" i="280"/>
  <c r="AJ5" i="280"/>
  <c r="AI5" i="280"/>
  <c r="AH5" i="280"/>
  <c r="AG5" i="280"/>
  <c r="AE5" i="280"/>
  <c r="AD5" i="280"/>
  <c r="AC5" i="280"/>
  <c r="AF5" i="280" s="1"/>
  <c r="AB5" i="280"/>
  <c r="AA5" i="280"/>
  <c r="Y5" i="280"/>
  <c r="X5" i="280"/>
  <c r="W5" i="280"/>
  <c r="V5" i="280"/>
  <c r="T5" i="280"/>
  <c r="S5" i="280"/>
  <c r="U5" i="280" s="1"/>
  <c r="R5" i="280"/>
  <c r="Q5" i="280"/>
  <c r="O5" i="280"/>
  <c r="N5" i="280"/>
  <c r="M5" i="280"/>
  <c r="P5" i="280" s="1"/>
  <c r="F5" i="280" s="1"/>
  <c r="L5" i="280"/>
  <c r="K5" i="280"/>
  <c r="AI4" i="280"/>
  <c r="AH4" i="280"/>
  <c r="AJ4" i="280" s="1"/>
  <c r="AG4" i="280"/>
  <c r="AE4" i="280"/>
  <c r="AD4" i="280"/>
  <c r="AF4" i="280" s="1"/>
  <c r="AC4" i="280"/>
  <c r="AB4" i="280"/>
  <c r="AA4" i="280"/>
  <c r="Y4" i="280"/>
  <c r="X4" i="280"/>
  <c r="Z4" i="280" s="1"/>
  <c r="W4" i="280"/>
  <c r="V4" i="280"/>
  <c r="T4" i="280"/>
  <c r="S4" i="280"/>
  <c r="R4" i="280"/>
  <c r="Q4" i="280"/>
  <c r="O4" i="280"/>
  <c r="N4" i="280"/>
  <c r="P4" i="280" s="1"/>
  <c r="F4" i="280" s="1"/>
  <c r="M4" i="280"/>
  <c r="L4" i="280"/>
  <c r="K4" i="280"/>
  <c r="E54" i="278"/>
  <c r="E55" i="278" s="1"/>
  <c r="D54" i="278"/>
  <c r="D56" i="278" s="1"/>
  <c r="C54" i="278"/>
  <c r="C55" i="278" s="1"/>
  <c r="G55" i="278" s="1"/>
  <c r="D50" i="278"/>
  <c r="E47" i="278"/>
  <c r="E49" i="278" s="1"/>
  <c r="D47" i="278"/>
  <c r="D62" i="278" s="1"/>
  <c r="AJ43" i="278"/>
  <c r="AI43" i="278"/>
  <c r="AH43" i="278"/>
  <c r="AG43" i="278"/>
  <c r="AF43" i="278"/>
  <c r="AE43" i="278"/>
  <c r="AD43" i="278"/>
  <c r="AC43" i="278"/>
  <c r="AB43" i="278"/>
  <c r="AA43" i="278"/>
  <c r="Z43" i="278"/>
  <c r="Y43" i="278"/>
  <c r="X43" i="278"/>
  <c r="W43" i="278"/>
  <c r="V43" i="278"/>
  <c r="U43" i="278"/>
  <c r="T43" i="278"/>
  <c r="S43" i="278"/>
  <c r="R43" i="278"/>
  <c r="Q43" i="278"/>
  <c r="P43" i="278"/>
  <c r="O43" i="278"/>
  <c r="N43" i="278"/>
  <c r="M43" i="278"/>
  <c r="L43" i="278"/>
  <c r="K43" i="278"/>
  <c r="F43" i="278"/>
  <c r="AJ42" i="278"/>
  <c r="AI42" i="278"/>
  <c r="AH42" i="278"/>
  <c r="AG42" i="278"/>
  <c r="AF42" i="278"/>
  <c r="AE42" i="278"/>
  <c r="AD42" i="278"/>
  <c r="AC42" i="278"/>
  <c r="AB42" i="278"/>
  <c r="AA42" i="278"/>
  <c r="Z42" i="278"/>
  <c r="Y42" i="278"/>
  <c r="X42" i="278"/>
  <c r="W42" i="278"/>
  <c r="V42" i="278"/>
  <c r="U42" i="278"/>
  <c r="T42" i="278"/>
  <c r="S42" i="278"/>
  <c r="R42" i="278"/>
  <c r="Q42" i="278"/>
  <c r="P42" i="278"/>
  <c r="O42" i="278"/>
  <c r="N42" i="278"/>
  <c r="M42" i="278"/>
  <c r="L42" i="278"/>
  <c r="K42" i="278"/>
  <c r="F42" i="278"/>
  <c r="AJ41" i="278"/>
  <c r="AI41" i="278"/>
  <c r="AH41" i="278"/>
  <c r="AG41" i="278"/>
  <c r="AF41" i="278"/>
  <c r="AE41" i="278"/>
  <c r="AD41" i="278"/>
  <c r="AC41" i="278"/>
  <c r="AB41" i="278"/>
  <c r="AA41" i="278"/>
  <c r="Z41" i="278"/>
  <c r="Y41" i="278"/>
  <c r="X41" i="278"/>
  <c r="W41" i="278"/>
  <c r="V41" i="278"/>
  <c r="U41" i="278"/>
  <c r="T41" i="278"/>
  <c r="S41" i="278"/>
  <c r="R41" i="278"/>
  <c r="Q41" i="278"/>
  <c r="P41" i="278"/>
  <c r="O41" i="278"/>
  <c r="N41" i="278"/>
  <c r="M41" i="278"/>
  <c r="L41" i="278"/>
  <c r="K41" i="278"/>
  <c r="F41" i="278"/>
  <c r="AJ40" i="278"/>
  <c r="AI40" i="278"/>
  <c r="AH40" i="278"/>
  <c r="AG40" i="278"/>
  <c r="AF40" i="278"/>
  <c r="AE40" i="278"/>
  <c r="AD40" i="278"/>
  <c r="AC40" i="278"/>
  <c r="AB40" i="278"/>
  <c r="AA40" i="278"/>
  <c r="Z40" i="278"/>
  <c r="Y40" i="278"/>
  <c r="X40" i="278"/>
  <c r="W40" i="278"/>
  <c r="V40" i="278"/>
  <c r="U40" i="278"/>
  <c r="T40" i="278"/>
  <c r="S40" i="278"/>
  <c r="R40" i="278"/>
  <c r="Q40" i="278"/>
  <c r="P40" i="278"/>
  <c r="O40" i="278"/>
  <c r="N40" i="278"/>
  <c r="M40" i="278"/>
  <c r="L40" i="278"/>
  <c r="K40" i="278"/>
  <c r="F40" i="278"/>
  <c r="AJ39" i="278"/>
  <c r="AI39" i="278"/>
  <c r="AH39" i="278"/>
  <c r="AG39" i="278"/>
  <c r="AF39" i="278"/>
  <c r="AE39" i="278"/>
  <c r="AD39" i="278"/>
  <c r="AC39" i="278"/>
  <c r="AB39" i="278"/>
  <c r="AA39" i="278"/>
  <c r="Z39" i="278"/>
  <c r="Y39" i="278"/>
  <c r="X39" i="278"/>
  <c r="W39" i="278"/>
  <c r="V39" i="278"/>
  <c r="U39" i="278"/>
  <c r="T39" i="278"/>
  <c r="S39" i="278"/>
  <c r="R39" i="278"/>
  <c r="Q39" i="278"/>
  <c r="P39" i="278"/>
  <c r="O39" i="278"/>
  <c r="N39" i="278"/>
  <c r="M39" i="278"/>
  <c r="L39" i="278"/>
  <c r="K39" i="278"/>
  <c r="F39" i="278"/>
  <c r="AJ38" i="278"/>
  <c r="AI38" i="278"/>
  <c r="AH38" i="278"/>
  <c r="AG38" i="278"/>
  <c r="AF38" i="278"/>
  <c r="AE38" i="278"/>
  <c r="AD38" i="278"/>
  <c r="AC38" i="278"/>
  <c r="AB38" i="278"/>
  <c r="AA38" i="278"/>
  <c r="Z38" i="278"/>
  <c r="Y38" i="278"/>
  <c r="X38" i="278"/>
  <c r="W38" i="278"/>
  <c r="V38" i="278"/>
  <c r="U38" i="278"/>
  <c r="T38" i="278"/>
  <c r="S38" i="278"/>
  <c r="R38" i="278"/>
  <c r="Q38" i="278"/>
  <c r="P38" i="278"/>
  <c r="O38" i="278"/>
  <c r="N38" i="278"/>
  <c r="M38" i="278"/>
  <c r="L38" i="278"/>
  <c r="K38" i="278"/>
  <c r="F38" i="278"/>
  <c r="AJ37" i="278"/>
  <c r="AI37" i="278"/>
  <c r="AH37" i="278"/>
  <c r="AG37" i="278"/>
  <c r="AF37" i="278"/>
  <c r="AE37" i="278"/>
  <c r="AD37" i="278"/>
  <c r="AC37" i="278"/>
  <c r="AB37" i="278"/>
  <c r="AA37" i="278"/>
  <c r="Z37" i="278"/>
  <c r="Y37" i="278"/>
  <c r="X37" i="278"/>
  <c r="W37" i="278"/>
  <c r="V37" i="278"/>
  <c r="U37" i="278"/>
  <c r="T37" i="278"/>
  <c r="S37" i="278"/>
  <c r="R37" i="278"/>
  <c r="Q37" i="278"/>
  <c r="P37" i="278"/>
  <c r="O37" i="278"/>
  <c r="N37" i="278"/>
  <c r="M37" i="278"/>
  <c r="L37" i="278"/>
  <c r="K37" i="278"/>
  <c r="F37" i="278"/>
  <c r="AJ36" i="278"/>
  <c r="AI36" i="278"/>
  <c r="AH36" i="278"/>
  <c r="AG36" i="278"/>
  <c r="AF36" i="278"/>
  <c r="AE36" i="278"/>
  <c r="AD36" i="278"/>
  <c r="AC36" i="278"/>
  <c r="AB36" i="278"/>
  <c r="AA36" i="278"/>
  <c r="Z36" i="278"/>
  <c r="Y36" i="278"/>
  <c r="X36" i="278"/>
  <c r="W36" i="278"/>
  <c r="V36" i="278"/>
  <c r="U36" i="278"/>
  <c r="T36" i="278"/>
  <c r="S36" i="278"/>
  <c r="R36" i="278"/>
  <c r="Q36" i="278"/>
  <c r="P36" i="278"/>
  <c r="O36" i="278"/>
  <c r="N36" i="278"/>
  <c r="M36" i="278"/>
  <c r="L36" i="278"/>
  <c r="K36" i="278"/>
  <c r="F36" i="278"/>
  <c r="AJ35" i="278"/>
  <c r="AI35" i="278"/>
  <c r="AH35" i="278"/>
  <c r="AG35" i="278"/>
  <c r="AF35" i="278"/>
  <c r="AE35" i="278"/>
  <c r="AD35" i="278"/>
  <c r="AC35" i="278"/>
  <c r="AB35" i="278"/>
  <c r="AA35" i="278"/>
  <c r="Z35" i="278"/>
  <c r="Y35" i="278"/>
  <c r="X35" i="278"/>
  <c r="W35" i="278"/>
  <c r="V35" i="278"/>
  <c r="U35" i="278"/>
  <c r="T35" i="278"/>
  <c r="S35" i="278"/>
  <c r="R35" i="278"/>
  <c r="Q35" i="278"/>
  <c r="P35" i="278"/>
  <c r="O35" i="278"/>
  <c r="N35" i="278"/>
  <c r="M35" i="278"/>
  <c r="L35" i="278"/>
  <c r="K35" i="278"/>
  <c r="F35" i="278"/>
  <c r="AJ34" i="278"/>
  <c r="AI34" i="278"/>
  <c r="AH34" i="278"/>
  <c r="AG34" i="278"/>
  <c r="AF34" i="278"/>
  <c r="AE34" i="278"/>
  <c r="AD34" i="278"/>
  <c r="AC34" i="278"/>
  <c r="AB34" i="278"/>
  <c r="AA34" i="278"/>
  <c r="Z34" i="278"/>
  <c r="Y34" i="278"/>
  <c r="X34" i="278"/>
  <c r="W34" i="278"/>
  <c r="V34" i="278"/>
  <c r="U34" i="278"/>
  <c r="T34" i="278"/>
  <c r="S34" i="278"/>
  <c r="R34" i="278"/>
  <c r="Q34" i="278"/>
  <c r="P34" i="278"/>
  <c r="O34" i="278"/>
  <c r="N34" i="278"/>
  <c r="M34" i="278"/>
  <c r="L34" i="278"/>
  <c r="K34" i="278"/>
  <c r="F34" i="278"/>
  <c r="AJ33" i="278"/>
  <c r="AI33" i="278"/>
  <c r="AH33" i="278"/>
  <c r="AG33" i="278"/>
  <c r="AF33" i="278"/>
  <c r="AE33" i="278"/>
  <c r="AD33" i="278"/>
  <c r="AC33" i="278"/>
  <c r="AB33" i="278"/>
  <c r="AA33" i="278"/>
  <c r="Z33" i="278"/>
  <c r="Y33" i="278"/>
  <c r="X33" i="278"/>
  <c r="W33" i="278"/>
  <c r="V33" i="278"/>
  <c r="U33" i="278"/>
  <c r="T33" i="278"/>
  <c r="S33" i="278"/>
  <c r="R33" i="278"/>
  <c r="Q33" i="278"/>
  <c r="P33" i="278"/>
  <c r="O33" i="278"/>
  <c r="N33" i="278"/>
  <c r="M33" i="278"/>
  <c r="L33" i="278"/>
  <c r="K33" i="278"/>
  <c r="F33" i="278"/>
  <c r="AJ32" i="278"/>
  <c r="AI32" i="278"/>
  <c r="AH32" i="278"/>
  <c r="AG32" i="278"/>
  <c r="AF32" i="278"/>
  <c r="AE32" i="278"/>
  <c r="AD32" i="278"/>
  <c r="AC32" i="278"/>
  <c r="AB32" i="278"/>
  <c r="AA32" i="278"/>
  <c r="Z32" i="278"/>
  <c r="Y32" i="278"/>
  <c r="X32" i="278"/>
  <c r="W32" i="278"/>
  <c r="V32" i="278"/>
  <c r="U32" i="278"/>
  <c r="T32" i="278"/>
  <c r="S32" i="278"/>
  <c r="R32" i="278"/>
  <c r="Q32" i="278"/>
  <c r="P32" i="278"/>
  <c r="O32" i="278"/>
  <c r="N32" i="278"/>
  <c r="M32" i="278"/>
  <c r="L32" i="278"/>
  <c r="K32" i="278"/>
  <c r="F32" i="278"/>
  <c r="AJ31" i="278"/>
  <c r="AI31" i="278"/>
  <c r="AH31" i="278"/>
  <c r="AG31" i="278"/>
  <c r="AF31" i="278"/>
  <c r="AE31" i="278"/>
  <c r="AD31" i="278"/>
  <c r="AC31" i="278"/>
  <c r="AB31" i="278"/>
  <c r="AA31" i="278"/>
  <c r="Z31" i="278"/>
  <c r="Y31" i="278"/>
  <c r="X31" i="278"/>
  <c r="W31" i="278"/>
  <c r="V31" i="278"/>
  <c r="U31" i="278"/>
  <c r="T31" i="278"/>
  <c r="S31" i="278"/>
  <c r="R31" i="278"/>
  <c r="Q31" i="278"/>
  <c r="P31" i="278"/>
  <c r="O31" i="278"/>
  <c r="N31" i="278"/>
  <c r="M31" i="278"/>
  <c r="L31" i="278"/>
  <c r="K31" i="278"/>
  <c r="F31" i="278"/>
  <c r="AJ30" i="278"/>
  <c r="AI30" i="278"/>
  <c r="AH30" i="278"/>
  <c r="AG30" i="278"/>
  <c r="AF30" i="278"/>
  <c r="AE30" i="278"/>
  <c r="AD30" i="278"/>
  <c r="AC30" i="278"/>
  <c r="AB30" i="278"/>
  <c r="AA30" i="278"/>
  <c r="Z30" i="278"/>
  <c r="Y30" i="278"/>
  <c r="X30" i="278"/>
  <c r="W30" i="278"/>
  <c r="V30" i="278"/>
  <c r="U30" i="278"/>
  <c r="T30" i="278"/>
  <c r="S30" i="278"/>
  <c r="R30" i="278"/>
  <c r="Q30" i="278"/>
  <c r="P30" i="278"/>
  <c r="O30" i="278"/>
  <c r="N30" i="278"/>
  <c r="M30" i="278"/>
  <c r="L30" i="278"/>
  <c r="K30" i="278"/>
  <c r="F30" i="278"/>
  <c r="AJ29" i="278"/>
  <c r="AI29" i="278"/>
  <c r="AH29" i="278"/>
  <c r="AG29" i="278"/>
  <c r="AF29" i="278"/>
  <c r="AE29" i="278"/>
  <c r="AD29" i="278"/>
  <c r="AC29" i="278"/>
  <c r="AB29" i="278"/>
  <c r="AA29" i="278"/>
  <c r="Z29" i="278"/>
  <c r="Y29" i="278"/>
  <c r="X29" i="278"/>
  <c r="W29" i="278"/>
  <c r="V29" i="278"/>
  <c r="U29" i="278"/>
  <c r="T29" i="278"/>
  <c r="S29" i="278"/>
  <c r="R29" i="278"/>
  <c r="Q29" i="278"/>
  <c r="P29" i="278"/>
  <c r="O29" i="278"/>
  <c r="N29" i="278"/>
  <c r="M29" i="278"/>
  <c r="L29" i="278"/>
  <c r="K29" i="278"/>
  <c r="F29" i="278"/>
  <c r="AJ28" i="278"/>
  <c r="AI28" i="278"/>
  <c r="AH28" i="278"/>
  <c r="AG28" i="278"/>
  <c r="AF28" i="278"/>
  <c r="AE28" i="278"/>
  <c r="AD28" i="278"/>
  <c r="AC28" i="278"/>
  <c r="AB28" i="278"/>
  <c r="AA28" i="278"/>
  <c r="Z28" i="278"/>
  <c r="Y28" i="278"/>
  <c r="X28" i="278"/>
  <c r="W28" i="278"/>
  <c r="V28" i="278"/>
  <c r="U28" i="278"/>
  <c r="T28" i="278"/>
  <c r="S28" i="278"/>
  <c r="R28" i="278"/>
  <c r="Q28" i="278"/>
  <c r="P28" i="278"/>
  <c r="O28" i="278"/>
  <c r="N28" i="278"/>
  <c r="M28" i="278"/>
  <c r="L28" i="278"/>
  <c r="K28" i="278"/>
  <c r="F28" i="278"/>
  <c r="AJ27" i="278"/>
  <c r="AI27" i="278"/>
  <c r="AH27" i="278"/>
  <c r="AG27" i="278"/>
  <c r="AF27" i="278"/>
  <c r="AE27" i="278"/>
  <c r="AD27" i="278"/>
  <c r="AC27" i="278"/>
  <c r="AB27" i="278"/>
  <c r="AA27" i="278"/>
  <c r="Z27" i="278"/>
  <c r="Y27" i="278"/>
  <c r="X27" i="278"/>
  <c r="W27" i="278"/>
  <c r="V27" i="278"/>
  <c r="U27" i="278"/>
  <c r="T27" i="278"/>
  <c r="S27" i="278"/>
  <c r="R27" i="278"/>
  <c r="Q27" i="278"/>
  <c r="P27" i="278"/>
  <c r="O27" i="278"/>
  <c r="N27" i="278"/>
  <c r="M27" i="278"/>
  <c r="L27" i="278"/>
  <c r="K27" i="278"/>
  <c r="F27" i="278"/>
  <c r="AJ26" i="278"/>
  <c r="AI26" i="278"/>
  <c r="AH26" i="278"/>
  <c r="AG26" i="278"/>
  <c r="AF26" i="278"/>
  <c r="AE26" i="278"/>
  <c r="AD26" i="278"/>
  <c r="AC26" i="278"/>
  <c r="AB26" i="278"/>
  <c r="AA26" i="278"/>
  <c r="Z26" i="278"/>
  <c r="Y26" i="278"/>
  <c r="X26" i="278"/>
  <c r="W26" i="278"/>
  <c r="V26" i="278"/>
  <c r="U26" i="278"/>
  <c r="T26" i="278"/>
  <c r="S26" i="278"/>
  <c r="R26" i="278"/>
  <c r="Q26" i="278"/>
  <c r="P26" i="278"/>
  <c r="O26" i="278"/>
  <c r="N26" i="278"/>
  <c r="M26" i="278"/>
  <c r="L26" i="278"/>
  <c r="K26" i="278"/>
  <c r="F26" i="278"/>
  <c r="AJ25" i="278"/>
  <c r="AI25" i="278"/>
  <c r="AH25" i="278"/>
  <c r="AG25" i="278"/>
  <c r="AF25" i="278"/>
  <c r="AE25" i="278"/>
  <c r="AD25" i="278"/>
  <c r="AC25" i="278"/>
  <c r="AB25" i="278"/>
  <c r="AA25" i="278"/>
  <c r="Z25" i="278"/>
  <c r="Y25" i="278"/>
  <c r="X25" i="278"/>
  <c r="W25" i="278"/>
  <c r="V25" i="278"/>
  <c r="U25" i="278"/>
  <c r="T25" i="278"/>
  <c r="S25" i="278"/>
  <c r="R25" i="278"/>
  <c r="Q25" i="278"/>
  <c r="P25" i="278"/>
  <c r="O25" i="278"/>
  <c r="N25" i="278"/>
  <c r="M25" i="278"/>
  <c r="L25" i="278"/>
  <c r="K25" i="278"/>
  <c r="F25" i="278"/>
  <c r="AJ24" i="278"/>
  <c r="AI24" i="278"/>
  <c r="AH24" i="278"/>
  <c r="AG24" i="278"/>
  <c r="AF24" i="278"/>
  <c r="AE24" i="278"/>
  <c r="AD24" i="278"/>
  <c r="AC24" i="278"/>
  <c r="AB24" i="278"/>
  <c r="AA24" i="278"/>
  <c r="Z24" i="278"/>
  <c r="Y24" i="278"/>
  <c r="X24" i="278"/>
  <c r="W24" i="278"/>
  <c r="V24" i="278"/>
  <c r="U24" i="278"/>
  <c r="T24" i="278"/>
  <c r="S24" i="278"/>
  <c r="R24" i="278"/>
  <c r="Q24" i="278"/>
  <c r="P24" i="278"/>
  <c r="O24" i="278"/>
  <c r="N24" i="278"/>
  <c r="M24" i="278"/>
  <c r="L24" i="278"/>
  <c r="K24" i="278"/>
  <c r="F24" i="278"/>
  <c r="AJ23" i="278"/>
  <c r="AI23" i="278"/>
  <c r="AH23" i="278"/>
  <c r="AG23" i="278"/>
  <c r="AF23" i="278"/>
  <c r="AE23" i="278"/>
  <c r="AD23" i="278"/>
  <c r="AC23" i="278"/>
  <c r="AB23" i="278"/>
  <c r="AA23" i="278"/>
  <c r="Z23" i="278"/>
  <c r="Y23" i="278"/>
  <c r="X23" i="278"/>
  <c r="W23" i="278"/>
  <c r="V23" i="278"/>
  <c r="U23" i="278"/>
  <c r="T23" i="278"/>
  <c r="S23" i="278"/>
  <c r="R23" i="278"/>
  <c r="Q23" i="278"/>
  <c r="P23" i="278"/>
  <c r="O23" i="278"/>
  <c r="N23" i="278"/>
  <c r="M23" i="278"/>
  <c r="L23" i="278"/>
  <c r="K23" i="278"/>
  <c r="F23" i="278"/>
  <c r="AJ22" i="278"/>
  <c r="AI22" i="278"/>
  <c r="AH22" i="278"/>
  <c r="AG22" i="278"/>
  <c r="AF22" i="278"/>
  <c r="AE22" i="278"/>
  <c r="AD22" i="278"/>
  <c r="AC22" i="278"/>
  <c r="AB22" i="278"/>
  <c r="AA22" i="278"/>
  <c r="Z22" i="278"/>
  <c r="Y22" i="278"/>
  <c r="X22" i="278"/>
  <c r="W22" i="278"/>
  <c r="V22" i="278"/>
  <c r="U22" i="278"/>
  <c r="T22" i="278"/>
  <c r="S22" i="278"/>
  <c r="R22" i="278"/>
  <c r="Q22" i="278"/>
  <c r="P22" i="278"/>
  <c r="O22" i="278"/>
  <c r="N22" i="278"/>
  <c r="M22" i="278"/>
  <c r="L22" i="278"/>
  <c r="K22" i="278"/>
  <c r="F22" i="278"/>
  <c r="AJ21" i="278"/>
  <c r="F21" i="278" s="1"/>
  <c r="AI21" i="278"/>
  <c r="AH21" i="278"/>
  <c r="AG21" i="278"/>
  <c r="AF21" i="278"/>
  <c r="AE21" i="278"/>
  <c r="AD21" i="278"/>
  <c r="AC21" i="278"/>
  <c r="AB21" i="278"/>
  <c r="AA21" i="278"/>
  <c r="Z21" i="278"/>
  <c r="Y21" i="278"/>
  <c r="X21" i="278"/>
  <c r="W21" i="278"/>
  <c r="V21" i="278"/>
  <c r="U21" i="278"/>
  <c r="T21" i="278"/>
  <c r="S21" i="278"/>
  <c r="R21" i="278"/>
  <c r="Q21" i="278"/>
  <c r="P21" i="278"/>
  <c r="O21" i="278"/>
  <c r="N21" i="278"/>
  <c r="M21" i="278"/>
  <c r="L21" i="278"/>
  <c r="K21" i="278"/>
  <c r="AI20" i="278"/>
  <c r="AH20" i="278"/>
  <c r="AJ20" i="278" s="1"/>
  <c r="AG20" i="278"/>
  <c r="AE20" i="278"/>
  <c r="AD20" i="278"/>
  <c r="AC20" i="278"/>
  <c r="AB20" i="278"/>
  <c r="AA20" i="278"/>
  <c r="Z20" i="278"/>
  <c r="Y20" i="278"/>
  <c r="X20" i="278"/>
  <c r="W20" i="278"/>
  <c r="V20" i="278"/>
  <c r="T20" i="278"/>
  <c r="S20" i="278"/>
  <c r="R20" i="278"/>
  <c r="Q20" i="278"/>
  <c r="O20" i="278"/>
  <c r="N20" i="278"/>
  <c r="M20" i="278"/>
  <c r="L20" i="278"/>
  <c r="K20" i="278"/>
  <c r="AI19" i="278"/>
  <c r="AH19" i="278"/>
  <c r="AJ19" i="278" s="1"/>
  <c r="AG19" i="278"/>
  <c r="AE19" i="278"/>
  <c r="AD19" i="278"/>
  <c r="AC19" i="278"/>
  <c r="AB19" i="278"/>
  <c r="AA19" i="278"/>
  <c r="Y19" i="278"/>
  <c r="X19" i="278"/>
  <c r="W19" i="278"/>
  <c r="Z19" i="278" s="1"/>
  <c r="V19" i="278"/>
  <c r="T19" i="278"/>
  <c r="S19" i="278"/>
  <c r="R19" i="278"/>
  <c r="U19" i="278" s="1"/>
  <c r="Q19" i="278"/>
  <c r="O19" i="278"/>
  <c r="N19" i="278"/>
  <c r="M19" i="278"/>
  <c r="L19" i="278"/>
  <c r="K19" i="278"/>
  <c r="AI18" i="278"/>
  <c r="AH18" i="278"/>
  <c r="AG18" i="278"/>
  <c r="AJ18" i="278" s="1"/>
  <c r="AE18" i="278"/>
  <c r="AD18" i="278"/>
  <c r="AC18" i="278"/>
  <c r="AB18" i="278"/>
  <c r="AA18" i="278"/>
  <c r="Y18" i="278"/>
  <c r="X18" i="278"/>
  <c r="W18" i="278"/>
  <c r="V18" i="278"/>
  <c r="T18" i="278"/>
  <c r="S18" i="278"/>
  <c r="R18" i="278"/>
  <c r="Q18" i="278"/>
  <c r="O18" i="278"/>
  <c r="N18" i="278"/>
  <c r="M18" i="278"/>
  <c r="L18" i="278"/>
  <c r="K18" i="278"/>
  <c r="AI17" i="278"/>
  <c r="AH17" i="278"/>
  <c r="AJ17" i="278" s="1"/>
  <c r="AG17" i="278"/>
  <c r="AE17" i="278"/>
  <c r="AD17" i="278"/>
  <c r="AC17" i="278"/>
  <c r="AB17" i="278"/>
  <c r="AF17" i="278" s="1"/>
  <c r="AA17" i="278"/>
  <c r="Y17" i="278"/>
  <c r="X17" i="278"/>
  <c r="W17" i="278"/>
  <c r="V17" i="278"/>
  <c r="T17" i="278"/>
  <c r="S17" i="278"/>
  <c r="R17" i="278"/>
  <c r="Q17" i="278"/>
  <c r="O17" i="278"/>
  <c r="N17" i="278"/>
  <c r="M17" i="278"/>
  <c r="L17" i="278"/>
  <c r="P17" i="278" s="1"/>
  <c r="F17" i="278" s="1"/>
  <c r="K17" i="278"/>
  <c r="AI16" i="278"/>
  <c r="AH16" i="278"/>
  <c r="AJ16" i="278" s="1"/>
  <c r="AG16" i="278"/>
  <c r="AE16" i="278"/>
  <c r="AD16" i="278"/>
  <c r="AC16" i="278"/>
  <c r="AB16" i="278"/>
  <c r="AF16" i="278" s="1"/>
  <c r="AA16" i="278"/>
  <c r="Y16" i="278"/>
  <c r="X16" i="278"/>
  <c r="W16" i="278"/>
  <c r="Z16" i="278" s="1"/>
  <c r="V16" i="278"/>
  <c r="T16" i="278"/>
  <c r="S16" i="278"/>
  <c r="R16" i="278"/>
  <c r="Q16" i="278"/>
  <c r="O16" i="278"/>
  <c r="N16" i="278"/>
  <c r="M16" i="278"/>
  <c r="L16" i="278"/>
  <c r="P16" i="278" s="1"/>
  <c r="F16" i="278" s="1"/>
  <c r="K16" i="278"/>
  <c r="AI15" i="278"/>
  <c r="AH15" i="278"/>
  <c r="AJ15" i="278" s="1"/>
  <c r="AG15" i="278"/>
  <c r="AE15" i="278"/>
  <c r="AD15" i="278"/>
  <c r="AC15" i="278"/>
  <c r="AB15" i="278"/>
  <c r="AA15" i="278"/>
  <c r="Y15" i="278"/>
  <c r="X15" i="278"/>
  <c r="W15" i="278"/>
  <c r="Z15" i="278" s="1"/>
  <c r="V15" i="278"/>
  <c r="T15" i="278"/>
  <c r="S15" i="278"/>
  <c r="R15" i="278"/>
  <c r="U15" i="278" s="1"/>
  <c r="Q15" i="278"/>
  <c r="O15" i="278"/>
  <c r="N15" i="278"/>
  <c r="M15" i="278"/>
  <c r="L15" i="278"/>
  <c r="K15" i="278"/>
  <c r="AI14" i="278"/>
  <c r="AH14" i="278"/>
  <c r="AJ14" i="278" s="1"/>
  <c r="AG14" i="278"/>
  <c r="AE14" i="278"/>
  <c r="AD14" i="278"/>
  <c r="AC14" i="278"/>
  <c r="AB14" i="278"/>
  <c r="AF14" i="278" s="1"/>
  <c r="AA14" i="278"/>
  <c r="Y14" i="278"/>
  <c r="X14" i="278"/>
  <c r="W14" i="278"/>
  <c r="Z14" i="278" s="1"/>
  <c r="V14" i="278"/>
  <c r="T14" i="278"/>
  <c r="S14" i="278"/>
  <c r="R14" i="278"/>
  <c r="U14" i="278" s="1"/>
  <c r="Q14" i="278"/>
  <c r="O14" i="278"/>
  <c r="N14" i="278"/>
  <c r="M14" i="278"/>
  <c r="L14" i="278"/>
  <c r="P14" i="278" s="1"/>
  <c r="F14" i="278" s="1"/>
  <c r="K14" i="278"/>
  <c r="AI13" i="278"/>
  <c r="AH13" i="278"/>
  <c r="AJ13" i="278" s="1"/>
  <c r="AG13" i="278"/>
  <c r="AE13" i="278"/>
  <c r="AD13" i="278"/>
  <c r="AC13" i="278"/>
  <c r="AB13" i="278"/>
  <c r="AA13" i="278"/>
  <c r="Y13" i="278"/>
  <c r="X13" i="278"/>
  <c r="W13" i="278"/>
  <c r="V13" i="278"/>
  <c r="T13" i="278"/>
  <c r="S13" i="278"/>
  <c r="R13" i="278"/>
  <c r="Q13" i="278"/>
  <c r="O13" i="278"/>
  <c r="N13" i="278"/>
  <c r="M13" i="278"/>
  <c r="L13" i="278"/>
  <c r="P13" i="278" s="1"/>
  <c r="F13" i="278" s="1"/>
  <c r="K13" i="278"/>
  <c r="AI12" i="278"/>
  <c r="AH12" i="278"/>
  <c r="AJ12" i="278" s="1"/>
  <c r="AG12" i="278"/>
  <c r="AE12" i="278"/>
  <c r="AD12" i="278"/>
  <c r="AC12" i="278"/>
  <c r="AB12" i="278"/>
  <c r="AA12" i="278"/>
  <c r="Y12" i="278"/>
  <c r="X12" i="278"/>
  <c r="W12" i="278"/>
  <c r="V12" i="278"/>
  <c r="T12" i="278"/>
  <c r="S12" i="278"/>
  <c r="U12" i="278" s="1"/>
  <c r="R12" i="278"/>
  <c r="Q12" i="278"/>
  <c r="O12" i="278"/>
  <c r="N12" i="278"/>
  <c r="M12" i="278"/>
  <c r="P12" i="278" s="1"/>
  <c r="F12" i="278" s="1"/>
  <c r="L12" i="278"/>
  <c r="K12" i="278"/>
  <c r="AI11" i="278"/>
  <c r="AH11" i="278"/>
  <c r="AJ11" i="278" s="1"/>
  <c r="AG11" i="278"/>
  <c r="AE11" i="278"/>
  <c r="AD11" i="278"/>
  <c r="AC11" i="278"/>
  <c r="AB11" i="278"/>
  <c r="AA11" i="278"/>
  <c r="Y11" i="278"/>
  <c r="X11" i="278"/>
  <c r="W11" i="278"/>
  <c r="Z11" i="278" s="1"/>
  <c r="V11" i="278"/>
  <c r="T11" i="278"/>
  <c r="S11" i="278"/>
  <c r="R11" i="278"/>
  <c r="U11" i="278" s="1"/>
  <c r="Q11" i="278"/>
  <c r="O11" i="278"/>
  <c r="N11" i="278"/>
  <c r="M11" i="278"/>
  <c r="L11" i="278"/>
  <c r="K11" i="278"/>
  <c r="AI10" i="278"/>
  <c r="AH10" i="278"/>
  <c r="AJ10" i="278" s="1"/>
  <c r="AG10" i="278"/>
  <c r="AE10" i="278"/>
  <c r="AD10" i="278"/>
  <c r="AC10" i="278"/>
  <c r="AB10" i="278"/>
  <c r="AF10" i="278" s="1"/>
  <c r="AA10" i="278"/>
  <c r="Y10" i="278"/>
  <c r="X10" i="278"/>
  <c r="W10" i="278"/>
  <c r="V10" i="278"/>
  <c r="T10" i="278"/>
  <c r="S10" i="278"/>
  <c r="R10" i="278"/>
  <c r="U10" i="278" s="1"/>
  <c r="Q10" i="278"/>
  <c r="O10" i="278"/>
  <c r="N10" i="278"/>
  <c r="M10" i="278"/>
  <c r="L10" i="278"/>
  <c r="P10" i="278" s="1"/>
  <c r="F10" i="278" s="1"/>
  <c r="K10" i="278"/>
  <c r="AI9" i="278"/>
  <c r="AH9" i="278"/>
  <c r="AJ9" i="278" s="1"/>
  <c r="AG9" i="278"/>
  <c r="AE9" i="278"/>
  <c r="AD9" i="278"/>
  <c r="AC9" i="278"/>
  <c r="AB9" i="278"/>
  <c r="AF9" i="278" s="1"/>
  <c r="AA9" i="278"/>
  <c r="Y9" i="278"/>
  <c r="X9" i="278"/>
  <c r="W9" i="278"/>
  <c r="V9" i="278"/>
  <c r="T9" i="278"/>
  <c r="S9" i="278"/>
  <c r="R9" i="278"/>
  <c r="Q9" i="278"/>
  <c r="O9" i="278"/>
  <c r="N9" i="278"/>
  <c r="M9" i="278"/>
  <c r="L9" i="278"/>
  <c r="P9" i="278" s="1"/>
  <c r="F9" i="278" s="1"/>
  <c r="K9" i="278"/>
  <c r="AI8" i="278"/>
  <c r="AH8" i="278"/>
  <c r="AJ8" i="278" s="1"/>
  <c r="AG8" i="278"/>
  <c r="AE8" i="278"/>
  <c r="AD8" i="278"/>
  <c r="AC8" i="278"/>
  <c r="AB8" i="278"/>
  <c r="AA8" i="278"/>
  <c r="Y8" i="278"/>
  <c r="X8" i="278"/>
  <c r="W8" i="278"/>
  <c r="Z8" i="278" s="1"/>
  <c r="V8" i="278"/>
  <c r="T8" i="278"/>
  <c r="S8" i="278"/>
  <c r="R8" i="278"/>
  <c r="Q8" i="278"/>
  <c r="O8" i="278"/>
  <c r="N8" i="278"/>
  <c r="M8" i="278"/>
  <c r="L8" i="278"/>
  <c r="K8" i="278"/>
  <c r="AI7" i="278"/>
  <c r="AH7" i="278"/>
  <c r="AJ7" i="278" s="1"/>
  <c r="AG7" i="278"/>
  <c r="AE7" i="278"/>
  <c r="AD7" i="278"/>
  <c r="AC7" i="278"/>
  <c r="AB7" i="278"/>
  <c r="AA7" i="278"/>
  <c r="Y7" i="278"/>
  <c r="X7" i="278"/>
  <c r="Z7" i="278" s="1"/>
  <c r="W7" i="278"/>
  <c r="V7" i="278"/>
  <c r="T7" i="278"/>
  <c r="S7" i="278"/>
  <c r="U7" i="278" s="1"/>
  <c r="R7" i="278"/>
  <c r="Q7" i="278"/>
  <c r="O7" i="278"/>
  <c r="N7" i="278"/>
  <c r="M7" i="278"/>
  <c r="L7" i="278"/>
  <c r="K7" i="278"/>
  <c r="AI6" i="278"/>
  <c r="AH6" i="278"/>
  <c r="AJ6" i="278" s="1"/>
  <c r="AG6" i="278"/>
  <c r="AE6" i="278"/>
  <c r="AD6" i="278"/>
  <c r="AC6" i="278"/>
  <c r="AF6" i="278" s="1"/>
  <c r="AB6" i="278"/>
  <c r="AA6" i="278"/>
  <c r="Y6" i="278"/>
  <c r="X6" i="278"/>
  <c r="Z6" i="278" s="1"/>
  <c r="W6" i="278"/>
  <c r="V6" i="278"/>
  <c r="U6" i="278"/>
  <c r="T6" i="278"/>
  <c r="S6" i="278"/>
  <c r="R6" i="278"/>
  <c r="Q6" i="278"/>
  <c r="O6" i="278"/>
  <c r="N6" i="278"/>
  <c r="M6" i="278"/>
  <c r="P6" i="278" s="1"/>
  <c r="F6" i="278" s="1"/>
  <c r="L6" i="278"/>
  <c r="K6" i="278"/>
  <c r="AI5" i="278"/>
  <c r="AH5" i="278"/>
  <c r="AJ5" i="278" s="1"/>
  <c r="AG5" i="278"/>
  <c r="AE5" i="278"/>
  <c r="AD5" i="278"/>
  <c r="AC5" i="278"/>
  <c r="AB5" i="278"/>
  <c r="AF5" i="278" s="1"/>
  <c r="AA5" i="278"/>
  <c r="Y5" i="278"/>
  <c r="X5" i="278"/>
  <c r="W5" i="278"/>
  <c r="Z5" i="278" s="1"/>
  <c r="V5" i="278"/>
  <c r="T5" i="278"/>
  <c r="S5" i="278"/>
  <c r="R5" i="278"/>
  <c r="U5" i="278" s="1"/>
  <c r="Q5" i="278"/>
  <c r="O5" i="278"/>
  <c r="N5" i="278"/>
  <c r="M5" i="278"/>
  <c r="L5" i="278"/>
  <c r="P5" i="278" s="1"/>
  <c r="F5" i="278" s="1"/>
  <c r="K5" i="278"/>
  <c r="AI4" i="278"/>
  <c r="AH4" i="278"/>
  <c r="AJ4" i="278" s="1"/>
  <c r="AG4" i="278"/>
  <c r="AE4" i="278"/>
  <c r="AD4" i="278"/>
  <c r="AC4" i="278"/>
  <c r="AB4" i="278"/>
  <c r="AF4" i="278" s="1"/>
  <c r="AA4" i="278"/>
  <c r="Y4" i="278"/>
  <c r="X4" i="278"/>
  <c r="W4" i="278"/>
  <c r="Z4" i="278" s="1"/>
  <c r="V4" i="278"/>
  <c r="T4" i="278"/>
  <c r="S4" i="278"/>
  <c r="R4" i="278"/>
  <c r="U4" i="278" s="1"/>
  <c r="Q4" i="278"/>
  <c r="O4" i="278"/>
  <c r="N4" i="278"/>
  <c r="M4" i="278"/>
  <c r="L4" i="278"/>
  <c r="P4" i="278" s="1"/>
  <c r="F4" i="278" s="1"/>
  <c r="K4" i="278"/>
  <c r="D57" i="277"/>
  <c r="E54" i="277"/>
  <c r="E55" i="277" s="1"/>
  <c r="D54" i="277"/>
  <c r="D56" i="277" s="1"/>
  <c r="C54" i="277"/>
  <c r="C55" i="277" s="1"/>
  <c r="G55" i="277" s="1"/>
  <c r="D50" i="277"/>
  <c r="E47" i="277"/>
  <c r="E49" i="277" s="1"/>
  <c r="D47" i="277"/>
  <c r="D49" i="277" s="1"/>
  <c r="AJ43" i="277"/>
  <c r="AI43" i="277"/>
  <c r="AH43" i="277"/>
  <c r="AG43" i="277"/>
  <c r="AF43" i="277"/>
  <c r="AE43" i="277"/>
  <c r="AD43" i="277"/>
  <c r="AC43" i="277"/>
  <c r="AB43" i="277"/>
  <c r="AA43" i="277"/>
  <c r="Z43" i="277"/>
  <c r="Y43" i="277"/>
  <c r="X43" i="277"/>
  <c r="W43" i="277"/>
  <c r="V43" i="277"/>
  <c r="U43" i="277"/>
  <c r="T43" i="277"/>
  <c r="S43" i="277"/>
  <c r="R43" i="277"/>
  <c r="Q43" i="277"/>
  <c r="P43" i="277"/>
  <c r="O43" i="277"/>
  <c r="N43" i="277"/>
  <c r="M43" i="277"/>
  <c r="L43" i="277"/>
  <c r="K43" i="277"/>
  <c r="F43" i="277"/>
  <c r="AJ42" i="277"/>
  <c r="AI42" i="277"/>
  <c r="AH42" i="277"/>
  <c r="AG42" i="277"/>
  <c r="AF42" i="277"/>
  <c r="AE42" i="277"/>
  <c r="AD42" i="277"/>
  <c r="AC42" i="277"/>
  <c r="AB42" i="277"/>
  <c r="AA42" i="277"/>
  <c r="Z42" i="277"/>
  <c r="Y42" i="277"/>
  <c r="X42" i="277"/>
  <c r="W42" i="277"/>
  <c r="V42" i="277"/>
  <c r="U42" i="277"/>
  <c r="T42" i="277"/>
  <c r="S42" i="277"/>
  <c r="R42" i="277"/>
  <c r="Q42" i="277"/>
  <c r="P42" i="277"/>
  <c r="O42" i="277"/>
  <c r="N42" i="277"/>
  <c r="M42" i="277"/>
  <c r="L42" i="277"/>
  <c r="K42" i="277"/>
  <c r="F42" i="277"/>
  <c r="AJ41" i="277"/>
  <c r="AI41" i="277"/>
  <c r="AH41" i="277"/>
  <c r="AG41" i="277"/>
  <c r="AF41" i="277"/>
  <c r="AE41" i="277"/>
  <c r="AD41" i="277"/>
  <c r="AC41" i="277"/>
  <c r="AB41" i="277"/>
  <c r="AA41" i="277"/>
  <c r="Z41" i="277"/>
  <c r="Y41" i="277"/>
  <c r="X41" i="277"/>
  <c r="W41" i="277"/>
  <c r="V41" i="277"/>
  <c r="U41" i="277"/>
  <c r="T41" i="277"/>
  <c r="S41" i="277"/>
  <c r="R41" i="277"/>
  <c r="Q41" i="277"/>
  <c r="P41" i="277"/>
  <c r="O41" i="277"/>
  <c r="N41" i="277"/>
  <c r="M41" i="277"/>
  <c r="L41" i="277"/>
  <c r="K41" i="277"/>
  <c r="F41" i="277"/>
  <c r="AJ40" i="277"/>
  <c r="AI40" i="277"/>
  <c r="AH40" i="277"/>
  <c r="AG40" i="277"/>
  <c r="AF40" i="277"/>
  <c r="AE40" i="277"/>
  <c r="AD40" i="277"/>
  <c r="AC40" i="277"/>
  <c r="AB40" i="277"/>
  <c r="AA40" i="277"/>
  <c r="Z40" i="277"/>
  <c r="Y40" i="277"/>
  <c r="X40" i="277"/>
  <c r="W40" i="277"/>
  <c r="V40" i="277"/>
  <c r="U40" i="277"/>
  <c r="T40" i="277"/>
  <c r="S40" i="277"/>
  <c r="R40" i="277"/>
  <c r="Q40" i="277"/>
  <c r="P40" i="277"/>
  <c r="O40" i="277"/>
  <c r="N40" i="277"/>
  <c r="M40" i="277"/>
  <c r="L40" i="277"/>
  <c r="K40" i="277"/>
  <c r="F40" i="277"/>
  <c r="AJ39" i="277"/>
  <c r="AI39" i="277"/>
  <c r="AH39" i="277"/>
  <c r="AG39" i="277"/>
  <c r="AF39" i="277"/>
  <c r="AE39" i="277"/>
  <c r="AD39" i="277"/>
  <c r="AC39" i="277"/>
  <c r="AB39" i="277"/>
  <c r="AA39" i="277"/>
  <c r="Z39" i="277"/>
  <c r="Y39" i="277"/>
  <c r="X39" i="277"/>
  <c r="W39" i="277"/>
  <c r="V39" i="277"/>
  <c r="U39" i="277"/>
  <c r="T39" i="277"/>
  <c r="S39" i="277"/>
  <c r="R39" i="277"/>
  <c r="Q39" i="277"/>
  <c r="P39" i="277"/>
  <c r="O39" i="277"/>
  <c r="N39" i="277"/>
  <c r="M39" i="277"/>
  <c r="L39" i="277"/>
  <c r="K39" i="277"/>
  <c r="F39" i="277"/>
  <c r="AJ38" i="277"/>
  <c r="AI38" i="277"/>
  <c r="AH38" i="277"/>
  <c r="AG38" i="277"/>
  <c r="AF38" i="277"/>
  <c r="AE38" i="277"/>
  <c r="AD38" i="277"/>
  <c r="AC38" i="277"/>
  <c r="AB38" i="277"/>
  <c r="AA38" i="277"/>
  <c r="Z38" i="277"/>
  <c r="Y38" i="277"/>
  <c r="X38" i="277"/>
  <c r="W38" i="277"/>
  <c r="V38" i="277"/>
  <c r="U38" i="277"/>
  <c r="T38" i="277"/>
  <c r="S38" i="277"/>
  <c r="R38" i="277"/>
  <c r="Q38" i="277"/>
  <c r="P38" i="277"/>
  <c r="O38" i="277"/>
  <c r="N38" i="277"/>
  <c r="M38" i="277"/>
  <c r="L38" i="277"/>
  <c r="K38" i="277"/>
  <c r="F38" i="277"/>
  <c r="AJ37" i="277"/>
  <c r="AI37" i="277"/>
  <c r="AH37" i="277"/>
  <c r="AG37" i="277"/>
  <c r="AF37" i="277"/>
  <c r="AE37" i="277"/>
  <c r="AD37" i="277"/>
  <c r="AC37" i="277"/>
  <c r="AB37" i="277"/>
  <c r="AA37" i="277"/>
  <c r="Z37" i="277"/>
  <c r="Y37" i="277"/>
  <c r="X37" i="277"/>
  <c r="W37" i="277"/>
  <c r="V37" i="277"/>
  <c r="U37" i="277"/>
  <c r="T37" i="277"/>
  <c r="S37" i="277"/>
  <c r="R37" i="277"/>
  <c r="Q37" i="277"/>
  <c r="P37" i="277"/>
  <c r="O37" i="277"/>
  <c r="N37" i="277"/>
  <c r="M37" i="277"/>
  <c r="L37" i="277"/>
  <c r="K37" i="277"/>
  <c r="F37" i="277"/>
  <c r="AJ36" i="277"/>
  <c r="AI36" i="277"/>
  <c r="AH36" i="277"/>
  <c r="AG36" i="277"/>
  <c r="AF36" i="277"/>
  <c r="AE36" i="277"/>
  <c r="AD36" i="277"/>
  <c r="AC36" i="277"/>
  <c r="AB36" i="277"/>
  <c r="AA36" i="277"/>
  <c r="Z36" i="277"/>
  <c r="Y36" i="277"/>
  <c r="X36" i="277"/>
  <c r="W36" i="277"/>
  <c r="V36" i="277"/>
  <c r="U36" i="277"/>
  <c r="T36" i="277"/>
  <c r="S36" i="277"/>
  <c r="R36" i="277"/>
  <c r="Q36" i="277"/>
  <c r="P36" i="277"/>
  <c r="O36" i="277"/>
  <c r="N36" i="277"/>
  <c r="M36" i="277"/>
  <c r="L36" i="277"/>
  <c r="K36" i="277"/>
  <c r="F36" i="277"/>
  <c r="AJ35" i="277"/>
  <c r="AI35" i="277"/>
  <c r="AH35" i="277"/>
  <c r="AG35" i="277"/>
  <c r="AF35" i="277"/>
  <c r="AE35" i="277"/>
  <c r="AD35" i="277"/>
  <c r="AC35" i="277"/>
  <c r="AB35" i="277"/>
  <c r="AA35" i="277"/>
  <c r="Z35" i="277"/>
  <c r="Y35" i="277"/>
  <c r="X35" i="277"/>
  <c r="W35" i="277"/>
  <c r="V35" i="277"/>
  <c r="U35" i="277"/>
  <c r="T35" i="277"/>
  <c r="S35" i="277"/>
  <c r="R35" i="277"/>
  <c r="Q35" i="277"/>
  <c r="P35" i="277"/>
  <c r="O35" i="277"/>
  <c r="N35" i="277"/>
  <c r="M35" i="277"/>
  <c r="L35" i="277"/>
  <c r="K35" i="277"/>
  <c r="F35" i="277"/>
  <c r="AJ34" i="277"/>
  <c r="AI34" i="277"/>
  <c r="AH34" i="277"/>
  <c r="AG34" i="277"/>
  <c r="AF34" i="277"/>
  <c r="AE34" i="277"/>
  <c r="AD34" i="277"/>
  <c r="AC34" i="277"/>
  <c r="AB34" i="277"/>
  <c r="AA34" i="277"/>
  <c r="Z34" i="277"/>
  <c r="Y34" i="277"/>
  <c r="X34" i="277"/>
  <c r="W34" i="277"/>
  <c r="V34" i="277"/>
  <c r="U34" i="277"/>
  <c r="T34" i="277"/>
  <c r="S34" i="277"/>
  <c r="R34" i="277"/>
  <c r="Q34" i="277"/>
  <c r="P34" i="277"/>
  <c r="O34" i="277"/>
  <c r="N34" i="277"/>
  <c r="M34" i="277"/>
  <c r="L34" i="277"/>
  <c r="K34" i="277"/>
  <c r="F34" i="277"/>
  <c r="AJ33" i="277"/>
  <c r="AI33" i="277"/>
  <c r="AH33" i="277"/>
  <c r="AG33" i="277"/>
  <c r="AF33" i="277"/>
  <c r="AE33" i="277"/>
  <c r="AD33" i="277"/>
  <c r="AC33" i="277"/>
  <c r="AB33" i="277"/>
  <c r="AA33" i="277"/>
  <c r="Z33" i="277"/>
  <c r="Y33" i="277"/>
  <c r="X33" i="277"/>
  <c r="W33" i="277"/>
  <c r="V33" i="277"/>
  <c r="U33" i="277"/>
  <c r="T33" i="277"/>
  <c r="S33" i="277"/>
  <c r="R33" i="277"/>
  <c r="Q33" i="277"/>
  <c r="P33" i="277"/>
  <c r="O33" i="277"/>
  <c r="N33" i="277"/>
  <c r="M33" i="277"/>
  <c r="L33" i="277"/>
  <c r="K33" i="277"/>
  <c r="F33" i="277"/>
  <c r="AJ32" i="277"/>
  <c r="AI32" i="277"/>
  <c r="AH32" i="277"/>
  <c r="AG32" i="277"/>
  <c r="AF32" i="277"/>
  <c r="AE32" i="277"/>
  <c r="AD32" i="277"/>
  <c r="AC32" i="277"/>
  <c r="AB32" i="277"/>
  <c r="AA32" i="277"/>
  <c r="Z32" i="277"/>
  <c r="Y32" i="277"/>
  <c r="X32" i="277"/>
  <c r="W32" i="277"/>
  <c r="V32" i="277"/>
  <c r="U32" i="277"/>
  <c r="T32" i="277"/>
  <c r="S32" i="277"/>
  <c r="R32" i="277"/>
  <c r="Q32" i="277"/>
  <c r="P32" i="277"/>
  <c r="O32" i="277"/>
  <c r="N32" i="277"/>
  <c r="M32" i="277"/>
  <c r="L32" i="277"/>
  <c r="K32" i="277"/>
  <c r="F32" i="277"/>
  <c r="AJ31" i="277"/>
  <c r="AI31" i="277"/>
  <c r="AH31" i="277"/>
  <c r="AG31" i="277"/>
  <c r="AF31" i="277"/>
  <c r="AE31" i="277"/>
  <c r="AD31" i="277"/>
  <c r="AC31" i="277"/>
  <c r="AB31" i="277"/>
  <c r="AA31" i="277"/>
  <c r="Z31" i="277"/>
  <c r="Y31" i="277"/>
  <c r="X31" i="277"/>
  <c r="W31" i="277"/>
  <c r="V31" i="277"/>
  <c r="U31" i="277"/>
  <c r="T31" i="277"/>
  <c r="S31" i="277"/>
  <c r="R31" i="277"/>
  <c r="Q31" i="277"/>
  <c r="P31" i="277"/>
  <c r="O31" i="277"/>
  <c r="N31" i="277"/>
  <c r="M31" i="277"/>
  <c r="L31" i="277"/>
  <c r="K31" i="277"/>
  <c r="F31" i="277"/>
  <c r="AJ30" i="277"/>
  <c r="AI30" i="277"/>
  <c r="AH30" i="277"/>
  <c r="AG30" i="277"/>
  <c r="AF30" i="277"/>
  <c r="AE30" i="277"/>
  <c r="AD30" i="277"/>
  <c r="AC30" i="277"/>
  <c r="AB30" i="277"/>
  <c r="AA30" i="277"/>
  <c r="Z30" i="277"/>
  <c r="Y30" i="277"/>
  <c r="X30" i="277"/>
  <c r="W30" i="277"/>
  <c r="V30" i="277"/>
  <c r="U30" i="277"/>
  <c r="T30" i="277"/>
  <c r="S30" i="277"/>
  <c r="R30" i="277"/>
  <c r="Q30" i="277"/>
  <c r="P30" i="277"/>
  <c r="O30" i="277"/>
  <c r="N30" i="277"/>
  <c r="M30" i="277"/>
  <c r="L30" i="277"/>
  <c r="K30" i="277"/>
  <c r="F30" i="277"/>
  <c r="AJ29" i="277"/>
  <c r="AI29" i="277"/>
  <c r="AH29" i="277"/>
  <c r="AG29" i="277"/>
  <c r="AF29" i="277"/>
  <c r="AE29" i="277"/>
  <c r="AD29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P29" i="277"/>
  <c r="O29" i="277"/>
  <c r="N29" i="277"/>
  <c r="M29" i="277"/>
  <c r="L29" i="277"/>
  <c r="K29" i="277"/>
  <c r="F29" i="277"/>
  <c r="AJ28" i="277"/>
  <c r="AI28" i="277"/>
  <c r="AH28" i="277"/>
  <c r="AG28" i="277"/>
  <c r="AF28" i="277"/>
  <c r="AE28" i="277"/>
  <c r="AD28" i="277"/>
  <c r="AC28" i="277"/>
  <c r="AB28" i="277"/>
  <c r="AA28" i="277"/>
  <c r="Z28" i="277"/>
  <c r="Y28" i="277"/>
  <c r="X28" i="277"/>
  <c r="W28" i="277"/>
  <c r="V28" i="277"/>
  <c r="U28" i="277"/>
  <c r="T28" i="277"/>
  <c r="S28" i="277"/>
  <c r="R28" i="277"/>
  <c r="Q28" i="277"/>
  <c r="P28" i="277"/>
  <c r="O28" i="277"/>
  <c r="N28" i="277"/>
  <c r="M28" i="277"/>
  <c r="L28" i="277"/>
  <c r="K28" i="277"/>
  <c r="F28" i="277"/>
  <c r="AJ27" i="277"/>
  <c r="AI27" i="277"/>
  <c r="AH27" i="277"/>
  <c r="AG27" i="277"/>
  <c r="AF27" i="277"/>
  <c r="AE27" i="277"/>
  <c r="AD27" i="277"/>
  <c r="AC27" i="277"/>
  <c r="AB27" i="277"/>
  <c r="AA27" i="277"/>
  <c r="Z27" i="277"/>
  <c r="Y27" i="277"/>
  <c r="X27" i="277"/>
  <c r="W27" i="277"/>
  <c r="V27" i="277"/>
  <c r="U27" i="277"/>
  <c r="T27" i="277"/>
  <c r="S27" i="277"/>
  <c r="R27" i="277"/>
  <c r="Q27" i="277"/>
  <c r="P27" i="277"/>
  <c r="O27" i="277"/>
  <c r="N27" i="277"/>
  <c r="M27" i="277"/>
  <c r="L27" i="277"/>
  <c r="K27" i="277"/>
  <c r="F27" i="277"/>
  <c r="AJ26" i="277"/>
  <c r="AI26" i="277"/>
  <c r="AH26" i="277"/>
  <c r="AG26" i="277"/>
  <c r="AF26" i="277"/>
  <c r="AE26" i="277"/>
  <c r="AD26" i="277"/>
  <c r="AC26" i="277"/>
  <c r="AB26" i="277"/>
  <c r="AA26" i="277"/>
  <c r="Z26" i="277"/>
  <c r="Y26" i="277"/>
  <c r="X26" i="277"/>
  <c r="W26" i="277"/>
  <c r="V26" i="277"/>
  <c r="U26" i="277"/>
  <c r="T26" i="277"/>
  <c r="S26" i="277"/>
  <c r="R26" i="277"/>
  <c r="Q26" i="277"/>
  <c r="P26" i="277"/>
  <c r="O26" i="277"/>
  <c r="N26" i="277"/>
  <c r="M26" i="277"/>
  <c r="L26" i="277"/>
  <c r="K26" i="277"/>
  <c r="F26" i="277"/>
  <c r="AJ25" i="277"/>
  <c r="AI25" i="277"/>
  <c r="AH25" i="277"/>
  <c r="AG25" i="277"/>
  <c r="AF25" i="277"/>
  <c r="AE25" i="277"/>
  <c r="AD25" i="277"/>
  <c r="AC25" i="277"/>
  <c r="AB25" i="277"/>
  <c r="AA25" i="277"/>
  <c r="Z25" i="277"/>
  <c r="Y25" i="277"/>
  <c r="X25" i="277"/>
  <c r="W25" i="277"/>
  <c r="V25" i="277"/>
  <c r="U25" i="277"/>
  <c r="T25" i="277"/>
  <c r="S25" i="277"/>
  <c r="R25" i="277"/>
  <c r="Q25" i="277"/>
  <c r="P25" i="277"/>
  <c r="O25" i="277"/>
  <c r="N25" i="277"/>
  <c r="M25" i="277"/>
  <c r="L25" i="277"/>
  <c r="K25" i="277"/>
  <c r="F25" i="277"/>
  <c r="AJ24" i="277"/>
  <c r="AI24" i="277"/>
  <c r="AH24" i="277"/>
  <c r="AG24" i="277"/>
  <c r="AF24" i="277"/>
  <c r="AE24" i="277"/>
  <c r="AD24" i="277"/>
  <c r="AC24" i="277"/>
  <c r="AB24" i="277"/>
  <c r="AA24" i="277"/>
  <c r="Z24" i="277"/>
  <c r="Y24" i="277"/>
  <c r="X24" i="277"/>
  <c r="W24" i="277"/>
  <c r="V24" i="277"/>
  <c r="U24" i="277"/>
  <c r="T24" i="277"/>
  <c r="S24" i="277"/>
  <c r="R24" i="277"/>
  <c r="Q24" i="277"/>
  <c r="P24" i="277"/>
  <c r="O24" i="277"/>
  <c r="N24" i="277"/>
  <c r="M24" i="277"/>
  <c r="L24" i="277"/>
  <c r="K24" i="277"/>
  <c r="F24" i="277"/>
  <c r="AJ23" i="277"/>
  <c r="AI23" i="277"/>
  <c r="AH23" i="277"/>
  <c r="AG23" i="277"/>
  <c r="AF23" i="277"/>
  <c r="AE23" i="277"/>
  <c r="AD23" i="277"/>
  <c r="AC23" i="277"/>
  <c r="AB23" i="277"/>
  <c r="AA23" i="277"/>
  <c r="Z23" i="277"/>
  <c r="Y23" i="277"/>
  <c r="X23" i="277"/>
  <c r="W23" i="277"/>
  <c r="V23" i="277"/>
  <c r="U23" i="277"/>
  <c r="T23" i="277"/>
  <c r="S23" i="277"/>
  <c r="R23" i="277"/>
  <c r="Q23" i="277"/>
  <c r="P23" i="277"/>
  <c r="O23" i="277"/>
  <c r="N23" i="277"/>
  <c r="M23" i="277"/>
  <c r="L23" i="277"/>
  <c r="K23" i="277"/>
  <c r="F23" i="277"/>
  <c r="AJ22" i="277"/>
  <c r="AI22" i="277"/>
  <c r="AH22" i="277"/>
  <c r="AG22" i="277"/>
  <c r="AF22" i="277"/>
  <c r="AE22" i="277"/>
  <c r="AD22" i="277"/>
  <c r="AC22" i="277"/>
  <c r="AB22" i="277"/>
  <c r="AA22" i="277"/>
  <c r="Z22" i="277"/>
  <c r="Y22" i="277"/>
  <c r="X22" i="277"/>
  <c r="W22" i="277"/>
  <c r="V22" i="277"/>
  <c r="U22" i="277"/>
  <c r="T22" i="277"/>
  <c r="S22" i="277"/>
  <c r="R22" i="277"/>
  <c r="Q22" i="277"/>
  <c r="P22" i="277"/>
  <c r="O22" i="277"/>
  <c r="N22" i="277"/>
  <c r="M22" i="277"/>
  <c r="L22" i="277"/>
  <c r="K22" i="277"/>
  <c r="F22" i="277"/>
  <c r="AJ21" i="277"/>
  <c r="AI21" i="277"/>
  <c r="AH21" i="277"/>
  <c r="AG21" i="277"/>
  <c r="AF21" i="277"/>
  <c r="AE21" i="277"/>
  <c r="AD21" i="277"/>
  <c r="AC21" i="277"/>
  <c r="AB21" i="277"/>
  <c r="AA21" i="277"/>
  <c r="Y21" i="277"/>
  <c r="X21" i="277"/>
  <c r="W21" i="277"/>
  <c r="Z21" i="277" s="1"/>
  <c r="V21" i="277"/>
  <c r="U21" i="277"/>
  <c r="F21" i="277" s="1"/>
  <c r="T21" i="277"/>
  <c r="S21" i="277"/>
  <c r="R21" i="277"/>
  <c r="Q21" i="277"/>
  <c r="P21" i="277"/>
  <c r="O21" i="277"/>
  <c r="N21" i="277"/>
  <c r="M21" i="277"/>
  <c r="L21" i="277"/>
  <c r="K21" i="277"/>
  <c r="AI20" i="277"/>
  <c r="AH20" i="277"/>
  <c r="AJ20" i="277" s="1"/>
  <c r="AG20" i="277"/>
  <c r="AF20" i="277"/>
  <c r="AE20" i="277"/>
  <c r="AD20" i="277"/>
  <c r="AC20" i="277"/>
  <c r="AB20" i="277"/>
  <c r="AA20" i="277"/>
  <c r="Z20" i="277"/>
  <c r="Y20" i="277"/>
  <c r="X20" i="277"/>
  <c r="W20" i="277"/>
  <c r="V20" i="277"/>
  <c r="T20" i="277"/>
  <c r="S20" i="277"/>
  <c r="R20" i="277"/>
  <c r="U20" i="277" s="1"/>
  <c r="F20" i="277" s="1"/>
  <c r="Q20" i="277"/>
  <c r="P20" i="277"/>
  <c r="O20" i="277"/>
  <c r="N20" i="277"/>
  <c r="M20" i="277"/>
  <c r="L20" i="277"/>
  <c r="K20" i="277"/>
  <c r="AI19" i="277"/>
  <c r="AH19" i="277"/>
  <c r="AJ19" i="277" s="1"/>
  <c r="AG19" i="277"/>
  <c r="AF19" i="277"/>
  <c r="AE19" i="277"/>
  <c r="AD19" i="277"/>
  <c r="AC19" i="277"/>
  <c r="AB19" i="277"/>
  <c r="AA19" i="277"/>
  <c r="Z19" i="277"/>
  <c r="Y19" i="277"/>
  <c r="X19" i="277"/>
  <c r="W19" i="277"/>
  <c r="V19" i="277"/>
  <c r="U19" i="277"/>
  <c r="F19" i="277" s="1"/>
  <c r="T19" i="277"/>
  <c r="S19" i="277"/>
  <c r="R19" i="277"/>
  <c r="Q19" i="277"/>
  <c r="P19" i="277"/>
  <c r="O19" i="277"/>
  <c r="N19" i="277"/>
  <c r="M19" i="277"/>
  <c r="L19" i="277"/>
  <c r="K19" i="277"/>
  <c r="AJ18" i="277"/>
  <c r="AI18" i="277"/>
  <c r="AH18" i="277"/>
  <c r="AG18" i="277"/>
  <c r="AF18" i="277"/>
  <c r="AE18" i="277"/>
  <c r="AD18" i="277"/>
  <c r="AC18" i="277"/>
  <c r="AB18" i="277"/>
  <c r="AA18" i="277"/>
  <c r="Z18" i="277"/>
  <c r="Y18" i="277"/>
  <c r="X18" i="277"/>
  <c r="W18" i="277"/>
  <c r="V18" i="277"/>
  <c r="U18" i="277"/>
  <c r="F18" i="277" s="1"/>
  <c r="T18" i="277"/>
  <c r="S18" i="277"/>
  <c r="R18" i="277"/>
  <c r="Q18" i="277"/>
  <c r="P18" i="277"/>
  <c r="O18" i="277"/>
  <c r="N18" i="277"/>
  <c r="M18" i="277"/>
  <c r="L18" i="277"/>
  <c r="K18" i="277"/>
  <c r="AJ17" i="277"/>
  <c r="AI17" i="277"/>
  <c r="AH17" i="277"/>
  <c r="AG17" i="277"/>
  <c r="AE17" i="277"/>
  <c r="AD17" i="277"/>
  <c r="AC17" i="277"/>
  <c r="AB17" i="277"/>
  <c r="AF17" i="277" s="1"/>
  <c r="AA17" i="277"/>
  <c r="Y17" i="277"/>
  <c r="X17" i="277"/>
  <c r="W17" i="277"/>
  <c r="Z17" i="277" s="1"/>
  <c r="V17" i="277"/>
  <c r="U17" i="277"/>
  <c r="F17" i="277" s="1"/>
  <c r="T17" i="277"/>
  <c r="S17" i="277"/>
  <c r="R17" i="277"/>
  <c r="Q17" i="277"/>
  <c r="O17" i="277"/>
  <c r="N17" i="277"/>
  <c r="M17" i="277"/>
  <c r="L17" i="277"/>
  <c r="P17" i="277" s="1"/>
  <c r="K17" i="277"/>
  <c r="AI16" i="277"/>
  <c r="AH16" i="277"/>
  <c r="AJ16" i="277" s="1"/>
  <c r="AG16" i="277"/>
  <c r="AE16" i="277"/>
  <c r="AD16" i="277"/>
  <c r="AC16" i="277"/>
  <c r="AB16" i="277"/>
  <c r="AF16" i="277" s="1"/>
  <c r="AA16" i="277"/>
  <c r="Y16" i="277"/>
  <c r="X16" i="277"/>
  <c r="W16" i="277"/>
  <c r="Z16" i="277" s="1"/>
  <c r="V16" i="277"/>
  <c r="T16" i="277"/>
  <c r="S16" i="277"/>
  <c r="R16" i="277"/>
  <c r="U16" i="277" s="1"/>
  <c r="F16" i="277" s="1"/>
  <c r="Q16" i="277"/>
  <c r="O16" i="277"/>
  <c r="N16" i="277"/>
  <c r="M16" i="277"/>
  <c r="L16" i="277"/>
  <c r="P16" i="277" s="1"/>
  <c r="K16" i="277"/>
  <c r="AI15" i="277"/>
  <c r="AH15" i="277"/>
  <c r="AJ15" i="277" s="1"/>
  <c r="AG15" i="277"/>
  <c r="AE15" i="277"/>
  <c r="AD15" i="277"/>
  <c r="AC15" i="277"/>
  <c r="AF15" i="277" s="1"/>
  <c r="AB15" i="277"/>
  <c r="AA15" i="277"/>
  <c r="Z15" i="277"/>
  <c r="Y15" i="277"/>
  <c r="X15" i="277"/>
  <c r="W15" i="277"/>
  <c r="V15" i="277"/>
  <c r="U15" i="277"/>
  <c r="F15" i="277" s="1"/>
  <c r="T15" i="277"/>
  <c r="S15" i="277"/>
  <c r="R15" i="277"/>
  <c r="Q15" i="277"/>
  <c r="O15" i="277"/>
  <c r="N15" i="277"/>
  <c r="M15" i="277"/>
  <c r="P15" i="277" s="1"/>
  <c r="L15" i="277"/>
  <c r="K15" i="277"/>
  <c r="AJ14" i="277"/>
  <c r="AI14" i="277"/>
  <c r="AH14" i="277"/>
  <c r="AG14" i="277"/>
  <c r="AE14" i="277"/>
  <c r="AD14" i="277"/>
  <c r="AC14" i="277"/>
  <c r="AB14" i="277"/>
  <c r="AF14" i="277" s="1"/>
  <c r="AA14" i="277"/>
  <c r="Z14" i="277"/>
  <c r="Y14" i="277"/>
  <c r="X14" i="277"/>
  <c r="W14" i="277"/>
  <c r="V14" i="277"/>
  <c r="U14" i="277"/>
  <c r="F14" i="277" s="1"/>
  <c r="T14" i="277"/>
  <c r="S14" i="277"/>
  <c r="R14" i="277"/>
  <c r="Q14" i="277"/>
  <c r="O14" i="277"/>
  <c r="N14" i="277"/>
  <c r="M14" i="277"/>
  <c r="L14" i="277"/>
  <c r="P14" i="277" s="1"/>
  <c r="K14" i="277"/>
  <c r="AJ13" i="277"/>
  <c r="AI13" i="277"/>
  <c r="AH13" i="277"/>
  <c r="AG13" i="277"/>
  <c r="AF13" i="277"/>
  <c r="AE13" i="277"/>
  <c r="AD13" i="277"/>
  <c r="AC13" i="277"/>
  <c r="AB13" i="277"/>
  <c r="AA13" i="277"/>
  <c r="Y13" i="277"/>
  <c r="X13" i="277"/>
  <c r="W13" i="277"/>
  <c r="Z13" i="277" s="1"/>
  <c r="V13" i="277"/>
  <c r="U13" i="277"/>
  <c r="F13" i="277" s="1"/>
  <c r="T13" i="277"/>
  <c r="S13" i="277"/>
  <c r="R13" i="277"/>
  <c r="Q13" i="277"/>
  <c r="P13" i="277"/>
  <c r="O13" i="277"/>
  <c r="N13" i="277"/>
  <c r="M13" i="277"/>
  <c r="L13" i="277"/>
  <c r="K13" i="277"/>
  <c r="AI12" i="277"/>
  <c r="AH12" i="277"/>
  <c r="AJ12" i="277" s="1"/>
  <c r="AG12" i="277"/>
  <c r="AE12" i="277"/>
  <c r="AD12" i="277"/>
  <c r="AC12" i="277"/>
  <c r="AF12" i="277" s="1"/>
  <c r="AB12" i="277"/>
  <c r="AA12" i="277"/>
  <c r="Y12" i="277"/>
  <c r="X12" i="277"/>
  <c r="Z12" i="277" s="1"/>
  <c r="W12" i="277"/>
  <c r="V12" i="277"/>
  <c r="T12" i="277"/>
  <c r="S12" i="277"/>
  <c r="R12" i="277"/>
  <c r="Q12" i="277"/>
  <c r="P12" i="277"/>
  <c r="O12" i="277"/>
  <c r="N12" i="277"/>
  <c r="M12" i="277"/>
  <c r="L12" i="277"/>
  <c r="K12" i="277"/>
  <c r="AI11" i="277"/>
  <c r="AH11" i="277"/>
  <c r="AJ11" i="277" s="1"/>
  <c r="AG11" i="277"/>
  <c r="AE11" i="277"/>
  <c r="AD11" i="277"/>
  <c r="AC11" i="277"/>
  <c r="AF11" i="277" s="1"/>
  <c r="AB11" i="277"/>
  <c r="AA11" i="277"/>
  <c r="Y11" i="277"/>
  <c r="X11" i="277"/>
  <c r="Z11" i="277" s="1"/>
  <c r="W11" i="277"/>
  <c r="V11" i="277"/>
  <c r="U11" i="277"/>
  <c r="F11" i="277" s="1"/>
  <c r="T11" i="277"/>
  <c r="S11" i="277"/>
  <c r="R11" i="277"/>
  <c r="Q11" i="277"/>
  <c r="O11" i="277"/>
  <c r="N11" i="277"/>
  <c r="M11" i="277"/>
  <c r="P11" i="277" s="1"/>
  <c r="L11" i="277"/>
  <c r="K11" i="277"/>
  <c r="AI10" i="277"/>
  <c r="AH10" i="277"/>
  <c r="AJ10" i="277" s="1"/>
  <c r="AG10" i="277"/>
  <c r="AE10" i="277"/>
  <c r="AD10" i="277"/>
  <c r="AC10" i="277"/>
  <c r="AB10" i="277"/>
  <c r="AF10" i="277" s="1"/>
  <c r="AA10" i="277"/>
  <c r="Z10" i="277"/>
  <c r="Y10" i="277"/>
  <c r="X10" i="277"/>
  <c r="W10" i="277"/>
  <c r="V10" i="277"/>
  <c r="T10" i="277"/>
  <c r="S10" i="277"/>
  <c r="R10" i="277"/>
  <c r="U10" i="277" s="1"/>
  <c r="F10" i="277" s="1"/>
  <c r="Q10" i="277"/>
  <c r="O10" i="277"/>
  <c r="N10" i="277"/>
  <c r="M10" i="277"/>
  <c r="L10" i="277"/>
  <c r="P10" i="277" s="1"/>
  <c r="K10" i="277"/>
  <c r="AJ9" i="277"/>
  <c r="AI9" i="277"/>
  <c r="AH9" i="277"/>
  <c r="AG9" i="277"/>
  <c r="AE9" i="277"/>
  <c r="AD9" i="277"/>
  <c r="AC9" i="277"/>
  <c r="AB9" i="277"/>
  <c r="AA9" i="277"/>
  <c r="Y9" i="277"/>
  <c r="X9" i="277"/>
  <c r="W9" i="277"/>
  <c r="V9" i="277"/>
  <c r="T9" i="277"/>
  <c r="S9" i="277"/>
  <c r="U9" i="277" s="1"/>
  <c r="F9" i="277" s="1"/>
  <c r="R9" i="277"/>
  <c r="Q9" i="277"/>
  <c r="O9" i="277"/>
  <c r="N9" i="277"/>
  <c r="M9" i="277"/>
  <c r="L9" i="277"/>
  <c r="K9" i="277"/>
  <c r="AI8" i="277"/>
  <c r="AH8" i="277"/>
  <c r="AJ8" i="277" s="1"/>
  <c r="AG8" i="277"/>
  <c r="AE8" i="277"/>
  <c r="AD8" i="277"/>
  <c r="AC8" i="277"/>
  <c r="AB8" i="277"/>
  <c r="AA8" i="277"/>
  <c r="Y8" i="277"/>
  <c r="X8" i="277"/>
  <c r="W8" i="277"/>
  <c r="V8" i="277"/>
  <c r="T8" i="277"/>
  <c r="S8" i="277"/>
  <c r="R8" i="277"/>
  <c r="Q8" i="277"/>
  <c r="O8" i="277"/>
  <c r="N8" i="277"/>
  <c r="M8" i="277"/>
  <c r="L8" i="277"/>
  <c r="K8" i="277"/>
  <c r="AI7" i="277"/>
  <c r="AH7" i="277"/>
  <c r="AJ7" i="277" s="1"/>
  <c r="AG7" i="277"/>
  <c r="AE7" i="277"/>
  <c r="AD7" i="277"/>
  <c r="AC7" i="277"/>
  <c r="AB7" i="277"/>
  <c r="AA7" i="277"/>
  <c r="Y7" i="277"/>
  <c r="X7" i="277"/>
  <c r="Z7" i="277" s="1"/>
  <c r="W7" i="277"/>
  <c r="V7" i="277"/>
  <c r="T7" i="277"/>
  <c r="S7" i="277"/>
  <c r="R7" i="277"/>
  <c r="Q7" i="277"/>
  <c r="O7" i="277"/>
  <c r="N7" i="277"/>
  <c r="M7" i="277"/>
  <c r="L7" i="277"/>
  <c r="P7" i="277" s="1"/>
  <c r="K7" i="277"/>
  <c r="AJ6" i="277"/>
  <c r="AI6" i="277"/>
  <c r="AH6" i="277"/>
  <c r="AG6" i="277"/>
  <c r="AE6" i="277"/>
  <c r="AD6" i="277"/>
  <c r="AC6" i="277"/>
  <c r="AB6" i="277"/>
  <c r="AA6" i="277"/>
  <c r="Y6" i="277"/>
  <c r="X6" i="277"/>
  <c r="Z6" i="277" s="1"/>
  <c r="W6" i="277"/>
  <c r="V6" i="277"/>
  <c r="T6" i="277"/>
  <c r="S6" i="277"/>
  <c r="U6" i="277" s="1"/>
  <c r="F6" i="277" s="1"/>
  <c r="R6" i="277"/>
  <c r="Q6" i="277"/>
  <c r="O6" i="277"/>
  <c r="N6" i="277"/>
  <c r="M6" i="277"/>
  <c r="L6" i="277"/>
  <c r="K6" i="277"/>
  <c r="AJ5" i="277"/>
  <c r="AI5" i="277"/>
  <c r="AH5" i="277"/>
  <c r="AG5" i="277"/>
  <c r="AE5" i="277"/>
  <c r="AD5" i="277"/>
  <c r="AC5" i="277"/>
  <c r="AB5" i="277"/>
  <c r="AF5" i="277" s="1"/>
  <c r="AA5" i="277"/>
  <c r="Y5" i="277"/>
  <c r="X5" i="277"/>
  <c r="W5" i="277"/>
  <c r="Z5" i="277" s="1"/>
  <c r="V5" i="277"/>
  <c r="T5" i="277"/>
  <c r="S5" i="277"/>
  <c r="R5" i="277"/>
  <c r="U5" i="277" s="1"/>
  <c r="F5" i="277" s="1"/>
  <c r="Q5" i="277"/>
  <c r="P5" i="277"/>
  <c r="O5" i="277"/>
  <c r="N5" i="277"/>
  <c r="M5" i="277"/>
  <c r="L5" i="277"/>
  <c r="K5" i="277"/>
  <c r="AI4" i="277"/>
  <c r="AH4" i="277"/>
  <c r="AJ4" i="277" s="1"/>
  <c r="AG4" i="277"/>
  <c r="AE4" i="277"/>
  <c r="AD4" i="277"/>
  <c r="AC4" i="277"/>
  <c r="AF4" i="277" s="1"/>
  <c r="AB4" i="277"/>
  <c r="AA4" i="277"/>
  <c r="Y4" i="277"/>
  <c r="X4" i="277"/>
  <c r="Z4" i="277" s="1"/>
  <c r="W4" i="277"/>
  <c r="V4" i="277"/>
  <c r="T4" i="277"/>
  <c r="S4" i="277"/>
  <c r="R4" i="277"/>
  <c r="Q4" i="277"/>
  <c r="O4" i="277"/>
  <c r="N4" i="277"/>
  <c r="M4" i="277"/>
  <c r="P4" i="277" s="1"/>
  <c r="L4" i="277"/>
  <c r="K4" i="277"/>
  <c r="E55" i="276"/>
  <c r="E54" i="276"/>
  <c r="D54" i="276"/>
  <c r="D56" i="276" s="1"/>
  <c r="C54" i="276"/>
  <c r="E47" i="276"/>
  <c r="E49" i="276" s="1"/>
  <c r="D47" i="276"/>
  <c r="D49" i="276" s="1"/>
  <c r="AJ43" i="276"/>
  <c r="AI43" i="276"/>
  <c r="AH43" i="276"/>
  <c r="AG43" i="276"/>
  <c r="AF43" i="276"/>
  <c r="AE43" i="276"/>
  <c r="AD43" i="276"/>
  <c r="AC43" i="276"/>
  <c r="AB43" i="276"/>
  <c r="AA43" i="276"/>
  <c r="Z43" i="276"/>
  <c r="Y43" i="276"/>
  <c r="X43" i="276"/>
  <c r="W43" i="276"/>
  <c r="V43" i="276"/>
  <c r="U43" i="276"/>
  <c r="T43" i="276"/>
  <c r="S43" i="276"/>
  <c r="R43" i="276"/>
  <c r="Q43" i="276"/>
  <c r="P43" i="276"/>
  <c r="O43" i="276"/>
  <c r="N43" i="276"/>
  <c r="M43" i="276"/>
  <c r="L43" i="276"/>
  <c r="K43" i="276"/>
  <c r="F43" i="276"/>
  <c r="AJ42" i="276"/>
  <c r="AI42" i="276"/>
  <c r="AH42" i="276"/>
  <c r="AG42" i="276"/>
  <c r="AF42" i="276"/>
  <c r="AE42" i="276"/>
  <c r="AD42" i="276"/>
  <c r="AC42" i="276"/>
  <c r="AB42" i="276"/>
  <c r="AA42" i="276"/>
  <c r="Z42" i="276"/>
  <c r="Y42" i="276"/>
  <c r="X42" i="276"/>
  <c r="W42" i="276"/>
  <c r="V42" i="276"/>
  <c r="U42" i="276"/>
  <c r="T42" i="276"/>
  <c r="S42" i="276"/>
  <c r="R42" i="276"/>
  <c r="Q42" i="276"/>
  <c r="P42" i="276"/>
  <c r="O42" i="276"/>
  <c r="N42" i="276"/>
  <c r="M42" i="276"/>
  <c r="L42" i="276"/>
  <c r="K42" i="276"/>
  <c r="F42" i="276"/>
  <c r="AJ41" i="276"/>
  <c r="AI41" i="276"/>
  <c r="AH41" i="276"/>
  <c r="AG41" i="276"/>
  <c r="AF41" i="276"/>
  <c r="AE41" i="276"/>
  <c r="AD41" i="276"/>
  <c r="AC41" i="276"/>
  <c r="AB41" i="276"/>
  <c r="AA41" i="276"/>
  <c r="Z41" i="276"/>
  <c r="Y41" i="276"/>
  <c r="X41" i="276"/>
  <c r="W41" i="276"/>
  <c r="V41" i="276"/>
  <c r="U41" i="276"/>
  <c r="T41" i="276"/>
  <c r="S41" i="276"/>
  <c r="R41" i="276"/>
  <c r="Q41" i="276"/>
  <c r="P41" i="276"/>
  <c r="O41" i="276"/>
  <c r="N41" i="276"/>
  <c r="M41" i="276"/>
  <c r="L41" i="276"/>
  <c r="K41" i="276"/>
  <c r="F41" i="276"/>
  <c r="AJ40" i="276"/>
  <c r="AI40" i="276"/>
  <c r="AH40" i="276"/>
  <c r="AG40" i="276"/>
  <c r="AF40" i="276"/>
  <c r="AE40" i="276"/>
  <c r="AD40" i="276"/>
  <c r="AC40" i="276"/>
  <c r="AB40" i="276"/>
  <c r="AA40" i="276"/>
  <c r="Z40" i="276"/>
  <c r="Y40" i="276"/>
  <c r="X40" i="276"/>
  <c r="W40" i="276"/>
  <c r="V40" i="276"/>
  <c r="U40" i="276"/>
  <c r="T40" i="276"/>
  <c r="S40" i="276"/>
  <c r="R40" i="276"/>
  <c r="Q40" i="276"/>
  <c r="P40" i="276"/>
  <c r="O40" i="276"/>
  <c r="N40" i="276"/>
  <c r="M40" i="276"/>
  <c r="L40" i="276"/>
  <c r="K40" i="276"/>
  <c r="F40" i="276"/>
  <c r="AJ39" i="276"/>
  <c r="AI39" i="276"/>
  <c r="AH39" i="276"/>
  <c r="AG39" i="276"/>
  <c r="AF39" i="276"/>
  <c r="AE39" i="276"/>
  <c r="AD39" i="276"/>
  <c r="AC39" i="276"/>
  <c r="AB39" i="276"/>
  <c r="AA39" i="276"/>
  <c r="Z39" i="276"/>
  <c r="Y39" i="276"/>
  <c r="X39" i="276"/>
  <c r="W39" i="276"/>
  <c r="V39" i="276"/>
  <c r="U39" i="276"/>
  <c r="T39" i="276"/>
  <c r="S39" i="276"/>
  <c r="R39" i="276"/>
  <c r="Q39" i="276"/>
  <c r="P39" i="276"/>
  <c r="O39" i="276"/>
  <c r="N39" i="276"/>
  <c r="M39" i="276"/>
  <c r="L39" i="276"/>
  <c r="K39" i="276"/>
  <c r="F39" i="276"/>
  <c r="AJ38" i="276"/>
  <c r="AI38" i="276"/>
  <c r="AH38" i="276"/>
  <c r="AG38" i="276"/>
  <c r="AF38" i="276"/>
  <c r="AE38" i="276"/>
  <c r="AD38" i="276"/>
  <c r="AC38" i="276"/>
  <c r="AB38" i="276"/>
  <c r="AA38" i="276"/>
  <c r="Z38" i="276"/>
  <c r="Y38" i="276"/>
  <c r="X38" i="276"/>
  <c r="W38" i="276"/>
  <c r="V38" i="276"/>
  <c r="U38" i="276"/>
  <c r="T38" i="276"/>
  <c r="S38" i="276"/>
  <c r="R38" i="276"/>
  <c r="Q38" i="276"/>
  <c r="P38" i="276"/>
  <c r="O38" i="276"/>
  <c r="N38" i="276"/>
  <c r="M38" i="276"/>
  <c r="L38" i="276"/>
  <c r="K38" i="276"/>
  <c r="F38" i="276"/>
  <c r="AJ37" i="276"/>
  <c r="AI37" i="276"/>
  <c r="AH37" i="276"/>
  <c r="AG37" i="276"/>
  <c r="AF37" i="276"/>
  <c r="AE37" i="276"/>
  <c r="AD37" i="276"/>
  <c r="AC37" i="276"/>
  <c r="AB37" i="276"/>
  <c r="AA37" i="276"/>
  <c r="Z37" i="276"/>
  <c r="Y37" i="276"/>
  <c r="X37" i="276"/>
  <c r="W37" i="276"/>
  <c r="V37" i="276"/>
  <c r="U37" i="276"/>
  <c r="T37" i="276"/>
  <c r="S37" i="276"/>
  <c r="R37" i="276"/>
  <c r="Q37" i="276"/>
  <c r="P37" i="276"/>
  <c r="O37" i="276"/>
  <c r="N37" i="276"/>
  <c r="M37" i="276"/>
  <c r="L37" i="276"/>
  <c r="K37" i="276"/>
  <c r="F37" i="276"/>
  <c r="AJ36" i="276"/>
  <c r="AI36" i="276"/>
  <c r="AH36" i="276"/>
  <c r="AG36" i="276"/>
  <c r="AF36" i="276"/>
  <c r="AE36" i="276"/>
  <c r="AD36" i="276"/>
  <c r="AC36" i="276"/>
  <c r="AB36" i="276"/>
  <c r="AA36" i="276"/>
  <c r="Z36" i="276"/>
  <c r="Y36" i="276"/>
  <c r="X36" i="276"/>
  <c r="W36" i="276"/>
  <c r="V36" i="276"/>
  <c r="U36" i="276"/>
  <c r="T36" i="276"/>
  <c r="S36" i="276"/>
  <c r="R36" i="276"/>
  <c r="Q36" i="276"/>
  <c r="P36" i="276"/>
  <c r="O36" i="276"/>
  <c r="N36" i="276"/>
  <c r="M36" i="276"/>
  <c r="L36" i="276"/>
  <c r="K36" i="276"/>
  <c r="F36" i="276"/>
  <c r="AJ35" i="276"/>
  <c r="AI35" i="276"/>
  <c r="AH35" i="276"/>
  <c r="AG35" i="276"/>
  <c r="AF35" i="276"/>
  <c r="AE35" i="276"/>
  <c r="AD35" i="276"/>
  <c r="AC35" i="276"/>
  <c r="AB35" i="276"/>
  <c r="AA35" i="276"/>
  <c r="Z35" i="276"/>
  <c r="Y35" i="276"/>
  <c r="X35" i="276"/>
  <c r="W35" i="276"/>
  <c r="V35" i="276"/>
  <c r="U35" i="276"/>
  <c r="T35" i="276"/>
  <c r="S35" i="276"/>
  <c r="R35" i="276"/>
  <c r="Q35" i="276"/>
  <c r="P35" i="276"/>
  <c r="O35" i="276"/>
  <c r="N35" i="276"/>
  <c r="M35" i="276"/>
  <c r="L35" i="276"/>
  <c r="K35" i="276"/>
  <c r="F35" i="276"/>
  <c r="AJ34" i="276"/>
  <c r="AI34" i="276"/>
  <c r="AH34" i="276"/>
  <c r="AG34" i="276"/>
  <c r="AF34" i="276"/>
  <c r="AE34" i="276"/>
  <c r="AD34" i="276"/>
  <c r="AC34" i="276"/>
  <c r="AB34" i="276"/>
  <c r="AA34" i="276"/>
  <c r="Z34" i="276"/>
  <c r="Y34" i="276"/>
  <c r="X34" i="276"/>
  <c r="W34" i="276"/>
  <c r="V34" i="276"/>
  <c r="U34" i="276"/>
  <c r="T34" i="276"/>
  <c r="S34" i="276"/>
  <c r="R34" i="276"/>
  <c r="Q34" i="276"/>
  <c r="P34" i="276"/>
  <c r="O34" i="276"/>
  <c r="N34" i="276"/>
  <c r="M34" i="276"/>
  <c r="L34" i="276"/>
  <c r="K34" i="276"/>
  <c r="F34" i="276"/>
  <c r="AJ33" i="276"/>
  <c r="AI33" i="276"/>
  <c r="AH33" i="276"/>
  <c r="AG33" i="276"/>
  <c r="AF33" i="276"/>
  <c r="AE33" i="276"/>
  <c r="AD33" i="276"/>
  <c r="AC33" i="276"/>
  <c r="AB33" i="276"/>
  <c r="AA33" i="276"/>
  <c r="Z33" i="276"/>
  <c r="Y33" i="276"/>
  <c r="X33" i="276"/>
  <c r="W33" i="276"/>
  <c r="V33" i="276"/>
  <c r="U33" i="276"/>
  <c r="T33" i="276"/>
  <c r="S33" i="276"/>
  <c r="R33" i="276"/>
  <c r="Q33" i="276"/>
  <c r="P33" i="276"/>
  <c r="O33" i="276"/>
  <c r="N33" i="276"/>
  <c r="M33" i="276"/>
  <c r="L33" i="276"/>
  <c r="K33" i="276"/>
  <c r="F33" i="276"/>
  <c r="AJ32" i="276"/>
  <c r="AI32" i="276"/>
  <c r="AH32" i="276"/>
  <c r="AG32" i="276"/>
  <c r="AF32" i="276"/>
  <c r="AE32" i="276"/>
  <c r="AD32" i="276"/>
  <c r="AC32" i="276"/>
  <c r="AB32" i="276"/>
  <c r="AA32" i="276"/>
  <c r="Z32" i="276"/>
  <c r="Y32" i="276"/>
  <c r="X32" i="276"/>
  <c r="W32" i="276"/>
  <c r="V32" i="276"/>
  <c r="U32" i="276"/>
  <c r="T32" i="276"/>
  <c r="S32" i="276"/>
  <c r="R32" i="276"/>
  <c r="Q32" i="276"/>
  <c r="P32" i="276"/>
  <c r="O32" i="276"/>
  <c r="N32" i="276"/>
  <c r="M32" i="276"/>
  <c r="L32" i="276"/>
  <c r="K32" i="276"/>
  <c r="F32" i="276"/>
  <c r="AJ31" i="276"/>
  <c r="AI31" i="276"/>
  <c r="AH31" i="276"/>
  <c r="AG31" i="276"/>
  <c r="AF31" i="276"/>
  <c r="AE31" i="276"/>
  <c r="AD31" i="276"/>
  <c r="AC31" i="276"/>
  <c r="AB31" i="276"/>
  <c r="AA31" i="276"/>
  <c r="Z31" i="276"/>
  <c r="Y31" i="276"/>
  <c r="X31" i="276"/>
  <c r="W31" i="276"/>
  <c r="V31" i="276"/>
  <c r="U31" i="276"/>
  <c r="T31" i="276"/>
  <c r="S31" i="276"/>
  <c r="R31" i="276"/>
  <c r="Q31" i="276"/>
  <c r="P31" i="276"/>
  <c r="O31" i="276"/>
  <c r="N31" i="276"/>
  <c r="M31" i="276"/>
  <c r="L31" i="276"/>
  <c r="K31" i="276"/>
  <c r="F31" i="276"/>
  <c r="AJ30" i="276"/>
  <c r="AI30" i="276"/>
  <c r="AH30" i="276"/>
  <c r="AG30" i="276"/>
  <c r="AF30" i="276"/>
  <c r="AE30" i="276"/>
  <c r="AD30" i="276"/>
  <c r="AC30" i="276"/>
  <c r="AB30" i="276"/>
  <c r="AA30" i="276"/>
  <c r="Z30" i="276"/>
  <c r="Y30" i="276"/>
  <c r="X30" i="276"/>
  <c r="W30" i="276"/>
  <c r="V30" i="276"/>
  <c r="U30" i="276"/>
  <c r="T30" i="276"/>
  <c r="S30" i="276"/>
  <c r="R30" i="276"/>
  <c r="Q30" i="276"/>
  <c r="P30" i="276"/>
  <c r="O30" i="276"/>
  <c r="N30" i="276"/>
  <c r="M30" i="276"/>
  <c r="L30" i="276"/>
  <c r="K30" i="276"/>
  <c r="F30" i="276"/>
  <c r="AJ29" i="276"/>
  <c r="AI29" i="276"/>
  <c r="AH29" i="276"/>
  <c r="AG29" i="276"/>
  <c r="AF29" i="276"/>
  <c r="AE29" i="276"/>
  <c r="AD29" i="276"/>
  <c r="AC29" i="276"/>
  <c r="AB29" i="276"/>
  <c r="AA29" i="276"/>
  <c r="Z29" i="276"/>
  <c r="Y29" i="276"/>
  <c r="X29" i="276"/>
  <c r="W29" i="276"/>
  <c r="V29" i="276"/>
  <c r="U29" i="276"/>
  <c r="T29" i="276"/>
  <c r="S29" i="276"/>
  <c r="R29" i="276"/>
  <c r="Q29" i="276"/>
  <c r="P29" i="276"/>
  <c r="O29" i="276"/>
  <c r="N29" i="276"/>
  <c r="M29" i="276"/>
  <c r="L29" i="276"/>
  <c r="K29" i="276"/>
  <c r="F29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U28" i="276"/>
  <c r="T28" i="276"/>
  <c r="S28" i="276"/>
  <c r="R28" i="276"/>
  <c r="Q28" i="276"/>
  <c r="P28" i="276"/>
  <c r="O28" i="276"/>
  <c r="N28" i="276"/>
  <c r="M28" i="276"/>
  <c r="L28" i="276"/>
  <c r="K28" i="276"/>
  <c r="F28" i="276"/>
  <c r="AJ27" i="276"/>
  <c r="AI27" i="276"/>
  <c r="AH27" i="276"/>
  <c r="AG27" i="276"/>
  <c r="AE27" i="276"/>
  <c r="AD27" i="276"/>
  <c r="AC27" i="276"/>
  <c r="AB27" i="276"/>
  <c r="AA27" i="276"/>
  <c r="AF27" i="276" s="1"/>
  <c r="Y27" i="276"/>
  <c r="X27" i="276"/>
  <c r="W27" i="276"/>
  <c r="V27" i="276"/>
  <c r="Z27" i="276" s="1"/>
  <c r="U27" i="276"/>
  <c r="T27" i="276"/>
  <c r="S27" i="276"/>
  <c r="R27" i="276"/>
  <c r="Q27" i="276"/>
  <c r="O27" i="276"/>
  <c r="N27" i="276"/>
  <c r="M27" i="276"/>
  <c r="L27" i="276"/>
  <c r="K27" i="276"/>
  <c r="P27" i="276" s="1"/>
  <c r="F27" i="276" s="1"/>
  <c r="AJ26" i="276"/>
  <c r="AI26" i="276"/>
  <c r="AH26" i="276"/>
  <c r="AG26" i="276"/>
  <c r="AF26" i="276"/>
  <c r="AE26" i="276"/>
  <c r="AD26" i="276"/>
  <c r="AC26" i="276"/>
  <c r="AB26" i="276"/>
  <c r="AA26" i="276"/>
  <c r="Y26" i="276"/>
  <c r="X26" i="276"/>
  <c r="Z26" i="276" s="1"/>
  <c r="W26" i="276"/>
  <c r="V26" i="276"/>
  <c r="U26" i="276"/>
  <c r="T26" i="276"/>
  <c r="S26" i="276"/>
  <c r="R26" i="276"/>
  <c r="Q26" i="276"/>
  <c r="P26" i="276"/>
  <c r="F26" i="276" s="1"/>
  <c r="O26" i="276"/>
  <c r="N26" i="276"/>
  <c r="M26" i="276"/>
  <c r="L26" i="276"/>
  <c r="K26" i="276"/>
  <c r="AJ25" i="276"/>
  <c r="AI25" i="276"/>
  <c r="AH25" i="276"/>
  <c r="AG25" i="276"/>
  <c r="AE25" i="276"/>
  <c r="AD25" i="276"/>
  <c r="AC25" i="276"/>
  <c r="AB25" i="276"/>
  <c r="AF25" i="276" s="1"/>
  <c r="AA25" i="276"/>
  <c r="Y25" i="276"/>
  <c r="X25" i="276"/>
  <c r="W25" i="276"/>
  <c r="Z25" i="276" s="1"/>
  <c r="V25" i="276"/>
  <c r="T25" i="276"/>
  <c r="S25" i="276"/>
  <c r="R25" i="276"/>
  <c r="U25" i="276" s="1"/>
  <c r="Q25" i="276"/>
  <c r="O25" i="276"/>
  <c r="N25" i="276"/>
  <c r="M25" i="276"/>
  <c r="L25" i="276"/>
  <c r="P25" i="276" s="1"/>
  <c r="F25" i="276" s="1"/>
  <c r="K25" i="276"/>
  <c r="AJ24" i="276"/>
  <c r="AI24" i="276"/>
  <c r="AH24" i="276"/>
  <c r="AG24" i="276"/>
  <c r="AE24" i="276"/>
  <c r="AD24" i="276"/>
  <c r="AC24" i="276"/>
  <c r="AB24" i="276"/>
  <c r="AF24" i="276" s="1"/>
  <c r="AA24" i="276"/>
  <c r="Y24" i="276"/>
  <c r="X24" i="276"/>
  <c r="W24" i="276"/>
  <c r="Z24" i="276" s="1"/>
  <c r="V24" i="276"/>
  <c r="U24" i="276"/>
  <c r="T24" i="276"/>
  <c r="S24" i="276"/>
  <c r="R24" i="276"/>
  <c r="Q24" i="276"/>
  <c r="O24" i="276"/>
  <c r="N24" i="276"/>
  <c r="M24" i="276"/>
  <c r="L24" i="276"/>
  <c r="P24" i="276" s="1"/>
  <c r="F24" i="276" s="1"/>
  <c r="K24" i="276"/>
  <c r="AI23" i="276"/>
  <c r="AH23" i="276"/>
  <c r="AJ23" i="276" s="1"/>
  <c r="AG23" i="276"/>
  <c r="AF23" i="276"/>
  <c r="AE23" i="276"/>
  <c r="AD23" i="276"/>
  <c r="AC23" i="276"/>
  <c r="AB23" i="276"/>
  <c r="AA23" i="276"/>
  <c r="Z23" i="276"/>
  <c r="Y23" i="276"/>
  <c r="X23" i="276"/>
  <c r="W23" i="276"/>
  <c r="V23" i="276"/>
  <c r="T23" i="276"/>
  <c r="S23" i="276"/>
  <c r="R23" i="276"/>
  <c r="U23" i="276" s="1"/>
  <c r="Q23" i="276"/>
  <c r="P23" i="276"/>
  <c r="O23" i="276"/>
  <c r="N23" i="276"/>
  <c r="M23" i="276"/>
  <c r="L23" i="276"/>
  <c r="K23" i="276"/>
  <c r="F23" i="276"/>
  <c r="AJ22" i="276"/>
  <c r="AI22" i="276"/>
  <c r="AH22" i="276"/>
  <c r="AG22" i="276"/>
  <c r="AE22" i="276"/>
  <c r="AD22" i="276"/>
  <c r="AC22" i="276"/>
  <c r="AF22" i="276" s="1"/>
  <c r="AB22" i="276"/>
  <c r="AA22" i="276"/>
  <c r="Z22" i="276"/>
  <c r="Y22" i="276"/>
  <c r="X22" i="276"/>
  <c r="W22" i="276"/>
  <c r="V22" i="276"/>
  <c r="U22" i="276"/>
  <c r="T22" i="276"/>
  <c r="S22" i="276"/>
  <c r="R22" i="276"/>
  <c r="Q22" i="276"/>
  <c r="O22" i="276"/>
  <c r="N22" i="276"/>
  <c r="M22" i="276"/>
  <c r="P22" i="276" s="1"/>
  <c r="F22" i="276" s="1"/>
  <c r="L22" i="276"/>
  <c r="K22" i="276"/>
  <c r="AJ21" i="276"/>
  <c r="AI21" i="276"/>
  <c r="AH21" i="276"/>
  <c r="AG21" i="276"/>
  <c r="AF21" i="276"/>
  <c r="AE21" i="276"/>
  <c r="AD21" i="276"/>
  <c r="AC21" i="276"/>
  <c r="AB21" i="276"/>
  <c r="AA21" i="276"/>
  <c r="Y21" i="276"/>
  <c r="X21" i="276"/>
  <c r="W21" i="276"/>
  <c r="Z21" i="276" s="1"/>
  <c r="V21" i="276"/>
  <c r="U21" i="276"/>
  <c r="T21" i="276"/>
  <c r="S21" i="276"/>
  <c r="R21" i="276"/>
  <c r="Q21" i="276"/>
  <c r="P21" i="276"/>
  <c r="F21" i="276" s="1"/>
  <c r="O21" i="276"/>
  <c r="N21" i="276"/>
  <c r="M21" i="276"/>
  <c r="L21" i="276"/>
  <c r="K21" i="276"/>
  <c r="AI20" i="276"/>
  <c r="AH20" i="276"/>
  <c r="AJ20" i="276" s="1"/>
  <c r="AG20" i="276"/>
  <c r="AF20" i="276"/>
  <c r="AE20" i="276"/>
  <c r="AD20" i="276"/>
  <c r="AC20" i="276"/>
  <c r="AB20" i="276"/>
  <c r="AA20" i="276"/>
  <c r="Z20" i="276"/>
  <c r="Y20" i="276"/>
  <c r="X20" i="276"/>
  <c r="W20" i="276"/>
  <c r="V20" i="276"/>
  <c r="T20" i="276"/>
  <c r="S20" i="276"/>
  <c r="R20" i="276"/>
  <c r="U20" i="276" s="1"/>
  <c r="Q20" i="276"/>
  <c r="P20" i="276"/>
  <c r="O20" i="276"/>
  <c r="N20" i="276"/>
  <c r="M20" i="276"/>
  <c r="L20" i="276"/>
  <c r="K20" i="276"/>
  <c r="F20" i="276"/>
  <c r="AI19" i="276"/>
  <c r="AH19" i="276"/>
  <c r="AJ19" i="276" s="1"/>
  <c r="AG19" i="276"/>
  <c r="AE19" i="276"/>
  <c r="AD19" i="276"/>
  <c r="AC19" i="276"/>
  <c r="AB19" i="276"/>
  <c r="AF19" i="276" s="1"/>
  <c r="AA19" i="276"/>
  <c r="Z19" i="276"/>
  <c r="Y19" i="276"/>
  <c r="X19" i="276"/>
  <c r="W19" i="276"/>
  <c r="V19" i="276"/>
  <c r="U19" i="276"/>
  <c r="T19" i="276"/>
  <c r="S19" i="276"/>
  <c r="R19" i="276"/>
  <c r="Q19" i="276"/>
  <c r="O19" i="276"/>
  <c r="N19" i="276"/>
  <c r="M19" i="276"/>
  <c r="L19" i="276"/>
  <c r="P19" i="276" s="1"/>
  <c r="F19" i="276" s="1"/>
  <c r="K19" i="276"/>
  <c r="AJ18" i="276"/>
  <c r="AI18" i="276"/>
  <c r="AH18" i="276"/>
  <c r="AG18" i="276"/>
  <c r="AF18" i="276"/>
  <c r="AE18" i="276"/>
  <c r="AD18" i="276"/>
  <c r="AC18" i="276"/>
  <c r="AB18" i="276"/>
  <c r="AA18" i="276"/>
  <c r="Y18" i="276"/>
  <c r="X18" i="276"/>
  <c r="Z18" i="276" s="1"/>
  <c r="W18" i="276"/>
  <c r="V18" i="276"/>
  <c r="U18" i="276"/>
  <c r="T18" i="276"/>
  <c r="S18" i="276"/>
  <c r="R18" i="276"/>
  <c r="Q18" i="276"/>
  <c r="P18" i="276"/>
  <c r="F18" i="276" s="1"/>
  <c r="O18" i="276"/>
  <c r="N18" i="276"/>
  <c r="M18" i="276"/>
  <c r="L18" i="276"/>
  <c r="K18" i="276"/>
  <c r="AJ17" i="276"/>
  <c r="AI17" i="276"/>
  <c r="AH17" i="276"/>
  <c r="AG17" i="276"/>
  <c r="AE17" i="276"/>
  <c r="AD17" i="276"/>
  <c r="AC17" i="276"/>
  <c r="AB17" i="276"/>
  <c r="AF17" i="276" s="1"/>
  <c r="AA17" i="276"/>
  <c r="Y17" i="276"/>
  <c r="X17" i="276"/>
  <c r="W17" i="276"/>
  <c r="Z17" i="276" s="1"/>
  <c r="V17" i="276"/>
  <c r="T17" i="276"/>
  <c r="S17" i="276"/>
  <c r="R17" i="276"/>
  <c r="U17" i="276" s="1"/>
  <c r="Q17" i="276"/>
  <c r="O17" i="276"/>
  <c r="N17" i="276"/>
  <c r="M17" i="276"/>
  <c r="L17" i="276"/>
  <c r="P17" i="276" s="1"/>
  <c r="F17" i="276" s="1"/>
  <c r="K17" i="276"/>
  <c r="AI16" i="276"/>
  <c r="AH16" i="276"/>
  <c r="AJ16" i="276" s="1"/>
  <c r="AG16" i="276"/>
  <c r="AE16" i="276"/>
  <c r="AD16" i="276"/>
  <c r="AC16" i="276"/>
  <c r="AB16" i="276"/>
  <c r="AA16" i="276"/>
  <c r="Y16" i="276"/>
  <c r="X16" i="276"/>
  <c r="W16" i="276"/>
  <c r="V16" i="276"/>
  <c r="T16" i="276"/>
  <c r="S16" i="276"/>
  <c r="R16" i="276"/>
  <c r="Q16" i="276"/>
  <c r="O16" i="276"/>
  <c r="N16" i="276"/>
  <c r="M16" i="276"/>
  <c r="L16" i="276"/>
  <c r="K16" i="276"/>
  <c r="AI15" i="276"/>
  <c r="AH15" i="276"/>
  <c r="AG15" i="276"/>
  <c r="AE15" i="276"/>
  <c r="AD15" i="276"/>
  <c r="AC15" i="276"/>
  <c r="AF15" i="276" s="1"/>
  <c r="AB15" i="276"/>
  <c r="AA15" i="276"/>
  <c r="Y15" i="276"/>
  <c r="X15" i="276"/>
  <c r="Z15" i="276" s="1"/>
  <c r="W15" i="276"/>
  <c r="V15" i="276"/>
  <c r="T15" i="276"/>
  <c r="S15" i="276"/>
  <c r="R15" i="276"/>
  <c r="Q15" i="276"/>
  <c r="P15" i="276"/>
  <c r="F15" i="276" s="1"/>
  <c r="O15" i="276"/>
  <c r="N15" i="276"/>
  <c r="M15" i="276"/>
  <c r="L15" i="276"/>
  <c r="K15" i="276"/>
  <c r="AI14" i="276"/>
  <c r="AH14" i="276"/>
  <c r="AJ14" i="276" s="1"/>
  <c r="AG14" i="276"/>
  <c r="AE14" i="276"/>
  <c r="AD14" i="276"/>
  <c r="AC14" i="276"/>
  <c r="AB14" i="276"/>
  <c r="AF14" i="276" s="1"/>
  <c r="AA14" i="276"/>
  <c r="Y14" i="276"/>
  <c r="X14" i="276"/>
  <c r="W14" i="276"/>
  <c r="Z14" i="276" s="1"/>
  <c r="V14" i="276"/>
  <c r="T14" i="276"/>
  <c r="S14" i="276"/>
  <c r="R14" i="276"/>
  <c r="U14" i="276" s="1"/>
  <c r="Q14" i="276"/>
  <c r="O14" i="276"/>
  <c r="N14" i="276"/>
  <c r="M14" i="276"/>
  <c r="L14" i="276"/>
  <c r="P14" i="276" s="1"/>
  <c r="F14" i="276" s="1"/>
  <c r="K14" i="276"/>
  <c r="AI13" i="276"/>
  <c r="AH13" i="276"/>
  <c r="AJ13" i="276" s="1"/>
  <c r="AG13" i="276"/>
  <c r="AE13" i="276"/>
  <c r="AD13" i="276"/>
  <c r="AF13" i="276" s="1"/>
  <c r="AC13" i="276"/>
  <c r="AB13" i="276"/>
  <c r="AA13" i="276"/>
  <c r="Y13" i="276"/>
  <c r="X13" i="276"/>
  <c r="Z13" i="276" s="1"/>
  <c r="W13" i="276"/>
  <c r="V13" i="276"/>
  <c r="T13" i="276"/>
  <c r="U13" i="276" s="1"/>
  <c r="S13" i="276"/>
  <c r="R13" i="276"/>
  <c r="Q13" i="276"/>
  <c r="O13" i="276"/>
  <c r="N13" i="276"/>
  <c r="P13" i="276" s="1"/>
  <c r="F13" i="276" s="1"/>
  <c r="M13" i="276"/>
  <c r="L13" i="276"/>
  <c r="K13" i="276"/>
  <c r="AI12" i="276"/>
  <c r="AH12" i="276"/>
  <c r="AJ12" i="276" s="1"/>
  <c r="AG12" i="276"/>
  <c r="AE12" i="276"/>
  <c r="AD12" i="276"/>
  <c r="AC12" i="276"/>
  <c r="AB12" i="276"/>
  <c r="AF12" i="276" s="1"/>
  <c r="AA12" i="276"/>
  <c r="Y12" i="276"/>
  <c r="X12" i="276"/>
  <c r="W12" i="276"/>
  <c r="Z12" i="276" s="1"/>
  <c r="V12" i="276"/>
  <c r="T12" i="276"/>
  <c r="S12" i="276"/>
  <c r="R12" i="276"/>
  <c r="U12" i="276" s="1"/>
  <c r="Q12" i="276"/>
  <c r="O12" i="276"/>
  <c r="N12" i="276"/>
  <c r="M12" i="276"/>
  <c r="L12" i="276"/>
  <c r="P12" i="276" s="1"/>
  <c r="F12" i="276" s="1"/>
  <c r="K12" i="276"/>
  <c r="AI11" i="276"/>
  <c r="AH11" i="276"/>
  <c r="AJ11" i="276" s="1"/>
  <c r="AG11" i="276"/>
  <c r="AE11" i="276"/>
  <c r="AD11" i="276"/>
  <c r="AC11" i="276"/>
  <c r="AF11" i="276" s="1"/>
  <c r="AB11" i="276"/>
  <c r="AA11" i="276"/>
  <c r="Y11" i="276"/>
  <c r="X11" i="276"/>
  <c r="Z11" i="276" s="1"/>
  <c r="W11" i="276"/>
  <c r="V11" i="276"/>
  <c r="T11" i="276"/>
  <c r="S11" i="276"/>
  <c r="U11" i="276" s="1"/>
  <c r="R11" i="276"/>
  <c r="Q11" i="276"/>
  <c r="O11" i="276"/>
  <c r="N11" i="276"/>
  <c r="M11" i="276"/>
  <c r="P11" i="276" s="1"/>
  <c r="F11" i="276" s="1"/>
  <c r="L11" i="276"/>
  <c r="K11" i="276"/>
  <c r="AI10" i="276"/>
  <c r="AH10" i="276"/>
  <c r="AJ10" i="276" s="1"/>
  <c r="AG10" i="276"/>
  <c r="AE10" i="276"/>
  <c r="AD10" i="276"/>
  <c r="AC10" i="276"/>
  <c r="AF10" i="276" s="1"/>
  <c r="AB10" i="276"/>
  <c r="AA10" i="276"/>
  <c r="Y10" i="276"/>
  <c r="X10" i="276"/>
  <c r="W10" i="276"/>
  <c r="V10" i="276"/>
  <c r="T10" i="276"/>
  <c r="S10" i="276"/>
  <c r="U10" i="276" s="1"/>
  <c r="R10" i="276"/>
  <c r="Q10" i="276"/>
  <c r="O10" i="276"/>
  <c r="N10" i="276"/>
  <c r="M10" i="276"/>
  <c r="P10" i="276" s="1"/>
  <c r="F10" i="276" s="1"/>
  <c r="L10" i="276"/>
  <c r="K10" i="276"/>
  <c r="AI9" i="276"/>
  <c r="AH9" i="276"/>
  <c r="AJ9" i="276" s="1"/>
  <c r="AG9" i="276"/>
  <c r="AE9" i="276"/>
  <c r="AD9" i="276"/>
  <c r="AF9" i="276" s="1"/>
  <c r="AC9" i="276"/>
  <c r="AB9" i="276"/>
  <c r="AA9" i="276"/>
  <c r="Y9" i="276"/>
  <c r="X9" i="276"/>
  <c r="Z9" i="276" s="1"/>
  <c r="W9" i="276"/>
  <c r="V9" i="276"/>
  <c r="T9" i="276"/>
  <c r="S9" i="276"/>
  <c r="R9" i="276"/>
  <c r="Q9" i="276"/>
  <c r="P9" i="276"/>
  <c r="F9" i="276" s="1"/>
  <c r="O9" i="276"/>
  <c r="N9" i="276"/>
  <c r="M9" i="276"/>
  <c r="L9" i="276"/>
  <c r="K9" i="276"/>
  <c r="AI8" i="276"/>
  <c r="AH8" i="276"/>
  <c r="AJ8" i="276" s="1"/>
  <c r="AG8" i="276"/>
  <c r="AE8" i="276"/>
  <c r="AD8" i="276"/>
  <c r="AC8" i="276"/>
  <c r="AB8" i="276"/>
  <c r="AA8" i="276"/>
  <c r="Y8" i="276"/>
  <c r="X8" i="276"/>
  <c r="W8" i="276"/>
  <c r="V8" i="276"/>
  <c r="T8" i="276"/>
  <c r="S8" i="276"/>
  <c r="R8" i="276"/>
  <c r="Q8" i="276"/>
  <c r="O8" i="276"/>
  <c r="N8" i="276"/>
  <c r="M8" i="276"/>
  <c r="L8" i="276"/>
  <c r="K8" i="276"/>
  <c r="AI7" i="276"/>
  <c r="AH7" i="276"/>
  <c r="AJ7" i="276" s="1"/>
  <c r="AG7" i="276"/>
  <c r="AE7" i="276"/>
  <c r="AD7" i="276"/>
  <c r="AC7" i="276"/>
  <c r="AB7" i="276"/>
  <c r="AA7" i="276"/>
  <c r="Y7" i="276"/>
  <c r="X7" i="276"/>
  <c r="W7" i="276"/>
  <c r="Z7" i="276" s="1"/>
  <c r="V7" i="276"/>
  <c r="T7" i="276"/>
  <c r="S7" i="276"/>
  <c r="R7" i="276"/>
  <c r="U7" i="276" s="1"/>
  <c r="Q7" i="276"/>
  <c r="O7" i="276"/>
  <c r="N7" i="276"/>
  <c r="M7" i="276"/>
  <c r="L7" i="276"/>
  <c r="K7" i="276"/>
  <c r="AI6" i="276"/>
  <c r="AH6" i="276"/>
  <c r="AJ6" i="276" s="1"/>
  <c r="AG6" i="276"/>
  <c r="AE6" i="276"/>
  <c r="AD6" i="276"/>
  <c r="AC6" i="276"/>
  <c r="AB6" i="276"/>
  <c r="AA6" i="276"/>
  <c r="Y6" i="276"/>
  <c r="X6" i="276"/>
  <c r="W6" i="276"/>
  <c r="Z6" i="276" s="1"/>
  <c r="V6" i="276"/>
  <c r="T6" i="276"/>
  <c r="S6" i="276"/>
  <c r="R6" i="276"/>
  <c r="U6" i="276" s="1"/>
  <c r="Q6" i="276"/>
  <c r="O6" i="276"/>
  <c r="N6" i="276"/>
  <c r="M6" i="276"/>
  <c r="L6" i="276"/>
  <c r="K6" i="276"/>
  <c r="AI5" i="276"/>
  <c r="AH5" i="276"/>
  <c r="AJ5" i="276" s="1"/>
  <c r="AG5" i="276"/>
  <c r="AE5" i="276"/>
  <c r="AD5" i="276"/>
  <c r="AC5" i="276"/>
  <c r="AB5" i="276"/>
  <c r="AF5" i="276" s="1"/>
  <c r="AA5" i="276"/>
  <c r="Y5" i="276"/>
  <c r="X5" i="276"/>
  <c r="W5" i="276"/>
  <c r="Z5" i="276" s="1"/>
  <c r="V5" i="276"/>
  <c r="T5" i="276"/>
  <c r="S5" i="276"/>
  <c r="R5" i="276"/>
  <c r="U5" i="276" s="1"/>
  <c r="Q5" i="276"/>
  <c r="O5" i="276"/>
  <c r="N5" i="276"/>
  <c r="M5" i="276"/>
  <c r="L5" i="276"/>
  <c r="P5" i="276" s="1"/>
  <c r="F5" i="276" s="1"/>
  <c r="K5" i="276"/>
  <c r="AI4" i="276"/>
  <c r="AH4" i="276"/>
  <c r="AJ4" i="276" s="1"/>
  <c r="AG4" i="276"/>
  <c r="AE4" i="276"/>
  <c r="AD4" i="276"/>
  <c r="AC4" i="276"/>
  <c r="AF4" i="276" s="1"/>
  <c r="AB4" i="276"/>
  <c r="AA4" i="276"/>
  <c r="Y4" i="276"/>
  <c r="X4" i="276"/>
  <c r="Z4" i="276" s="1"/>
  <c r="W4" i="276"/>
  <c r="V4" i="276"/>
  <c r="T4" i="276"/>
  <c r="S4" i="276"/>
  <c r="U4" i="276" s="1"/>
  <c r="R4" i="276"/>
  <c r="Q4" i="276"/>
  <c r="O4" i="276"/>
  <c r="N4" i="276"/>
  <c r="M4" i="276"/>
  <c r="P4" i="276" s="1"/>
  <c r="F4" i="276" s="1"/>
  <c r="L4" i="276"/>
  <c r="K4" i="276"/>
  <c r="J78" i="275"/>
  <c r="I78" i="275"/>
  <c r="H78" i="275"/>
  <c r="G78" i="275"/>
  <c r="J77" i="275"/>
  <c r="I77" i="275"/>
  <c r="H77" i="275"/>
  <c r="G77" i="275"/>
  <c r="J76" i="275"/>
  <c r="I76" i="275"/>
  <c r="H76" i="275"/>
  <c r="G76" i="275"/>
  <c r="J75" i="275"/>
  <c r="I75" i="275"/>
  <c r="H75" i="275"/>
  <c r="G75" i="275"/>
  <c r="J74" i="275"/>
  <c r="I74" i="275"/>
  <c r="H74" i="275"/>
  <c r="G74" i="275"/>
  <c r="F74" i="275"/>
  <c r="E74" i="275"/>
  <c r="D74" i="275"/>
  <c r="C74" i="275"/>
  <c r="J71" i="275"/>
  <c r="I71" i="275"/>
  <c r="H71" i="275"/>
  <c r="G71" i="275"/>
  <c r="J70" i="275"/>
  <c r="I70" i="275"/>
  <c r="H70" i="275"/>
  <c r="G70" i="275"/>
  <c r="J69" i="275"/>
  <c r="I69" i="275"/>
  <c r="H69" i="275"/>
  <c r="G69" i="275"/>
  <c r="J68" i="275"/>
  <c r="I68" i="275"/>
  <c r="H68" i="275"/>
  <c r="G68" i="275"/>
  <c r="J67" i="275"/>
  <c r="I67" i="275"/>
  <c r="H67" i="275"/>
  <c r="G67" i="275"/>
  <c r="F67" i="275"/>
  <c r="E67" i="275"/>
  <c r="D67" i="275"/>
  <c r="C67" i="275"/>
  <c r="J63" i="275"/>
  <c r="I63" i="275"/>
  <c r="H63" i="275"/>
  <c r="G63" i="275"/>
  <c r="J62" i="275"/>
  <c r="I62" i="275"/>
  <c r="H62" i="275"/>
  <c r="G62" i="275"/>
  <c r="J61" i="275"/>
  <c r="I61" i="275"/>
  <c r="H61" i="275"/>
  <c r="G61" i="275"/>
  <c r="J60" i="275"/>
  <c r="I60" i="275"/>
  <c r="H60" i="275"/>
  <c r="G60" i="275"/>
  <c r="J59" i="275"/>
  <c r="I59" i="275"/>
  <c r="H59" i="275"/>
  <c r="G59" i="275"/>
  <c r="F59" i="275"/>
  <c r="E59" i="275"/>
  <c r="D59" i="275"/>
  <c r="J50" i="275"/>
  <c r="I50" i="275"/>
  <c r="H50" i="275"/>
  <c r="G50" i="275"/>
  <c r="J49" i="275"/>
  <c r="I49" i="275"/>
  <c r="H49" i="275"/>
  <c r="G49" i="275"/>
  <c r="J48" i="275"/>
  <c r="I48" i="275"/>
  <c r="H48" i="275"/>
  <c r="G48" i="275"/>
  <c r="J47" i="275"/>
  <c r="I47" i="275"/>
  <c r="H47" i="275"/>
  <c r="G47" i="275"/>
  <c r="J46" i="275"/>
  <c r="I46" i="275"/>
  <c r="H46" i="275"/>
  <c r="G46" i="275"/>
  <c r="F46" i="275"/>
  <c r="E46" i="275"/>
  <c r="D46" i="275"/>
  <c r="C46" i="275"/>
  <c r="J43" i="275"/>
  <c r="I43" i="275"/>
  <c r="H43" i="275"/>
  <c r="G43" i="275"/>
  <c r="J42" i="275"/>
  <c r="I42" i="275"/>
  <c r="H42" i="275"/>
  <c r="G42" i="275"/>
  <c r="J41" i="275"/>
  <c r="I41" i="275"/>
  <c r="H41" i="275"/>
  <c r="G41" i="275"/>
  <c r="J40" i="275"/>
  <c r="I40" i="275"/>
  <c r="H40" i="275"/>
  <c r="G40" i="275"/>
  <c r="J39" i="275"/>
  <c r="I39" i="275"/>
  <c r="H39" i="275"/>
  <c r="G39" i="275"/>
  <c r="F39" i="275"/>
  <c r="E39" i="275"/>
  <c r="D39" i="275"/>
  <c r="C39" i="275"/>
  <c r="J36" i="275"/>
  <c r="I36" i="275"/>
  <c r="H36" i="275"/>
  <c r="G36" i="275"/>
  <c r="J35" i="275"/>
  <c r="I35" i="275"/>
  <c r="H35" i="275"/>
  <c r="G35" i="275"/>
  <c r="J34" i="275"/>
  <c r="I34" i="275"/>
  <c r="H34" i="275"/>
  <c r="G34" i="275"/>
  <c r="J33" i="275"/>
  <c r="I33" i="275"/>
  <c r="H33" i="275"/>
  <c r="G33" i="275"/>
  <c r="J32" i="275"/>
  <c r="I32" i="275"/>
  <c r="H32" i="275"/>
  <c r="G32" i="275"/>
  <c r="F32" i="275"/>
  <c r="E32" i="275"/>
  <c r="D32" i="275"/>
  <c r="J28" i="275"/>
  <c r="I28" i="275"/>
  <c r="H28" i="275"/>
  <c r="G28" i="275"/>
  <c r="J27" i="275"/>
  <c r="I27" i="275"/>
  <c r="H27" i="275"/>
  <c r="G27" i="275"/>
  <c r="J26" i="275"/>
  <c r="I26" i="275"/>
  <c r="H26" i="275"/>
  <c r="G26" i="275"/>
  <c r="J25" i="275"/>
  <c r="I25" i="275"/>
  <c r="H25" i="275"/>
  <c r="G25" i="275"/>
  <c r="J24" i="275"/>
  <c r="I24" i="275"/>
  <c r="H24" i="275"/>
  <c r="G24" i="275"/>
  <c r="F24" i="275"/>
  <c r="E24" i="275"/>
  <c r="D24" i="275"/>
  <c r="C24" i="275"/>
  <c r="J21" i="275"/>
  <c r="I21" i="275"/>
  <c r="H21" i="275"/>
  <c r="G21" i="275"/>
  <c r="J20" i="275"/>
  <c r="I20" i="275"/>
  <c r="H20" i="275"/>
  <c r="G20" i="275"/>
  <c r="J19" i="275"/>
  <c r="I19" i="275"/>
  <c r="H19" i="275"/>
  <c r="G19" i="275"/>
  <c r="J18" i="275"/>
  <c r="I18" i="275"/>
  <c r="H18" i="275"/>
  <c r="G18" i="275"/>
  <c r="J17" i="275"/>
  <c r="I17" i="275"/>
  <c r="H17" i="275"/>
  <c r="G17" i="275"/>
  <c r="F17" i="275"/>
  <c r="E17" i="275"/>
  <c r="D17" i="275"/>
  <c r="C17" i="275"/>
  <c r="J13" i="275"/>
  <c r="I13" i="275"/>
  <c r="H13" i="275"/>
  <c r="G13" i="275"/>
  <c r="J12" i="275"/>
  <c r="I12" i="275"/>
  <c r="H12" i="275"/>
  <c r="G12" i="275"/>
  <c r="J11" i="275"/>
  <c r="I11" i="275"/>
  <c r="H11" i="275"/>
  <c r="G11" i="275"/>
  <c r="J10" i="275"/>
  <c r="I10" i="275"/>
  <c r="H10" i="275"/>
  <c r="G10" i="275"/>
  <c r="J9" i="275"/>
  <c r="I9" i="275"/>
  <c r="H9" i="275"/>
  <c r="G9" i="275"/>
  <c r="F9" i="275"/>
  <c r="E9" i="275"/>
  <c r="D9" i="275"/>
  <c r="A5" i="275"/>
  <c r="D57" i="274"/>
  <c r="E54" i="274"/>
  <c r="E55" i="274" s="1"/>
  <c r="D54" i="274"/>
  <c r="D56" i="274" s="1"/>
  <c r="C54" i="274"/>
  <c r="D50" i="274"/>
  <c r="E47" i="274"/>
  <c r="D47" i="274"/>
  <c r="D49" i="274" s="1"/>
  <c r="AJ43" i="274"/>
  <c r="AI43" i="274"/>
  <c r="AH43" i="274"/>
  <c r="AG43" i="274"/>
  <c r="AF43" i="274"/>
  <c r="AE43" i="274"/>
  <c r="AD43" i="274"/>
  <c r="AC43" i="274"/>
  <c r="AB43" i="274"/>
  <c r="AA43" i="274"/>
  <c r="Z43" i="274"/>
  <c r="Y43" i="274"/>
  <c r="X43" i="274"/>
  <c r="W43" i="274"/>
  <c r="V43" i="274"/>
  <c r="U43" i="274"/>
  <c r="T43" i="274"/>
  <c r="S43" i="274"/>
  <c r="R43" i="274"/>
  <c r="Q43" i="274"/>
  <c r="P43" i="274"/>
  <c r="O43" i="274"/>
  <c r="N43" i="274"/>
  <c r="M43" i="274"/>
  <c r="L43" i="274"/>
  <c r="K43" i="274"/>
  <c r="F43" i="274"/>
  <c r="AJ42" i="274"/>
  <c r="AI42" i="274"/>
  <c r="AH42" i="274"/>
  <c r="AG42" i="274"/>
  <c r="AF42" i="274"/>
  <c r="AE42" i="274"/>
  <c r="AD42" i="274"/>
  <c r="AC42" i="274"/>
  <c r="AB42" i="274"/>
  <c r="AA42" i="274"/>
  <c r="Z42" i="274"/>
  <c r="Y42" i="274"/>
  <c r="X42" i="274"/>
  <c r="W42" i="274"/>
  <c r="V42" i="274"/>
  <c r="U42" i="274"/>
  <c r="T42" i="274"/>
  <c r="S42" i="274"/>
  <c r="R42" i="274"/>
  <c r="Q42" i="274"/>
  <c r="P42" i="274"/>
  <c r="O42" i="274"/>
  <c r="N42" i="274"/>
  <c r="M42" i="274"/>
  <c r="L42" i="274"/>
  <c r="K42" i="274"/>
  <c r="F42" i="274"/>
  <c r="AJ41" i="274"/>
  <c r="AI41" i="274"/>
  <c r="AH41" i="274"/>
  <c r="AG41" i="274"/>
  <c r="AF41" i="274"/>
  <c r="AE41" i="274"/>
  <c r="AD41" i="274"/>
  <c r="AC41" i="274"/>
  <c r="AB41" i="274"/>
  <c r="AA41" i="274"/>
  <c r="Z41" i="274"/>
  <c r="Y41" i="274"/>
  <c r="X41" i="274"/>
  <c r="W41" i="274"/>
  <c r="V41" i="274"/>
  <c r="U41" i="274"/>
  <c r="T41" i="274"/>
  <c r="S41" i="274"/>
  <c r="R41" i="274"/>
  <c r="Q41" i="274"/>
  <c r="P41" i="274"/>
  <c r="O41" i="274"/>
  <c r="N41" i="274"/>
  <c r="M41" i="274"/>
  <c r="L41" i="274"/>
  <c r="K41" i="274"/>
  <c r="F41" i="274"/>
  <c r="AJ40" i="274"/>
  <c r="AI40" i="274"/>
  <c r="AH40" i="274"/>
  <c r="AG40" i="274"/>
  <c r="AF40" i="274"/>
  <c r="AE40" i="274"/>
  <c r="AD40" i="274"/>
  <c r="AC40" i="274"/>
  <c r="AB40" i="274"/>
  <c r="AA40" i="274"/>
  <c r="Z40" i="274"/>
  <c r="Y40" i="274"/>
  <c r="X40" i="274"/>
  <c r="W40" i="274"/>
  <c r="V40" i="274"/>
  <c r="U40" i="274"/>
  <c r="T40" i="274"/>
  <c r="S40" i="274"/>
  <c r="R40" i="274"/>
  <c r="Q40" i="274"/>
  <c r="P40" i="274"/>
  <c r="O40" i="274"/>
  <c r="N40" i="274"/>
  <c r="M40" i="274"/>
  <c r="L40" i="274"/>
  <c r="K40" i="274"/>
  <c r="F40" i="274"/>
  <c r="AJ39" i="274"/>
  <c r="AI39" i="274"/>
  <c r="AH39" i="274"/>
  <c r="AG39" i="274"/>
  <c r="AF39" i="274"/>
  <c r="AE39" i="274"/>
  <c r="AD39" i="274"/>
  <c r="AC39" i="274"/>
  <c r="AB39" i="274"/>
  <c r="AA39" i="274"/>
  <c r="Z39" i="274"/>
  <c r="Y39" i="274"/>
  <c r="X39" i="274"/>
  <c r="W39" i="274"/>
  <c r="V39" i="274"/>
  <c r="U39" i="274"/>
  <c r="T39" i="274"/>
  <c r="S39" i="274"/>
  <c r="R39" i="274"/>
  <c r="Q39" i="274"/>
  <c r="P39" i="274"/>
  <c r="O39" i="274"/>
  <c r="N39" i="274"/>
  <c r="M39" i="274"/>
  <c r="L39" i="274"/>
  <c r="K39" i="274"/>
  <c r="F39" i="274"/>
  <c r="AJ38" i="274"/>
  <c r="AI38" i="274"/>
  <c r="AH38" i="274"/>
  <c r="AG38" i="274"/>
  <c r="AF38" i="274"/>
  <c r="AE38" i="274"/>
  <c r="AD38" i="274"/>
  <c r="AC38" i="274"/>
  <c r="AB38" i="274"/>
  <c r="AA38" i="274"/>
  <c r="Z38" i="274"/>
  <c r="Y38" i="274"/>
  <c r="X38" i="274"/>
  <c r="W38" i="274"/>
  <c r="V38" i="274"/>
  <c r="U38" i="274"/>
  <c r="T38" i="274"/>
  <c r="S38" i="274"/>
  <c r="R38" i="274"/>
  <c r="Q38" i="274"/>
  <c r="P38" i="274"/>
  <c r="O38" i="274"/>
  <c r="N38" i="274"/>
  <c r="M38" i="274"/>
  <c r="L38" i="274"/>
  <c r="K38" i="274"/>
  <c r="F38" i="274"/>
  <c r="AJ37" i="274"/>
  <c r="AI37" i="274"/>
  <c r="AH37" i="274"/>
  <c r="AG37" i="274"/>
  <c r="AF37" i="274"/>
  <c r="AE37" i="274"/>
  <c r="AD37" i="274"/>
  <c r="AC37" i="274"/>
  <c r="AB37" i="274"/>
  <c r="AA37" i="274"/>
  <c r="Z37" i="274"/>
  <c r="Y37" i="274"/>
  <c r="X37" i="274"/>
  <c r="W37" i="274"/>
  <c r="V37" i="274"/>
  <c r="U37" i="274"/>
  <c r="T37" i="274"/>
  <c r="S37" i="274"/>
  <c r="R37" i="274"/>
  <c r="Q37" i="274"/>
  <c r="P37" i="274"/>
  <c r="O37" i="274"/>
  <c r="N37" i="274"/>
  <c r="M37" i="274"/>
  <c r="L37" i="274"/>
  <c r="K37" i="274"/>
  <c r="F37" i="274"/>
  <c r="AJ36" i="274"/>
  <c r="AI36" i="274"/>
  <c r="AH36" i="274"/>
  <c r="AG36" i="274"/>
  <c r="AF36" i="274"/>
  <c r="AE36" i="274"/>
  <c r="AD36" i="274"/>
  <c r="AC36" i="274"/>
  <c r="AB36" i="274"/>
  <c r="AA36" i="274"/>
  <c r="Z36" i="274"/>
  <c r="Y36" i="274"/>
  <c r="X36" i="274"/>
  <c r="W36" i="274"/>
  <c r="V36" i="274"/>
  <c r="U36" i="274"/>
  <c r="T36" i="274"/>
  <c r="S36" i="274"/>
  <c r="R36" i="274"/>
  <c r="Q36" i="274"/>
  <c r="P36" i="274"/>
  <c r="O36" i="274"/>
  <c r="N36" i="274"/>
  <c r="M36" i="274"/>
  <c r="L36" i="274"/>
  <c r="K36" i="274"/>
  <c r="F36" i="274"/>
  <c r="AJ35" i="274"/>
  <c r="AI35" i="274"/>
  <c r="AH35" i="274"/>
  <c r="AG35" i="274"/>
  <c r="AF35" i="274"/>
  <c r="AE35" i="274"/>
  <c r="AD35" i="274"/>
  <c r="AC35" i="274"/>
  <c r="AB35" i="274"/>
  <c r="AA35" i="274"/>
  <c r="Z35" i="274"/>
  <c r="Y35" i="274"/>
  <c r="X35" i="274"/>
  <c r="W35" i="274"/>
  <c r="V35" i="274"/>
  <c r="U35" i="274"/>
  <c r="T35" i="274"/>
  <c r="S35" i="274"/>
  <c r="R35" i="274"/>
  <c r="Q35" i="274"/>
  <c r="P35" i="274"/>
  <c r="O35" i="274"/>
  <c r="N35" i="274"/>
  <c r="M35" i="274"/>
  <c r="L35" i="274"/>
  <c r="K35" i="274"/>
  <c r="F35" i="274"/>
  <c r="AJ34" i="274"/>
  <c r="AI34" i="274"/>
  <c r="AH34" i="274"/>
  <c r="AG34" i="274"/>
  <c r="AF34" i="274"/>
  <c r="AE34" i="274"/>
  <c r="AD34" i="274"/>
  <c r="AC34" i="274"/>
  <c r="AB34" i="274"/>
  <c r="AA34" i="274"/>
  <c r="Z34" i="274"/>
  <c r="Y34" i="274"/>
  <c r="X34" i="274"/>
  <c r="W34" i="274"/>
  <c r="V34" i="274"/>
  <c r="U34" i="274"/>
  <c r="T34" i="274"/>
  <c r="S34" i="274"/>
  <c r="R34" i="274"/>
  <c r="Q34" i="274"/>
  <c r="P34" i="274"/>
  <c r="O34" i="274"/>
  <c r="N34" i="274"/>
  <c r="M34" i="274"/>
  <c r="L34" i="274"/>
  <c r="K34" i="274"/>
  <c r="F34" i="274"/>
  <c r="AJ33" i="274"/>
  <c r="AI33" i="274"/>
  <c r="AH33" i="274"/>
  <c r="AG33" i="274"/>
  <c r="AF33" i="274"/>
  <c r="AE33" i="274"/>
  <c r="AD33" i="274"/>
  <c r="AC33" i="274"/>
  <c r="AB33" i="274"/>
  <c r="AA33" i="274"/>
  <c r="Z33" i="274"/>
  <c r="Y33" i="274"/>
  <c r="X33" i="274"/>
  <c r="W33" i="274"/>
  <c r="V33" i="274"/>
  <c r="U33" i="274"/>
  <c r="T33" i="274"/>
  <c r="S33" i="274"/>
  <c r="R33" i="274"/>
  <c r="Q33" i="274"/>
  <c r="P33" i="274"/>
  <c r="O33" i="274"/>
  <c r="N33" i="274"/>
  <c r="M33" i="274"/>
  <c r="L33" i="274"/>
  <c r="K33" i="274"/>
  <c r="F33" i="274"/>
  <c r="AJ32" i="274"/>
  <c r="AI32" i="274"/>
  <c r="AH32" i="274"/>
  <c r="AG32" i="274"/>
  <c r="AF32" i="274"/>
  <c r="AE32" i="274"/>
  <c r="AD32" i="274"/>
  <c r="AC32" i="274"/>
  <c r="AB32" i="274"/>
  <c r="AA32" i="274"/>
  <c r="Z32" i="274"/>
  <c r="Y32" i="274"/>
  <c r="X32" i="274"/>
  <c r="W32" i="274"/>
  <c r="V32" i="274"/>
  <c r="U32" i="274"/>
  <c r="T32" i="274"/>
  <c r="S32" i="274"/>
  <c r="R32" i="274"/>
  <c r="Q32" i="274"/>
  <c r="P32" i="274"/>
  <c r="O32" i="274"/>
  <c r="N32" i="274"/>
  <c r="M32" i="274"/>
  <c r="L32" i="274"/>
  <c r="K32" i="274"/>
  <c r="F32" i="274"/>
  <c r="AJ31" i="274"/>
  <c r="AI31" i="274"/>
  <c r="AH31" i="274"/>
  <c r="AG31" i="274"/>
  <c r="AF31" i="274"/>
  <c r="AE31" i="274"/>
  <c r="AD31" i="274"/>
  <c r="AC31" i="274"/>
  <c r="AB31" i="274"/>
  <c r="AA31" i="274"/>
  <c r="Z31" i="274"/>
  <c r="Y31" i="274"/>
  <c r="X31" i="274"/>
  <c r="W31" i="274"/>
  <c r="V31" i="274"/>
  <c r="U31" i="274"/>
  <c r="T31" i="274"/>
  <c r="S31" i="274"/>
  <c r="R31" i="274"/>
  <c r="Q31" i="274"/>
  <c r="P31" i="274"/>
  <c r="O31" i="274"/>
  <c r="N31" i="274"/>
  <c r="M31" i="274"/>
  <c r="L31" i="274"/>
  <c r="K31" i="274"/>
  <c r="F31" i="274"/>
  <c r="AJ30" i="274"/>
  <c r="AI30" i="274"/>
  <c r="AH30" i="274"/>
  <c r="AG30" i="274"/>
  <c r="AF30" i="274"/>
  <c r="AE30" i="274"/>
  <c r="AD30" i="274"/>
  <c r="AC30" i="274"/>
  <c r="AB30" i="274"/>
  <c r="AA30" i="274"/>
  <c r="Z30" i="274"/>
  <c r="Y30" i="274"/>
  <c r="X30" i="274"/>
  <c r="W30" i="274"/>
  <c r="V30" i="274"/>
  <c r="U30" i="274"/>
  <c r="T30" i="274"/>
  <c r="S30" i="274"/>
  <c r="R30" i="274"/>
  <c r="Q30" i="274"/>
  <c r="P30" i="274"/>
  <c r="O30" i="274"/>
  <c r="N30" i="274"/>
  <c r="M30" i="274"/>
  <c r="L30" i="274"/>
  <c r="K30" i="274"/>
  <c r="F30" i="274"/>
  <c r="AJ29" i="274"/>
  <c r="AI29" i="274"/>
  <c r="AH29" i="274"/>
  <c r="AG29" i="274"/>
  <c r="AF29" i="274"/>
  <c r="AE29" i="274"/>
  <c r="AD29" i="274"/>
  <c r="AC29" i="274"/>
  <c r="AB29" i="274"/>
  <c r="AA29" i="274"/>
  <c r="Z29" i="274"/>
  <c r="Y29" i="274"/>
  <c r="X29" i="274"/>
  <c r="W29" i="274"/>
  <c r="V29" i="274"/>
  <c r="U29" i="274"/>
  <c r="T29" i="274"/>
  <c r="S29" i="274"/>
  <c r="R29" i="274"/>
  <c r="Q29" i="274"/>
  <c r="P29" i="274"/>
  <c r="O29" i="274"/>
  <c r="N29" i="274"/>
  <c r="M29" i="274"/>
  <c r="L29" i="274"/>
  <c r="K29" i="274"/>
  <c r="F29" i="274"/>
  <c r="AJ28" i="274"/>
  <c r="AI28" i="274"/>
  <c r="AH28" i="274"/>
  <c r="AG28" i="274"/>
  <c r="AF28" i="274"/>
  <c r="AE28" i="274"/>
  <c r="AD28" i="274"/>
  <c r="AC28" i="274"/>
  <c r="AB28" i="274"/>
  <c r="AA28" i="274"/>
  <c r="Z28" i="274"/>
  <c r="Y28" i="274"/>
  <c r="X28" i="274"/>
  <c r="W28" i="274"/>
  <c r="V28" i="274"/>
  <c r="U28" i="274"/>
  <c r="T28" i="274"/>
  <c r="S28" i="274"/>
  <c r="R28" i="274"/>
  <c r="Q28" i="274"/>
  <c r="P28" i="274"/>
  <c r="O28" i="274"/>
  <c r="N28" i="274"/>
  <c r="M28" i="274"/>
  <c r="L28" i="274"/>
  <c r="K28" i="274"/>
  <c r="F28" i="274"/>
  <c r="AJ27" i="274"/>
  <c r="AI27" i="274"/>
  <c r="AH27" i="274"/>
  <c r="AG27" i="274"/>
  <c r="AF27" i="274"/>
  <c r="AE27" i="274"/>
  <c r="AD27" i="274"/>
  <c r="AC27" i="274"/>
  <c r="AB27" i="274"/>
  <c r="AA27" i="274"/>
  <c r="Z27" i="274"/>
  <c r="Y27" i="274"/>
  <c r="X27" i="274"/>
  <c r="W27" i="274"/>
  <c r="V27" i="274"/>
  <c r="U27" i="274"/>
  <c r="T27" i="274"/>
  <c r="S27" i="274"/>
  <c r="R27" i="274"/>
  <c r="Q27" i="274"/>
  <c r="P27" i="274"/>
  <c r="O27" i="274"/>
  <c r="N27" i="274"/>
  <c r="M27" i="274"/>
  <c r="L27" i="274"/>
  <c r="K27" i="274"/>
  <c r="F27" i="274"/>
  <c r="AJ26" i="274"/>
  <c r="AI26" i="274"/>
  <c r="AH26" i="274"/>
  <c r="AG26" i="274"/>
  <c r="AF26" i="274"/>
  <c r="AE26" i="274"/>
  <c r="AD26" i="274"/>
  <c r="AC26" i="274"/>
  <c r="AB26" i="274"/>
  <c r="AA26" i="274"/>
  <c r="Z26" i="274"/>
  <c r="Y26" i="274"/>
  <c r="X26" i="274"/>
  <c r="W26" i="274"/>
  <c r="V26" i="274"/>
  <c r="U26" i="274"/>
  <c r="T26" i="274"/>
  <c r="S26" i="274"/>
  <c r="R26" i="274"/>
  <c r="Q26" i="274"/>
  <c r="P26" i="274"/>
  <c r="O26" i="274"/>
  <c r="N26" i="274"/>
  <c r="M26" i="274"/>
  <c r="L26" i="274"/>
  <c r="K26" i="274"/>
  <c r="F26" i="274"/>
  <c r="AJ25" i="274"/>
  <c r="AI25" i="274"/>
  <c r="AH25" i="274"/>
  <c r="AG25" i="274"/>
  <c r="AF25" i="274"/>
  <c r="AE25" i="274"/>
  <c r="AD25" i="274"/>
  <c r="AC25" i="274"/>
  <c r="AB25" i="274"/>
  <c r="AA25" i="274"/>
  <c r="Z25" i="274"/>
  <c r="Y25" i="274"/>
  <c r="X25" i="274"/>
  <c r="W25" i="274"/>
  <c r="V25" i="274"/>
  <c r="U25" i="274"/>
  <c r="T25" i="274"/>
  <c r="S25" i="274"/>
  <c r="R25" i="274"/>
  <c r="Q25" i="274"/>
  <c r="P25" i="274"/>
  <c r="O25" i="274"/>
  <c r="N25" i="274"/>
  <c r="M25" i="274"/>
  <c r="L25" i="274"/>
  <c r="K25" i="274"/>
  <c r="F25" i="274"/>
  <c r="AJ24" i="274"/>
  <c r="AI24" i="274"/>
  <c r="AH24" i="274"/>
  <c r="AG24" i="274"/>
  <c r="AF24" i="274"/>
  <c r="AE24" i="274"/>
  <c r="AD24" i="274"/>
  <c r="AC24" i="274"/>
  <c r="AB24" i="274"/>
  <c r="AA24" i="274"/>
  <c r="Z24" i="274"/>
  <c r="Y24" i="274"/>
  <c r="X24" i="274"/>
  <c r="W24" i="274"/>
  <c r="V24" i="274"/>
  <c r="U24" i="274"/>
  <c r="T24" i="274"/>
  <c r="S24" i="274"/>
  <c r="R24" i="274"/>
  <c r="Q24" i="274"/>
  <c r="P24" i="274"/>
  <c r="O24" i="274"/>
  <c r="N24" i="274"/>
  <c r="M24" i="274"/>
  <c r="L24" i="274"/>
  <c r="K24" i="274"/>
  <c r="F24" i="274"/>
  <c r="AJ23" i="274"/>
  <c r="AI23" i="274"/>
  <c r="AH23" i="274"/>
  <c r="AG23" i="274"/>
  <c r="AF23" i="274"/>
  <c r="AE23" i="274"/>
  <c r="AD23" i="274"/>
  <c r="AC23" i="274"/>
  <c r="AB23" i="274"/>
  <c r="AA23" i="274"/>
  <c r="Z23" i="274"/>
  <c r="Y23" i="274"/>
  <c r="X23" i="274"/>
  <c r="W23" i="274"/>
  <c r="V23" i="274"/>
  <c r="U23" i="274"/>
  <c r="T23" i="274"/>
  <c r="S23" i="274"/>
  <c r="R23" i="274"/>
  <c r="Q23" i="274"/>
  <c r="P23" i="274"/>
  <c r="O23" i="274"/>
  <c r="N23" i="274"/>
  <c r="M23" i="274"/>
  <c r="L23" i="274"/>
  <c r="K23" i="274"/>
  <c r="F23" i="274"/>
  <c r="AJ22" i="274"/>
  <c r="AI22" i="274"/>
  <c r="AH22" i="274"/>
  <c r="AG22" i="274"/>
  <c r="AF22" i="274"/>
  <c r="AE22" i="274"/>
  <c r="AD22" i="274"/>
  <c r="AC22" i="274"/>
  <c r="AB22" i="274"/>
  <c r="AA22" i="274"/>
  <c r="Z22" i="274"/>
  <c r="Y22" i="274"/>
  <c r="X22" i="274"/>
  <c r="W22" i="274"/>
  <c r="V22" i="274"/>
  <c r="U22" i="274"/>
  <c r="T22" i="274"/>
  <c r="S22" i="274"/>
  <c r="R22" i="274"/>
  <c r="Q22" i="274"/>
  <c r="P22" i="274"/>
  <c r="O22" i="274"/>
  <c r="N22" i="274"/>
  <c r="M22" i="274"/>
  <c r="L22" i="274"/>
  <c r="K22" i="274"/>
  <c r="F22" i="274"/>
  <c r="AI21" i="274"/>
  <c r="AH21" i="274"/>
  <c r="AG21" i="274"/>
  <c r="AJ21" i="274" s="1"/>
  <c r="F21" i="274" s="1"/>
  <c r="AF21" i="274"/>
  <c r="AE21" i="274"/>
  <c r="AD21" i="274"/>
  <c r="AC21" i="274"/>
  <c r="AB21" i="274"/>
  <c r="AA21" i="274"/>
  <c r="Z21" i="274"/>
  <c r="Y21" i="274"/>
  <c r="X21" i="274"/>
  <c r="W21" i="274"/>
  <c r="V21" i="274"/>
  <c r="T21" i="274"/>
  <c r="S21" i="274"/>
  <c r="R21" i="274"/>
  <c r="Q21" i="274"/>
  <c r="U21" i="274" s="1"/>
  <c r="P21" i="274"/>
  <c r="O21" i="274"/>
  <c r="N21" i="274"/>
  <c r="M21" i="274"/>
  <c r="L21" i="274"/>
  <c r="K21" i="274"/>
  <c r="AJ20" i="274"/>
  <c r="F20" i="274" s="1"/>
  <c r="AI20" i="274"/>
  <c r="AH20" i="274"/>
  <c r="AG20" i="274"/>
  <c r="AE20" i="274"/>
  <c r="AD20" i="274"/>
  <c r="AC20" i="274"/>
  <c r="AB20" i="274"/>
  <c r="AF20" i="274" s="1"/>
  <c r="AA20" i="274"/>
  <c r="Y20" i="274"/>
  <c r="X20" i="274"/>
  <c r="W20" i="274"/>
  <c r="Z20" i="274" s="1"/>
  <c r="V20" i="274"/>
  <c r="U20" i="274"/>
  <c r="T20" i="274"/>
  <c r="S20" i="274"/>
  <c r="R20" i="274"/>
  <c r="Q20" i="274"/>
  <c r="O20" i="274"/>
  <c r="N20" i="274"/>
  <c r="M20" i="274"/>
  <c r="L20" i="274"/>
  <c r="P20" i="274" s="1"/>
  <c r="K20" i="274"/>
  <c r="AI19" i="274"/>
  <c r="AH19" i="274"/>
  <c r="AJ19" i="274" s="1"/>
  <c r="F19" i="274" s="1"/>
  <c r="AG19" i="274"/>
  <c r="AF19" i="274"/>
  <c r="AE19" i="274"/>
  <c r="AD19" i="274"/>
  <c r="AC19" i="274"/>
  <c r="AB19" i="274"/>
  <c r="AA19" i="274"/>
  <c r="Y19" i="274"/>
  <c r="X19" i="274"/>
  <c r="W19" i="274"/>
  <c r="Z19" i="274" s="1"/>
  <c r="V19" i="274"/>
  <c r="T19" i="274"/>
  <c r="S19" i="274"/>
  <c r="R19" i="274"/>
  <c r="U19" i="274" s="1"/>
  <c r="Q19" i="274"/>
  <c r="P19" i="274"/>
  <c r="O19" i="274"/>
  <c r="N19" i="274"/>
  <c r="M19" i="274"/>
  <c r="L19" i="274"/>
  <c r="K19" i="274"/>
  <c r="AI18" i="274"/>
  <c r="AH18" i="274"/>
  <c r="AG18" i="274"/>
  <c r="AJ18" i="274" s="1"/>
  <c r="F18" i="274" s="1"/>
  <c r="AE18" i="274"/>
  <c r="AD18" i="274"/>
  <c r="AC18" i="274"/>
  <c r="AB18" i="274"/>
  <c r="AA18" i="274"/>
  <c r="AF18" i="274" s="1"/>
  <c r="Z18" i="274"/>
  <c r="Y18" i="274"/>
  <c r="X18" i="274"/>
  <c r="W18" i="274"/>
  <c r="V18" i="274"/>
  <c r="T18" i="274"/>
  <c r="S18" i="274"/>
  <c r="R18" i="274"/>
  <c r="Q18" i="274"/>
  <c r="U18" i="274" s="1"/>
  <c r="O18" i="274"/>
  <c r="N18" i="274"/>
  <c r="M18" i="274"/>
  <c r="L18" i="274"/>
  <c r="K18" i="274"/>
  <c r="P18" i="274" s="1"/>
  <c r="AJ17" i="274"/>
  <c r="F17" i="274" s="1"/>
  <c r="AI17" i="274"/>
  <c r="AH17" i="274"/>
  <c r="AG17" i="274"/>
  <c r="AE17" i="274"/>
  <c r="AD17" i="274"/>
  <c r="AC17" i="274"/>
  <c r="AB17" i="274"/>
  <c r="AF17" i="274" s="1"/>
  <c r="AA17" i="274"/>
  <c r="Z17" i="274"/>
  <c r="Y17" i="274"/>
  <c r="X17" i="274"/>
  <c r="W17" i="274"/>
  <c r="V17" i="274"/>
  <c r="U17" i="274"/>
  <c r="T17" i="274"/>
  <c r="S17" i="274"/>
  <c r="R17" i="274"/>
  <c r="Q17" i="274"/>
  <c r="O17" i="274"/>
  <c r="N17" i="274"/>
  <c r="M17" i="274"/>
  <c r="L17" i="274"/>
  <c r="P17" i="274" s="1"/>
  <c r="K17" i="274"/>
  <c r="AI16" i="274"/>
  <c r="AH16" i="274"/>
  <c r="AG16" i="274"/>
  <c r="AJ16" i="274" s="1"/>
  <c r="F16" i="274" s="1"/>
  <c r="AF16" i="274"/>
  <c r="AE16" i="274"/>
  <c r="AD16" i="274"/>
  <c r="AC16" i="274"/>
  <c r="AB16" i="274"/>
  <c r="AA16" i="274"/>
  <c r="Y16" i="274"/>
  <c r="X16" i="274"/>
  <c r="W16" i="274"/>
  <c r="V16" i="274"/>
  <c r="Z16" i="274" s="1"/>
  <c r="T16" i="274"/>
  <c r="S16" i="274"/>
  <c r="R16" i="274"/>
  <c r="Q16" i="274"/>
  <c r="U16" i="274" s="1"/>
  <c r="P16" i="274"/>
  <c r="O16" i="274"/>
  <c r="N16" i="274"/>
  <c r="M16" i="274"/>
  <c r="L16" i="274"/>
  <c r="K16" i="274"/>
  <c r="AJ15" i="274"/>
  <c r="AI15" i="274"/>
  <c r="AH15" i="274"/>
  <c r="AG15" i="274"/>
  <c r="AE15" i="274"/>
  <c r="AD15" i="274"/>
  <c r="AC15" i="274"/>
  <c r="AB15" i="274"/>
  <c r="AF15" i="274" s="1"/>
  <c r="AA15" i="274"/>
  <c r="Z15" i="274"/>
  <c r="Y15" i="274"/>
  <c r="X15" i="274"/>
  <c r="W15" i="274"/>
  <c r="V15" i="274"/>
  <c r="T15" i="274"/>
  <c r="S15" i="274"/>
  <c r="R15" i="274"/>
  <c r="U15" i="274" s="1"/>
  <c r="Q15" i="274"/>
  <c r="O15" i="274"/>
  <c r="N15" i="274"/>
  <c r="M15" i="274"/>
  <c r="L15" i="274"/>
  <c r="P15" i="274" s="1"/>
  <c r="K15" i="274"/>
  <c r="F15" i="274"/>
  <c r="AI14" i="274"/>
  <c r="AH14" i="274"/>
  <c r="AJ14" i="274" s="1"/>
  <c r="F14" i="274" s="1"/>
  <c r="AG14" i="274"/>
  <c r="AE14" i="274"/>
  <c r="AD14" i="274"/>
  <c r="AC14" i="274"/>
  <c r="AB14" i="274"/>
  <c r="AF14" i="274" s="1"/>
  <c r="AA14" i="274"/>
  <c r="Y14" i="274"/>
  <c r="X14" i="274"/>
  <c r="W14" i="274"/>
  <c r="Z14" i="274" s="1"/>
  <c r="V14" i="274"/>
  <c r="U14" i="274"/>
  <c r="T14" i="274"/>
  <c r="S14" i="274"/>
  <c r="R14" i="274"/>
  <c r="Q14" i="274"/>
  <c r="O14" i="274"/>
  <c r="N14" i="274"/>
  <c r="M14" i="274"/>
  <c r="L14" i="274"/>
  <c r="P14" i="274" s="1"/>
  <c r="K14" i="274"/>
  <c r="AI13" i="274"/>
  <c r="AH13" i="274"/>
  <c r="AJ13" i="274" s="1"/>
  <c r="F13" i="274" s="1"/>
  <c r="AG13" i="274"/>
  <c r="AE13" i="274"/>
  <c r="AD13" i="274"/>
  <c r="AC13" i="274"/>
  <c r="AB13" i="274"/>
  <c r="AA13" i="274"/>
  <c r="Y13" i="274"/>
  <c r="X13" i="274"/>
  <c r="Z13" i="274" s="1"/>
  <c r="W13" i="274"/>
  <c r="V13" i="274"/>
  <c r="T13" i="274"/>
  <c r="S13" i="274"/>
  <c r="R13" i="274"/>
  <c r="Q13" i="274"/>
  <c r="O13" i="274"/>
  <c r="N13" i="274"/>
  <c r="M13" i="274"/>
  <c r="L13" i="274"/>
  <c r="K13" i="274"/>
  <c r="AI12" i="274"/>
  <c r="AH12" i="274"/>
  <c r="AJ12" i="274" s="1"/>
  <c r="F12" i="274" s="1"/>
  <c r="AG12" i="274"/>
  <c r="AE12" i="274"/>
  <c r="AD12" i="274"/>
  <c r="AC12" i="274"/>
  <c r="AB12" i="274"/>
  <c r="AA12" i="274"/>
  <c r="Y12" i="274"/>
  <c r="X12" i="274"/>
  <c r="W12" i="274"/>
  <c r="V12" i="274"/>
  <c r="T12" i="274"/>
  <c r="S12" i="274"/>
  <c r="R12" i="274"/>
  <c r="Q12" i="274"/>
  <c r="O12" i="274"/>
  <c r="N12" i="274"/>
  <c r="M12" i="274"/>
  <c r="L12" i="274"/>
  <c r="K12" i="274"/>
  <c r="AI11" i="274"/>
  <c r="AH11" i="274"/>
  <c r="AJ11" i="274" s="1"/>
  <c r="F11" i="274" s="1"/>
  <c r="AG11" i="274"/>
  <c r="AE11" i="274"/>
  <c r="AD11" i="274"/>
  <c r="AC11" i="274"/>
  <c r="AB11" i="274"/>
  <c r="AF11" i="274" s="1"/>
  <c r="AA11" i="274"/>
  <c r="Y11" i="274"/>
  <c r="X11" i="274"/>
  <c r="W11" i="274"/>
  <c r="V11" i="274"/>
  <c r="T11" i="274"/>
  <c r="S11" i="274"/>
  <c r="R11" i="274"/>
  <c r="U11" i="274" s="1"/>
  <c r="Q11" i="274"/>
  <c r="O11" i="274"/>
  <c r="N11" i="274"/>
  <c r="M11" i="274"/>
  <c r="L11" i="274"/>
  <c r="P11" i="274" s="1"/>
  <c r="K11" i="274"/>
  <c r="AI10" i="274"/>
  <c r="AH10" i="274"/>
  <c r="AG10" i="274"/>
  <c r="AE10" i="274"/>
  <c r="AD10" i="274"/>
  <c r="AC10" i="274"/>
  <c r="AB10" i="274"/>
  <c r="AA10" i="274"/>
  <c r="AF10" i="274" s="1"/>
  <c r="Y10" i="274"/>
  <c r="X10" i="274"/>
  <c r="W10" i="274"/>
  <c r="V10" i="274"/>
  <c r="Z10" i="274" s="1"/>
  <c r="T10" i="274"/>
  <c r="S10" i="274"/>
  <c r="R10" i="274"/>
  <c r="Q10" i="274"/>
  <c r="O10" i="274"/>
  <c r="N10" i="274"/>
  <c r="M10" i="274"/>
  <c r="L10" i="274"/>
  <c r="K10" i="274"/>
  <c r="P10" i="274" s="1"/>
  <c r="AI9" i="274"/>
  <c r="AH9" i="274"/>
  <c r="AJ9" i="274" s="1"/>
  <c r="F9" i="274" s="1"/>
  <c r="AG9" i="274"/>
  <c r="AE9" i="274"/>
  <c r="AD9" i="274"/>
  <c r="AC9" i="274"/>
  <c r="AB9" i="274"/>
  <c r="AF9" i="274" s="1"/>
  <c r="AA9" i="274"/>
  <c r="Y9" i="274"/>
  <c r="X9" i="274"/>
  <c r="W9" i="274"/>
  <c r="V9" i="274"/>
  <c r="T9" i="274"/>
  <c r="S9" i="274"/>
  <c r="R9" i="274"/>
  <c r="U9" i="274" s="1"/>
  <c r="Q9" i="274"/>
  <c r="O9" i="274"/>
  <c r="N9" i="274"/>
  <c r="M9" i="274"/>
  <c r="L9" i="274"/>
  <c r="P9" i="274" s="1"/>
  <c r="K9" i="274"/>
  <c r="AI8" i="274"/>
  <c r="AH8" i="274"/>
  <c r="AG8" i="274"/>
  <c r="AE8" i="274"/>
  <c r="AD8" i="274"/>
  <c r="AC8" i="274"/>
  <c r="AB8" i="274"/>
  <c r="AF8" i="274" s="1"/>
  <c r="AA8" i="274"/>
  <c r="Y8" i="274"/>
  <c r="X8" i="274"/>
  <c r="W8" i="274"/>
  <c r="V8" i="274"/>
  <c r="T8" i="274"/>
  <c r="S8" i="274"/>
  <c r="R8" i="274"/>
  <c r="Q8" i="274"/>
  <c r="O8" i="274"/>
  <c r="N8" i="274"/>
  <c r="M8" i="274"/>
  <c r="L8" i="274"/>
  <c r="P8" i="274" s="1"/>
  <c r="K8" i="274"/>
  <c r="AI7" i="274"/>
  <c r="AH7" i="274"/>
  <c r="AJ7" i="274" s="1"/>
  <c r="F7" i="274" s="1"/>
  <c r="AG7" i="274"/>
  <c r="AE7" i="274"/>
  <c r="AD7" i="274"/>
  <c r="AC7" i="274"/>
  <c r="AB7" i="274"/>
  <c r="AA7" i="274"/>
  <c r="Y7" i="274"/>
  <c r="X7" i="274"/>
  <c r="W7" i="274"/>
  <c r="V7" i="274"/>
  <c r="T7" i="274"/>
  <c r="S7" i="274"/>
  <c r="R7" i="274"/>
  <c r="Q7" i="274"/>
  <c r="O7" i="274"/>
  <c r="N7" i="274"/>
  <c r="M7" i="274"/>
  <c r="L7" i="274"/>
  <c r="K7" i="274"/>
  <c r="P7" i="274" s="1"/>
  <c r="AI6" i="274"/>
  <c r="AH6" i="274"/>
  <c r="AG6" i="274"/>
  <c r="AE6" i="274"/>
  <c r="AD6" i="274"/>
  <c r="AC6" i="274"/>
  <c r="AB6" i="274"/>
  <c r="AA6" i="274"/>
  <c r="Y6" i="274"/>
  <c r="X6" i="274"/>
  <c r="W6" i="274"/>
  <c r="V6" i="274"/>
  <c r="T6" i="274"/>
  <c r="S6" i="274"/>
  <c r="R6" i="274"/>
  <c r="Q6" i="274"/>
  <c r="U6" i="274" s="1"/>
  <c r="O6" i="274"/>
  <c r="N6" i="274"/>
  <c r="M6" i="274"/>
  <c r="L6" i="274"/>
  <c r="K6" i="274"/>
  <c r="AI5" i="274"/>
  <c r="AH5" i="274"/>
  <c r="AJ5" i="274" s="1"/>
  <c r="F5" i="274" s="1"/>
  <c r="AG5" i="274"/>
  <c r="AE5" i="274"/>
  <c r="AD5" i="274"/>
  <c r="AC5" i="274"/>
  <c r="AB5" i="274"/>
  <c r="AF5" i="274" s="1"/>
  <c r="AA5" i="274"/>
  <c r="Y5" i="274"/>
  <c r="X5" i="274"/>
  <c r="W5" i="274"/>
  <c r="Z5" i="274" s="1"/>
  <c r="V5" i="274"/>
  <c r="T5" i="274"/>
  <c r="S5" i="274"/>
  <c r="R5" i="274"/>
  <c r="U5" i="274" s="1"/>
  <c r="Q5" i="274"/>
  <c r="O5" i="274"/>
  <c r="N5" i="274"/>
  <c r="M5" i="274"/>
  <c r="L5" i="274"/>
  <c r="P5" i="274" s="1"/>
  <c r="K5" i="274"/>
  <c r="AI4" i="274"/>
  <c r="AH4" i="274"/>
  <c r="AJ4" i="274" s="1"/>
  <c r="F4" i="274" s="1"/>
  <c r="AG4" i="274"/>
  <c r="AE4" i="274"/>
  <c r="AD4" i="274"/>
  <c r="AC4" i="274"/>
  <c r="AB4" i="274"/>
  <c r="AF4" i="274" s="1"/>
  <c r="AA4" i="274"/>
  <c r="Y4" i="274"/>
  <c r="X4" i="274"/>
  <c r="W4" i="274"/>
  <c r="Z4" i="274" s="1"/>
  <c r="V4" i="274"/>
  <c r="T4" i="274"/>
  <c r="S4" i="274"/>
  <c r="R4" i="274"/>
  <c r="U4" i="274" s="1"/>
  <c r="Q4" i="274"/>
  <c r="O4" i="274"/>
  <c r="N4" i="274"/>
  <c r="M4" i="274"/>
  <c r="L4" i="274"/>
  <c r="P4" i="274" s="1"/>
  <c r="K4" i="274"/>
  <c r="D57" i="273"/>
  <c r="E54" i="273"/>
  <c r="E55" i="273" s="1"/>
  <c r="D54" i="273"/>
  <c r="D55" i="273" s="1"/>
  <c r="C54" i="273"/>
  <c r="D50" i="273"/>
  <c r="E47" i="273"/>
  <c r="E49" i="273" s="1"/>
  <c r="D47" i="273"/>
  <c r="D49" i="273" s="1"/>
  <c r="AJ43" i="273"/>
  <c r="AI43" i="273"/>
  <c r="AH43" i="273"/>
  <c r="AG43" i="273"/>
  <c r="AF43" i="273"/>
  <c r="AE43" i="273"/>
  <c r="AD43" i="273"/>
  <c r="AC43" i="273"/>
  <c r="AB43" i="273"/>
  <c r="AA43" i="273"/>
  <c r="Z43" i="273"/>
  <c r="Y43" i="273"/>
  <c r="X43" i="273"/>
  <c r="W43" i="273"/>
  <c r="V43" i="273"/>
  <c r="U43" i="273"/>
  <c r="T43" i="273"/>
  <c r="S43" i="273"/>
  <c r="R43" i="273"/>
  <c r="Q43" i="273"/>
  <c r="P43" i="273"/>
  <c r="O43" i="273"/>
  <c r="N43" i="273"/>
  <c r="M43" i="273"/>
  <c r="L43" i="273"/>
  <c r="K43" i="273"/>
  <c r="F43" i="273"/>
  <c r="AJ42" i="273"/>
  <c r="AI42" i="273"/>
  <c r="AH42" i="273"/>
  <c r="AG42" i="273"/>
  <c r="AF42" i="273"/>
  <c r="AE42" i="273"/>
  <c r="AD42" i="273"/>
  <c r="AC42" i="273"/>
  <c r="AB42" i="273"/>
  <c r="AA42" i="273"/>
  <c r="Z42" i="273"/>
  <c r="Y42" i="273"/>
  <c r="X42" i="273"/>
  <c r="W42" i="273"/>
  <c r="V42" i="273"/>
  <c r="U42" i="273"/>
  <c r="T42" i="273"/>
  <c r="S42" i="273"/>
  <c r="R42" i="273"/>
  <c r="Q42" i="273"/>
  <c r="P42" i="273"/>
  <c r="O42" i="273"/>
  <c r="N42" i="273"/>
  <c r="M42" i="273"/>
  <c r="L42" i="273"/>
  <c r="K42" i="273"/>
  <c r="F42" i="273"/>
  <c r="AJ41" i="273"/>
  <c r="AI41" i="273"/>
  <c r="AH41" i="273"/>
  <c r="AG41" i="273"/>
  <c r="AF41" i="273"/>
  <c r="AE41" i="273"/>
  <c r="AD41" i="273"/>
  <c r="AC41" i="273"/>
  <c r="AB41" i="273"/>
  <c r="AA41" i="273"/>
  <c r="Z41" i="273"/>
  <c r="Y41" i="273"/>
  <c r="X41" i="273"/>
  <c r="W41" i="273"/>
  <c r="V41" i="273"/>
  <c r="U41" i="273"/>
  <c r="T41" i="273"/>
  <c r="S41" i="273"/>
  <c r="R41" i="273"/>
  <c r="Q41" i="273"/>
  <c r="P41" i="273"/>
  <c r="O41" i="273"/>
  <c r="N41" i="273"/>
  <c r="M41" i="273"/>
  <c r="L41" i="273"/>
  <c r="K41" i="273"/>
  <c r="F41" i="273"/>
  <c r="AJ40" i="273"/>
  <c r="AI40" i="273"/>
  <c r="AH40" i="273"/>
  <c r="AG40" i="273"/>
  <c r="AF40" i="273"/>
  <c r="AE40" i="273"/>
  <c r="AD40" i="273"/>
  <c r="AC40" i="273"/>
  <c r="AB40" i="273"/>
  <c r="AA40" i="273"/>
  <c r="Z40" i="273"/>
  <c r="Y40" i="273"/>
  <c r="X40" i="273"/>
  <c r="W40" i="273"/>
  <c r="V40" i="273"/>
  <c r="U40" i="273"/>
  <c r="T40" i="273"/>
  <c r="S40" i="273"/>
  <c r="R40" i="273"/>
  <c r="Q40" i="273"/>
  <c r="P40" i="273"/>
  <c r="O40" i="273"/>
  <c r="N40" i="273"/>
  <c r="M40" i="273"/>
  <c r="L40" i="273"/>
  <c r="K40" i="273"/>
  <c r="F40" i="273"/>
  <c r="AJ39" i="273"/>
  <c r="AI39" i="273"/>
  <c r="AH39" i="273"/>
  <c r="AG39" i="273"/>
  <c r="AF39" i="273"/>
  <c r="AE39" i="273"/>
  <c r="AD39" i="273"/>
  <c r="AC39" i="273"/>
  <c r="AB39" i="273"/>
  <c r="AA39" i="273"/>
  <c r="Z39" i="273"/>
  <c r="Y39" i="273"/>
  <c r="X39" i="273"/>
  <c r="W39" i="273"/>
  <c r="V39" i="273"/>
  <c r="U39" i="273"/>
  <c r="T39" i="273"/>
  <c r="S39" i="273"/>
  <c r="R39" i="273"/>
  <c r="Q39" i="273"/>
  <c r="P39" i="273"/>
  <c r="O39" i="273"/>
  <c r="N39" i="273"/>
  <c r="M39" i="273"/>
  <c r="L39" i="273"/>
  <c r="K39" i="273"/>
  <c r="F39" i="273"/>
  <c r="AJ38" i="273"/>
  <c r="AI38" i="273"/>
  <c r="AH38" i="273"/>
  <c r="AG38" i="273"/>
  <c r="AF38" i="273"/>
  <c r="AE38" i="273"/>
  <c r="AD38" i="273"/>
  <c r="AC38" i="273"/>
  <c r="AB38" i="273"/>
  <c r="AA38" i="273"/>
  <c r="Z38" i="273"/>
  <c r="Y38" i="273"/>
  <c r="X38" i="273"/>
  <c r="W38" i="273"/>
  <c r="V38" i="273"/>
  <c r="U38" i="273"/>
  <c r="T38" i="273"/>
  <c r="S38" i="273"/>
  <c r="R38" i="273"/>
  <c r="Q38" i="273"/>
  <c r="P38" i="273"/>
  <c r="O38" i="273"/>
  <c r="N38" i="273"/>
  <c r="M38" i="273"/>
  <c r="L38" i="273"/>
  <c r="K38" i="273"/>
  <c r="F38" i="273"/>
  <c r="AJ37" i="273"/>
  <c r="AI37" i="273"/>
  <c r="AH37" i="273"/>
  <c r="AG37" i="273"/>
  <c r="AF37" i="273"/>
  <c r="AE37" i="273"/>
  <c r="AD37" i="273"/>
  <c r="AC37" i="273"/>
  <c r="AB37" i="273"/>
  <c r="AA37" i="273"/>
  <c r="Z37" i="273"/>
  <c r="Y37" i="273"/>
  <c r="X37" i="273"/>
  <c r="W37" i="273"/>
  <c r="V37" i="273"/>
  <c r="U37" i="273"/>
  <c r="T37" i="273"/>
  <c r="S37" i="273"/>
  <c r="R37" i="273"/>
  <c r="Q37" i="273"/>
  <c r="P37" i="273"/>
  <c r="O37" i="273"/>
  <c r="N37" i="273"/>
  <c r="M37" i="273"/>
  <c r="L37" i="273"/>
  <c r="K37" i="273"/>
  <c r="F37" i="273"/>
  <c r="AJ36" i="273"/>
  <c r="AI36" i="273"/>
  <c r="AH36" i="273"/>
  <c r="AG36" i="273"/>
  <c r="AF36" i="273"/>
  <c r="AE36" i="273"/>
  <c r="AD36" i="273"/>
  <c r="AC36" i="273"/>
  <c r="AB36" i="273"/>
  <c r="AA36" i="273"/>
  <c r="Z36" i="273"/>
  <c r="Y36" i="273"/>
  <c r="X36" i="273"/>
  <c r="W36" i="273"/>
  <c r="V36" i="273"/>
  <c r="U36" i="273"/>
  <c r="T36" i="273"/>
  <c r="S36" i="273"/>
  <c r="R36" i="273"/>
  <c r="Q36" i="273"/>
  <c r="P36" i="273"/>
  <c r="O36" i="273"/>
  <c r="N36" i="273"/>
  <c r="M36" i="273"/>
  <c r="L36" i="273"/>
  <c r="K36" i="273"/>
  <c r="F36" i="273"/>
  <c r="AJ35" i="273"/>
  <c r="AI35" i="273"/>
  <c r="AH35" i="273"/>
  <c r="AG35" i="273"/>
  <c r="AF35" i="273"/>
  <c r="AE35" i="273"/>
  <c r="AD35" i="273"/>
  <c r="AC35" i="273"/>
  <c r="AB35" i="273"/>
  <c r="AA35" i="273"/>
  <c r="Z35" i="273"/>
  <c r="Y35" i="273"/>
  <c r="X35" i="273"/>
  <c r="W35" i="273"/>
  <c r="V35" i="273"/>
  <c r="U35" i="273"/>
  <c r="T35" i="273"/>
  <c r="S35" i="273"/>
  <c r="R35" i="273"/>
  <c r="Q35" i="273"/>
  <c r="P35" i="273"/>
  <c r="O35" i="273"/>
  <c r="N35" i="273"/>
  <c r="M35" i="273"/>
  <c r="L35" i="273"/>
  <c r="K35" i="273"/>
  <c r="F35" i="273"/>
  <c r="AJ34" i="273"/>
  <c r="AI34" i="273"/>
  <c r="AH34" i="273"/>
  <c r="AG34" i="273"/>
  <c r="AF34" i="273"/>
  <c r="AE34" i="273"/>
  <c r="AD34" i="273"/>
  <c r="AC34" i="273"/>
  <c r="AB34" i="273"/>
  <c r="AA34" i="273"/>
  <c r="Z34" i="273"/>
  <c r="Y34" i="273"/>
  <c r="X34" i="273"/>
  <c r="W34" i="273"/>
  <c r="V34" i="273"/>
  <c r="U34" i="273"/>
  <c r="T34" i="273"/>
  <c r="S34" i="273"/>
  <c r="R34" i="273"/>
  <c r="Q34" i="273"/>
  <c r="P34" i="273"/>
  <c r="O34" i="273"/>
  <c r="N34" i="273"/>
  <c r="M34" i="273"/>
  <c r="L34" i="273"/>
  <c r="K34" i="273"/>
  <c r="F34" i="273"/>
  <c r="AJ33" i="273"/>
  <c r="AI33" i="273"/>
  <c r="AH33" i="273"/>
  <c r="AG33" i="273"/>
  <c r="AF33" i="273"/>
  <c r="AE33" i="273"/>
  <c r="AD33" i="273"/>
  <c r="AC33" i="273"/>
  <c r="AB33" i="273"/>
  <c r="AA33" i="273"/>
  <c r="Z33" i="273"/>
  <c r="Y33" i="273"/>
  <c r="X33" i="273"/>
  <c r="W33" i="273"/>
  <c r="V33" i="273"/>
  <c r="U33" i="273"/>
  <c r="T33" i="273"/>
  <c r="S33" i="273"/>
  <c r="R33" i="273"/>
  <c r="Q33" i="273"/>
  <c r="P33" i="273"/>
  <c r="O33" i="273"/>
  <c r="N33" i="273"/>
  <c r="M33" i="273"/>
  <c r="L33" i="273"/>
  <c r="K33" i="273"/>
  <c r="F33" i="273"/>
  <c r="AJ32" i="273"/>
  <c r="AI32" i="273"/>
  <c r="AH32" i="273"/>
  <c r="AG32" i="273"/>
  <c r="AF32" i="273"/>
  <c r="AE32" i="273"/>
  <c r="AD32" i="273"/>
  <c r="AC32" i="273"/>
  <c r="AB32" i="273"/>
  <c r="AA32" i="273"/>
  <c r="Z32" i="273"/>
  <c r="Y32" i="273"/>
  <c r="X32" i="273"/>
  <c r="W32" i="273"/>
  <c r="V32" i="273"/>
  <c r="U32" i="273"/>
  <c r="T32" i="273"/>
  <c r="S32" i="273"/>
  <c r="R32" i="273"/>
  <c r="Q32" i="273"/>
  <c r="P32" i="273"/>
  <c r="O32" i="273"/>
  <c r="N32" i="273"/>
  <c r="M32" i="273"/>
  <c r="L32" i="273"/>
  <c r="K32" i="273"/>
  <c r="F32" i="273"/>
  <c r="AJ31" i="273"/>
  <c r="AI31" i="273"/>
  <c r="AH31" i="273"/>
  <c r="AG31" i="273"/>
  <c r="AF31" i="273"/>
  <c r="AE31" i="273"/>
  <c r="AD31" i="273"/>
  <c r="AC31" i="273"/>
  <c r="AB31" i="273"/>
  <c r="AA31" i="273"/>
  <c r="Z31" i="273"/>
  <c r="Y31" i="273"/>
  <c r="X31" i="273"/>
  <c r="W31" i="273"/>
  <c r="V31" i="273"/>
  <c r="U31" i="273"/>
  <c r="T31" i="273"/>
  <c r="S31" i="273"/>
  <c r="R31" i="273"/>
  <c r="Q31" i="273"/>
  <c r="P31" i="273"/>
  <c r="O31" i="273"/>
  <c r="N31" i="273"/>
  <c r="M31" i="273"/>
  <c r="L31" i="273"/>
  <c r="K31" i="273"/>
  <c r="F31" i="273"/>
  <c r="AJ30" i="273"/>
  <c r="AI30" i="273"/>
  <c r="AH30" i="273"/>
  <c r="AG30" i="273"/>
  <c r="AF30" i="273"/>
  <c r="AE30" i="273"/>
  <c r="AD30" i="273"/>
  <c r="AC30" i="273"/>
  <c r="AB30" i="273"/>
  <c r="AA30" i="273"/>
  <c r="Z30" i="273"/>
  <c r="Y30" i="273"/>
  <c r="X30" i="273"/>
  <c r="W30" i="273"/>
  <c r="V30" i="273"/>
  <c r="U30" i="273"/>
  <c r="T30" i="273"/>
  <c r="S30" i="273"/>
  <c r="R30" i="273"/>
  <c r="Q30" i="273"/>
  <c r="P30" i="273"/>
  <c r="O30" i="273"/>
  <c r="N30" i="273"/>
  <c r="M30" i="273"/>
  <c r="L30" i="273"/>
  <c r="K30" i="273"/>
  <c r="F30" i="273"/>
  <c r="AJ29" i="273"/>
  <c r="AI29" i="273"/>
  <c r="AH29" i="273"/>
  <c r="AG29" i="273"/>
  <c r="AF29" i="273"/>
  <c r="AE29" i="273"/>
  <c r="AD29" i="273"/>
  <c r="AC29" i="273"/>
  <c r="AB29" i="273"/>
  <c r="AA29" i="273"/>
  <c r="Z29" i="273"/>
  <c r="Y29" i="273"/>
  <c r="X29" i="273"/>
  <c r="W29" i="273"/>
  <c r="V29" i="273"/>
  <c r="U29" i="273"/>
  <c r="T29" i="273"/>
  <c r="S29" i="273"/>
  <c r="R29" i="273"/>
  <c r="Q29" i="273"/>
  <c r="P29" i="273"/>
  <c r="O29" i="273"/>
  <c r="N29" i="273"/>
  <c r="M29" i="273"/>
  <c r="L29" i="273"/>
  <c r="K29" i="273"/>
  <c r="F29" i="273"/>
  <c r="AJ28" i="273"/>
  <c r="AI28" i="273"/>
  <c r="AH28" i="273"/>
  <c r="AG28" i="273"/>
  <c r="AF28" i="273"/>
  <c r="AE28" i="273"/>
  <c r="AD28" i="273"/>
  <c r="AC28" i="273"/>
  <c r="AB28" i="273"/>
  <c r="AA28" i="273"/>
  <c r="Z28" i="273"/>
  <c r="Y28" i="273"/>
  <c r="X28" i="273"/>
  <c r="W28" i="273"/>
  <c r="V28" i="273"/>
  <c r="U28" i="273"/>
  <c r="T28" i="273"/>
  <c r="S28" i="273"/>
  <c r="R28" i="273"/>
  <c r="Q28" i="273"/>
  <c r="P28" i="273"/>
  <c r="O28" i="273"/>
  <c r="N28" i="273"/>
  <c r="M28" i="273"/>
  <c r="L28" i="273"/>
  <c r="K28" i="273"/>
  <c r="F28" i="273"/>
  <c r="AJ27" i="273"/>
  <c r="AI27" i="273"/>
  <c r="AH27" i="273"/>
  <c r="AG27" i="273"/>
  <c r="AF27" i="273"/>
  <c r="AE27" i="273"/>
  <c r="AD27" i="273"/>
  <c r="AC27" i="273"/>
  <c r="AB27" i="273"/>
  <c r="AA27" i="273"/>
  <c r="Z27" i="273"/>
  <c r="Y27" i="273"/>
  <c r="X27" i="273"/>
  <c r="W27" i="273"/>
  <c r="V27" i="273"/>
  <c r="U27" i="273"/>
  <c r="T27" i="273"/>
  <c r="S27" i="273"/>
  <c r="R27" i="273"/>
  <c r="Q27" i="273"/>
  <c r="P27" i="273"/>
  <c r="O27" i="273"/>
  <c r="N27" i="273"/>
  <c r="M27" i="273"/>
  <c r="L27" i="273"/>
  <c r="K27" i="273"/>
  <c r="F27" i="273"/>
  <c r="AJ26" i="273"/>
  <c r="AI26" i="273"/>
  <c r="AH26" i="273"/>
  <c r="AG26" i="273"/>
  <c r="AF26" i="273"/>
  <c r="AE26" i="273"/>
  <c r="AD26" i="273"/>
  <c r="AC26" i="273"/>
  <c r="AB26" i="273"/>
  <c r="AA26" i="273"/>
  <c r="Z26" i="273"/>
  <c r="Y26" i="273"/>
  <c r="X26" i="273"/>
  <c r="W26" i="273"/>
  <c r="V26" i="273"/>
  <c r="U26" i="273"/>
  <c r="T26" i="273"/>
  <c r="S26" i="273"/>
  <c r="R26" i="273"/>
  <c r="Q26" i="273"/>
  <c r="P26" i="273"/>
  <c r="O26" i="273"/>
  <c r="N26" i="273"/>
  <c r="M26" i="273"/>
  <c r="L26" i="273"/>
  <c r="K26" i="273"/>
  <c r="F26" i="273"/>
  <c r="AJ25" i="273"/>
  <c r="AI25" i="273"/>
  <c r="AH25" i="273"/>
  <c r="AG25" i="273"/>
  <c r="AF25" i="273"/>
  <c r="AE25" i="273"/>
  <c r="AD25" i="273"/>
  <c r="AC25" i="273"/>
  <c r="AB25" i="273"/>
  <c r="AA25" i="273"/>
  <c r="Z25" i="273"/>
  <c r="Y25" i="273"/>
  <c r="X25" i="273"/>
  <c r="W25" i="273"/>
  <c r="V25" i="273"/>
  <c r="U25" i="273"/>
  <c r="T25" i="273"/>
  <c r="S25" i="273"/>
  <c r="R25" i="273"/>
  <c r="Q25" i="273"/>
  <c r="P25" i="273"/>
  <c r="O25" i="273"/>
  <c r="N25" i="273"/>
  <c r="M25" i="273"/>
  <c r="L25" i="273"/>
  <c r="K25" i="273"/>
  <c r="F25" i="273"/>
  <c r="AJ24" i="273"/>
  <c r="AI24" i="273"/>
  <c r="AH24" i="273"/>
  <c r="AG24" i="273"/>
  <c r="AF24" i="273"/>
  <c r="AE24" i="273"/>
  <c r="AD24" i="273"/>
  <c r="AC24" i="273"/>
  <c r="AB24" i="273"/>
  <c r="AA24" i="273"/>
  <c r="Z24" i="273"/>
  <c r="Y24" i="273"/>
  <c r="X24" i="273"/>
  <c r="W24" i="273"/>
  <c r="V24" i="273"/>
  <c r="U24" i="273"/>
  <c r="T24" i="273"/>
  <c r="S24" i="273"/>
  <c r="R24" i="273"/>
  <c r="Q24" i="273"/>
  <c r="P24" i="273"/>
  <c r="O24" i="273"/>
  <c r="N24" i="273"/>
  <c r="M24" i="273"/>
  <c r="L24" i="273"/>
  <c r="K24" i="273"/>
  <c r="F24" i="273"/>
  <c r="AJ23" i="273"/>
  <c r="AI23" i="273"/>
  <c r="AH23" i="273"/>
  <c r="AG23" i="273"/>
  <c r="AF23" i="273"/>
  <c r="AE23" i="273"/>
  <c r="AD23" i="273"/>
  <c r="AC23" i="273"/>
  <c r="AB23" i="273"/>
  <c r="AA23" i="273"/>
  <c r="Z23" i="273"/>
  <c r="Y23" i="273"/>
  <c r="X23" i="273"/>
  <c r="W23" i="273"/>
  <c r="V23" i="273"/>
  <c r="U23" i="273"/>
  <c r="T23" i="273"/>
  <c r="S23" i="273"/>
  <c r="R23" i="273"/>
  <c r="Q23" i="273"/>
  <c r="P23" i="273"/>
  <c r="O23" i="273"/>
  <c r="N23" i="273"/>
  <c r="M23" i="273"/>
  <c r="L23" i="273"/>
  <c r="K23" i="273"/>
  <c r="F23" i="273"/>
  <c r="AJ22" i="273"/>
  <c r="AI22" i="273"/>
  <c r="AH22" i="273"/>
  <c r="AG22" i="273"/>
  <c r="AF22" i="273"/>
  <c r="AE22" i="273"/>
  <c r="AD22" i="273"/>
  <c r="AC22" i="273"/>
  <c r="AB22" i="273"/>
  <c r="AA22" i="273"/>
  <c r="Z22" i="273"/>
  <c r="Y22" i="273"/>
  <c r="X22" i="273"/>
  <c r="W22" i="273"/>
  <c r="V22" i="273"/>
  <c r="U22" i="273"/>
  <c r="T22" i="273"/>
  <c r="S22" i="273"/>
  <c r="R22" i="273"/>
  <c r="Q22" i="273"/>
  <c r="P22" i="273"/>
  <c r="O22" i="273"/>
  <c r="N22" i="273"/>
  <c r="M22" i="273"/>
  <c r="L22" i="273"/>
  <c r="K22" i="273"/>
  <c r="F22" i="273"/>
  <c r="AJ21" i="273"/>
  <c r="AI21" i="273"/>
  <c r="AH21" i="273"/>
  <c r="AG21" i="273"/>
  <c r="AF21" i="273"/>
  <c r="AE21" i="273"/>
  <c r="AD21" i="273"/>
  <c r="AC21" i="273"/>
  <c r="AB21" i="273"/>
  <c r="AA21" i="273"/>
  <c r="Z21" i="273"/>
  <c r="Y21" i="273"/>
  <c r="X21" i="273"/>
  <c r="W21" i="273"/>
  <c r="V21" i="273"/>
  <c r="U21" i="273"/>
  <c r="T21" i="273"/>
  <c r="S21" i="273"/>
  <c r="R21" i="273"/>
  <c r="Q21" i="273"/>
  <c r="P21" i="273"/>
  <c r="O21" i="273"/>
  <c r="N21" i="273"/>
  <c r="M21" i="273"/>
  <c r="L21" i="273"/>
  <c r="K21" i="273"/>
  <c r="F21" i="273"/>
  <c r="AJ20" i="273"/>
  <c r="F20" i="273" s="1"/>
  <c r="AI20" i="273"/>
  <c r="AH20" i="273"/>
  <c r="AG20" i="273"/>
  <c r="AE20" i="273"/>
  <c r="AD20" i="273"/>
  <c r="AC20" i="273"/>
  <c r="AB20" i="273"/>
  <c r="AF20" i="273" s="1"/>
  <c r="AA20" i="273"/>
  <c r="Y20" i="273"/>
  <c r="X20" i="273"/>
  <c r="W20" i="273"/>
  <c r="Z20" i="273" s="1"/>
  <c r="V20" i="273"/>
  <c r="U20" i="273"/>
  <c r="T20" i="273"/>
  <c r="S20" i="273"/>
  <c r="R20" i="273"/>
  <c r="Q20" i="273"/>
  <c r="O20" i="273"/>
  <c r="N20" i="273"/>
  <c r="M20" i="273"/>
  <c r="L20" i="273"/>
  <c r="P20" i="273" s="1"/>
  <c r="K20" i="273"/>
  <c r="AI19" i="273"/>
  <c r="AH19" i="273"/>
  <c r="AJ19" i="273" s="1"/>
  <c r="F19" i="273" s="1"/>
  <c r="AG19" i="273"/>
  <c r="AF19" i="273"/>
  <c r="AE19" i="273"/>
  <c r="AD19" i="273"/>
  <c r="AC19" i="273"/>
  <c r="AB19" i="273"/>
  <c r="AA19" i="273"/>
  <c r="Y19" i="273"/>
  <c r="X19" i="273"/>
  <c r="W19" i="273"/>
  <c r="Z19" i="273" s="1"/>
  <c r="V19" i="273"/>
  <c r="T19" i="273"/>
  <c r="S19" i="273"/>
  <c r="R19" i="273"/>
  <c r="U19" i="273" s="1"/>
  <c r="Q19" i="273"/>
  <c r="P19" i="273"/>
  <c r="O19" i="273"/>
  <c r="N19" i="273"/>
  <c r="M19" i="273"/>
  <c r="L19" i="273"/>
  <c r="K19" i="273"/>
  <c r="AI18" i="273"/>
  <c r="AH18" i="273"/>
  <c r="AG18" i="273"/>
  <c r="AJ18" i="273" s="1"/>
  <c r="F18" i="273" s="1"/>
  <c r="AE18" i="273"/>
  <c r="AD18" i="273"/>
  <c r="AC18" i="273"/>
  <c r="AB18" i="273"/>
  <c r="AA18" i="273"/>
  <c r="AF18" i="273" s="1"/>
  <c r="Y18" i="273"/>
  <c r="X18" i="273"/>
  <c r="W18" i="273"/>
  <c r="V18" i="273"/>
  <c r="Z18" i="273" s="1"/>
  <c r="T18" i="273"/>
  <c r="S18" i="273"/>
  <c r="R18" i="273"/>
  <c r="Q18" i="273"/>
  <c r="U18" i="273" s="1"/>
  <c r="O18" i="273"/>
  <c r="N18" i="273"/>
  <c r="M18" i="273"/>
  <c r="L18" i="273"/>
  <c r="K18" i="273"/>
  <c r="P18" i="273" s="1"/>
  <c r="AI17" i="273"/>
  <c r="AH17" i="273"/>
  <c r="AG17" i="273"/>
  <c r="AJ17" i="273" s="1"/>
  <c r="F17" i="273" s="1"/>
  <c r="AE17" i="273"/>
  <c r="AD17" i="273"/>
  <c r="AC17" i="273"/>
  <c r="AB17" i="273"/>
  <c r="AA17" i="273"/>
  <c r="Y17" i="273"/>
  <c r="X17" i="273"/>
  <c r="W17" i="273"/>
  <c r="V17" i="273"/>
  <c r="Z17" i="273" s="1"/>
  <c r="T17" i="273"/>
  <c r="S17" i="273"/>
  <c r="R17" i="273"/>
  <c r="Q17" i="273"/>
  <c r="U17" i="273" s="1"/>
  <c r="O17" i="273"/>
  <c r="N17" i="273"/>
  <c r="M17" i="273"/>
  <c r="L17" i="273"/>
  <c r="K17" i="273"/>
  <c r="AI16" i="273"/>
  <c r="AH16" i="273"/>
  <c r="AG16" i="273"/>
  <c r="AJ16" i="273" s="1"/>
  <c r="F16" i="273" s="1"/>
  <c r="AE16" i="273"/>
  <c r="AD16" i="273"/>
  <c r="AC16" i="273"/>
  <c r="AB16" i="273"/>
  <c r="AA16" i="273"/>
  <c r="AF16" i="273" s="1"/>
  <c r="Y16" i="273"/>
  <c r="X16" i="273"/>
  <c r="W16" i="273"/>
  <c r="V16" i="273"/>
  <c r="T16" i="273"/>
  <c r="S16" i="273"/>
  <c r="R16" i="273"/>
  <c r="Q16" i="273"/>
  <c r="U16" i="273" s="1"/>
  <c r="O16" i="273"/>
  <c r="N16" i="273"/>
  <c r="M16" i="273"/>
  <c r="L16" i="273"/>
  <c r="K16" i="273"/>
  <c r="P16" i="273" s="1"/>
  <c r="AI15" i="273"/>
  <c r="AH15" i="273"/>
  <c r="AG15" i="273"/>
  <c r="AE15" i="273"/>
  <c r="AD15" i="273"/>
  <c r="AC15" i="273"/>
  <c r="AB15" i="273"/>
  <c r="AA15" i="273"/>
  <c r="Y15" i="273"/>
  <c r="X15" i="273"/>
  <c r="W15" i="273"/>
  <c r="V15" i="273"/>
  <c r="Z15" i="273" s="1"/>
  <c r="T15" i="273"/>
  <c r="S15" i="273"/>
  <c r="R15" i="273"/>
  <c r="Q15" i="273"/>
  <c r="O15" i="273"/>
  <c r="N15" i="273"/>
  <c r="M15" i="273"/>
  <c r="L15" i="273"/>
  <c r="K15" i="273"/>
  <c r="AI14" i="273"/>
  <c r="AH14" i="273"/>
  <c r="AJ14" i="273" s="1"/>
  <c r="F14" i="273" s="1"/>
  <c r="AG14" i="273"/>
  <c r="AE14" i="273"/>
  <c r="AD14" i="273"/>
  <c r="AC14" i="273"/>
  <c r="AB14" i="273"/>
  <c r="AF14" i="273" s="1"/>
  <c r="AA14" i="273"/>
  <c r="Y14" i="273"/>
  <c r="X14" i="273"/>
  <c r="W14" i="273"/>
  <c r="Z14" i="273" s="1"/>
  <c r="V14" i="273"/>
  <c r="T14" i="273"/>
  <c r="S14" i="273"/>
  <c r="R14" i="273"/>
  <c r="U14" i="273" s="1"/>
  <c r="Q14" i="273"/>
  <c r="O14" i="273"/>
  <c r="N14" i="273"/>
  <c r="M14" i="273"/>
  <c r="L14" i="273"/>
  <c r="P14" i="273" s="1"/>
  <c r="K14" i="273"/>
  <c r="AI13" i="273"/>
  <c r="AH13" i="273"/>
  <c r="AG13" i="273"/>
  <c r="AJ13" i="273" s="1"/>
  <c r="F13" i="273" s="1"/>
  <c r="AE13" i="273"/>
  <c r="AD13" i="273"/>
  <c r="AC13" i="273"/>
  <c r="AB13" i="273"/>
  <c r="AA13" i="273"/>
  <c r="Y13" i="273"/>
  <c r="X13" i="273"/>
  <c r="W13" i="273"/>
  <c r="V13" i="273"/>
  <c r="Z13" i="273" s="1"/>
  <c r="T13" i="273"/>
  <c r="S13" i="273"/>
  <c r="R13" i="273"/>
  <c r="Q13" i="273"/>
  <c r="U13" i="273" s="1"/>
  <c r="O13" i="273"/>
  <c r="N13" i="273"/>
  <c r="M13" i="273"/>
  <c r="L13" i="273"/>
  <c r="K13" i="273"/>
  <c r="AI12" i="273"/>
  <c r="AH12" i="273"/>
  <c r="AJ12" i="273" s="1"/>
  <c r="F12" i="273" s="1"/>
  <c r="AG12" i="273"/>
  <c r="AE12" i="273"/>
  <c r="AD12" i="273"/>
  <c r="AC12" i="273"/>
  <c r="AB12" i="273"/>
  <c r="AF12" i="273" s="1"/>
  <c r="AA12" i="273"/>
  <c r="Y12" i="273"/>
  <c r="X12" i="273"/>
  <c r="W12" i="273"/>
  <c r="Z12" i="273" s="1"/>
  <c r="V12" i="273"/>
  <c r="T12" i="273"/>
  <c r="S12" i="273"/>
  <c r="R12" i="273"/>
  <c r="U12" i="273" s="1"/>
  <c r="Q12" i="273"/>
  <c r="O12" i="273"/>
  <c r="N12" i="273"/>
  <c r="M12" i="273"/>
  <c r="L12" i="273"/>
  <c r="P12" i="273" s="1"/>
  <c r="K12" i="273"/>
  <c r="AI11" i="273"/>
  <c r="AH11" i="273"/>
  <c r="AJ11" i="273" s="1"/>
  <c r="F11" i="273" s="1"/>
  <c r="AG11" i="273"/>
  <c r="AE11" i="273"/>
  <c r="AD11" i="273"/>
  <c r="AC11" i="273"/>
  <c r="AB11" i="273"/>
  <c r="AF11" i="273" s="1"/>
  <c r="AA11" i="273"/>
  <c r="Y11" i="273"/>
  <c r="X11" i="273"/>
  <c r="W11" i="273"/>
  <c r="Z11" i="273" s="1"/>
  <c r="V11" i="273"/>
  <c r="T11" i="273"/>
  <c r="S11" i="273"/>
  <c r="R11" i="273"/>
  <c r="U11" i="273" s="1"/>
  <c r="Q11" i="273"/>
  <c r="O11" i="273"/>
  <c r="N11" i="273"/>
  <c r="M11" i="273"/>
  <c r="L11" i="273"/>
  <c r="P11" i="273" s="1"/>
  <c r="K11" i="273"/>
  <c r="AI10" i="273"/>
  <c r="AH10" i="273"/>
  <c r="AG10" i="273"/>
  <c r="AE10" i="273"/>
  <c r="AD10" i="273"/>
  <c r="AC10" i="273"/>
  <c r="AB10" i="273"/>
  <c r="AA10" i="273"/>
  <c r="Y10" i="273"/>
  <c r="X10" i="273"/>
  <c r="W10" i="273"/>
  <c r="Z10" i="273" s="1"/>
  <c r="V10" i="273"/>
  <c r="T10" i="273"/>
  <c r="S10" i="273"/>
  <c r="R10" i="273"/>
  <c r="Q10" i="273"/>
  <c r="O10" i="273"/>
  <c r="N10" i="273"/>
  <c r="M10" i="273"/>
  <c r="L10" i="273"/>
  <c r="K10" i="273"/>
  <c r="AI9" i="273"/>
  <c r="AH9" i="273"/>
  <c r="AJ9" i="273" s="1"/>
  <c r="F9" i="273" s="1"/>
  <c r="AG9" i="273"/>
  <c r="AE9" i="273"/>
  <c r="AD9" i="273"/>
  <c r="AC9" i="273"/>
  <c r="AB9" i="273"/>
  <c r="AF9" i="273" s="1"/>
  <c r="AA9" i="273"/>
  <c r="Y9" i="273"/>
  <c r="X9" i="273"/>
  <c r="W9" i="273"/>
  <c r="Z9" i="273" s="1"/>
  <c r="V9" i="273"/>
  <c r="T9" i="273"/>
  <c r="S9" i="273"/>
  <c r="R9" i="273"/>
  <c r="U9" i="273" s="1"/>
  <c r="Q9" i="273"/>
  <c r="O9" i="273"/>
  <c r="N9" i="273"/>
  <c r="M9" i="273"/>
  <c r="L9" i="273"/>
  <c r="P9" i="273" s="1"/>
  <c r="K9" i="273"/>
  <c r="AI8" i="273"/>
  <c r="AH8" i="273"/>
  <c r="AG8" i="273"/>
  <c r="AJ8" i="273" s="1"/>
  <c r="F8" i="273" s="1"/>
  <c r="AE8" i="273"/>
  <c r="AD8" i="273"/>
  <c r="AC8" i="273"/>
  <c r="AB8" i="273"/>
  <c r="AA8" i="273"/>
  <c r="AF8" i="273" s="1"/>
  <c r="Y8" i="273"/>
  <c r="X8" i="273"/>
  <c r="W8" i="273"/>
  <c r="V8" i="273"/>
  <c r="T8" i="273"/>
  <c r="S8" i="273"/>
  <c r="R8" i="273"/>
  <c r="Q8" i="273"/>
  <c r="U8" i="273" s="1"/>
  <c r="O8" i="273"/>
  <c r="N8" i="273"/>
  <c r="M8" i="273"/>
  <c r="L8" i="273"/>
  <c r="K8" i="273"/>
  <c r="P8" i="273" s="1"/>
  <c r="AI7" i="273"/>
  <c r="AH7" i="273"/>
  <c r="AG7" i="273"/>
  <c r="AE7" i="273"/>
  <c r="AD7" i="273"/>
  <c r="AC7" i="273"/>
  <c r="AB7" i="273"/>
  <c r="AA7" i="273"/>
  <c r="Y7" i="273"/>
  <c r="X7" i="273"/>
  <c r="W7" i="273"/>
  <c r="V7" i="273"/>
  <c r="Z7" i="273" s="1"/>
  <c r="T7" i="273"/>
  <c r="S7" i="273"/>
  <c r="R7" i="273"/>
  <c r="U7" i="273" s="1"/>
  <c r="Q7" i="273"/>
  <c r="O7" i="273"/>
  <c r="N7" i="273"/>
  <c r="M7" i="273"/>
  <c r="L7" i="273"/>
  <c r="K7" i="273"/>
  <c r="AI6" i="273"/>
  <c r="AH6" i="273"/>
  <c r="AJ6" i="273" s="1"/>
  <c r="F6" i="273" s="1"/>
  <c r="AG6" i="273"/>
  <c r="AE6" i="273"/>
  <c r="AD6" i="273"/>
  <c r="AC6" i="273"/>
  <c r="AB6" i="273"/>
  <c r="AA6" i="273"/>
  <c r="Y6" i="273"/>
  <c r="X6" i="273"/>
  <c r="W6" i="273"/>
  <c r="V6" i="273"/>
  <c r="Z6" i="273" s="1"/>
  <c r="T6" i="273"/>
  <c r="S6" i="273"/>
  <c r="R6" i="273"/>
  <c r="Q6" i="273"/>
  <c r="U6" i="273" s="1"/>
  <c r="O6" i="273"/>
  <c r="N6" i="273"/>
  <c r="M6" i="273"/>
  <c r="L6" i="273"/>
  <c r="K6" i="273"/>
  <c r="AI5" i="273"/>
  <c r="AH5" i="273"/>
  <c r="AJ5" i="273" s="1"/>
  <c r="F5" i="273" s="1"/>
  <c r="AG5" i="273"/>
  <c r="AE5" i="273"/>
  <c r="AD5" i="273"/>
  <c r="AC5" i="273"/>
  <c r="AB5" i="273"/>
  <c r="AF5" i="273" s="1"/>
  <c r="AA5" i="273"/>
  <c r="Y5" i="273"/>
  <c r="X5" i="273"/>
  <c r="W5" i="273"/>
  <c r="V5" i="273"/>
  <c r="T5" i="273"/>
  <c r="S5" i="273"/>
  <c r="R5" i="273"/>
  <c r="U5" i="273" s="1"/>
  <c r="Q5" i="273"/>
  <c r="O5" i="273"/>
  <c r="N5" i="273"/>
  <c r="M5" i="273"/>
  <c r="L5" i="273"/>
  <c r="P5" i="273" s="1"/>
  <c r="K5" i="273"/>
  <c r="AI4" i="273"/>
  <c r="AH4" i="273"/>
  <c r="AJ4" i="273" s="1"/>
  <c r="F4" i="273" s="1"/>
  <c r="AG4" i="273"/>
  <c r="AE4" i="273"/>
  <c r="AD4" i="273"/>
  <c r="AC4" i="273"/>
  <c r="AB4" i="273"/>
  <c r="AA4" i="273"/>
  <c r="Y4" i="273"/>
  <c r="X4" i="273"/>
  <c r="W4" i="273"/>
  <c r="V4" i="273"/>
  <c r="T4" i="273"/>
  <c r="S4" i="273"/>
  <c r="U4" i="273" s="1"/>
  <c r="R4" i="273"/>
  <c r="Q4" i="273"/>
  <c r="O4" i="273"/>
  <c r="N4" i="273"/>
  <c r="M4" i="273"/>
  <c r="L4" i="273"/>
  <c r="P4" i="273" s="1"/>
  <c r="K4" i="273"/>
  <c r="E54" i="272"/>
  <c r="E55" i="272" s="1"/>
  <c r="D54" i="272"/>
  <c r="D55" i="272" s="1"/>
  <c r="C54" i="272"/>
  <c r="G54" i="272" s="1"/>
  <c r="E47" i="272"/>
  <c r="E48" i="272" s="1"/>
  <c r="D47" i="272"/>
  <c r="AJ43" i="272"/>
  <c r="AI43" i="272"/>
  <c r="AH43" i="272"/>
  <c r="AG43" i="272"/>
  <c r="AF43" i="272"/>
  <c r="AE43" i="272"/>
  <c r="AD43" i="272"/>
  <c r="AC43" i="272"/>
  <c r="AB43" i="272"/>
  <c r="AA43" i="272"/>
  <c r="Z43" i="272"/>
  <c r="Y43" i="272"/>
  <c r="X43" i="272"/>
  <c r="W43" i="272"/>
  <c r="V43" i="272"/>
  <c r="U43" i="272"/>
  <c r="T43" i="272"/>
  <c r="S43" i="272"/>
  <c r="R43" i="272"/>
  <c r="Q43" i="272"/>
  <c r="P43" i="272"/>
  <c r="O43" i="272"/>
  <c r="N43" i="272"/>
  <c r="M43" i="272"/>
  <c r="L43" i="272"/>
  <c r="K43" i="272"/>
  <c r="F43" i="272"/>
  <c r="AJ42" i="272"/>
  <c r="AI42" i="272"/>
  <c r="AH42" i="272"/>
  <c r="AG42" i="272"/>
  <c r="AF42" i="272"/>
  <c r="AE42" i="272"/>
  <c r="AD42" i="272"/>
  <c r="AC42" i="272"/>
  <c r="AB42" i="272"/>
  <c r="AA42" i="272"/>
  <c r="Z42" i="272"/>
  <c r="Y42" i="272"/>
  <c r="X42" i="272"/>
  <c r="W42" i="272"/>
  <c r="V42" i="272"/>
  <c r="U42" i="272"/>
  <c r="T42" i="272"/>
  <c r="S42" i="272"/>
  <c r="R42" i="272"/>
  <c r="Q42" i="272"/>
  <c r="P42" i="272"/>
  <c r="O42" i="272"/>
  <c r="N42" i="272"/>
  <c r="M42" i="272"/>
  <c r="L42" i="272"/>
  <c r="K42" i="272"/>
  <c r="F42" i="272"/>
  <c r="AJ41" i="272"/>
  <c r="AI41" i="272"/>
  <c r="AH41" i="272"/>
  <c r="AG41" i="272"/>
  <c r="AF41" i="272"/>
  <c r="AE41" i="272"/>
  <c r="AD41" i="272"/>
  <c r="AC41" i="272"/>
  <c r="AB41" i="272"/>
  <c r="AA41" i="272"/>
  <c r="Z41" i="272"/>
  <c r="Y41" i="272"/>
  <c r="X41" i="272"/>
  <c r="W41" i="272"/>
  <c r="V41" i="272"/>
  <c r="U41" i="272"/>
  <c r="T41" i="272"/>
  <c r="S41" i="272"/>
  <c r="R41" i="272"/>
  <c r="Q41" i="272"/>
  <c r="P41" i="272"/>
  <c r="O41" i="272"/>
  <c r="N41" i="272"/>
  <c r="M41" i="272"/>
  <c r="L41" i="272"/>
  <c r="K41" i="272"/>
  <c r="F41" i="272"/>
  <c r="AJ40" i="272"/>
  <c r="AI40" i="272"/>
  <c r="AH40" i="272"/>
  <c r="AG40" i="272"/>
  <c r="AF40" i="272"/>
  <c r="AE40" i="272"/>
  <c r="AD40" i="272"/>
  <c r="AC40" i="272"/>
  <c r="AB40" i="272"/>
  <c r="AA40" i="272"/>
  <c r="Z40" i="272"/>
  <c r="Y40" i="272"/>
  <c r="X40" i="272"/>
  <c r="W40" i="272"/>
  <c r="V40" i="272"/>
  <c r="U40" i="272"/>
  <c r="T40" i="272"/>
  <c r="S40" i="272"/>
  <c r="R40" i="272"/>
  <c r="Q40" i="272"/>
  <c r="P40" i="272"/>
  <c r="O40" i="272"/>
  <c r="N40" i="272"/>
  <c r="M40" i="272"/>
  <c r="L40" i="272"/>
  <c r="K40" i="272"/>
  <c r="F40" i="272"/>
  <c r="AJ39" i="272"/>
  <c r="AI39" i="272"/>
  <c r="AH39" i="272"/>
  <c r="AG39" i="272"/>
  <c r="AF39" i="272"/>
  <c r="AE39" i="272"/>
  <c r="AD39" i="272"/>
  <c r="AC39" i="272"/>
  <c r="AB39" i="272"/>
  <c r="AA39" i="272"/>
  <c r="Z39" i="272"/>
  <c r="Y39" i="272"/>
  <c r="X39" i="272"/>
  <c r="W39" i="272"/>
  <c r="V39" i="272"/>
  <c r="U39" i="272"/>
  <c r="T39" i="272"/>
  <c r="S39" i="272"/>
  <c r="R39" i="272"/>
  <c r="Q39" i="272"/>
  <c r="P39" i="272"/>
  <c r="O39" i="272"/>
  <c r="N39" i="272"/>
  <c r="M39" i="272"/>
  <c r="L39" i="272"/>
  <c r="K39" i="272"/>
  <c r="F39" i="272"/>
  <c r="AJ38" i="272"/>
  <c r="AI38" i="272"/>
  <c r="AH38" i="272"/>
  <c r="AG38" i="272"/>
  <c r="AF38" i="272"/>
  <c r="AE38" i="272"/>
  <c r="AD38" i="272"/>
  <c r="AC38" i="272"/>
  <c r="AB38" i="272"/>
  <c r="AA38" i="272"/>
  <c r="Z38" i="272"/>
  <c r="Y38" i="272"/>
  <c r="X38" i="272"/>
  <c r="W38" i="272"/>
  <c r="V38" i="272"/>
  <c r="U38" i="272"/>
  <c r="T38" i="272"/>
  <c r="S38" i="272"/>
  <c r="R38" i="272"/>
  <c r="Q38" i="272"/>
  <c r="P38" i="272"/>
  <c r="O38" i="272"/>
  <c r="N38" i="272"/>
  <c r="M38" i="272"/>
  <c r="L38" i="272"/>
  <c r="K38" i="272"/>
  <c r="F38" i="272"/>
  <c r="AJ37" i="272"/>
  <c r="AI37" i="272"/>
  <c r="AH37" i="272"/>
  <c r="AG37" i="272"/>
  <c r="AF37" i="272"/>
  <c r="AE37" i="272"/>
  <c r="AD37" i="272"/>
  <c r="AC37" i="272"/>
  <c r="AB37" i="272"/>
  <c r="AA37" i="272"/>
  <c r="Z37" i="272"/>
  <c r="Y37" i="272"/>
  <c r="X37" i="272"/>
  <c r="W37" i="272"/>
  <c r="V37" i="272"/>
  <c r="U37" i="272"/>
  <c r="T37" i="272"/>
  <c r="S37" i="272"/>
  <c r="R37" i="272"/>
  <c r="Q37" i="272"/>
  <c r="P37" i="272"/>
  <c r="O37" i="272"/>
  <c r="N37" i="272"/>
  <c r="M37" i="272"/>
  <c r="L37" i="272"/>
  <c r="K37" i="272"/>
  <c r="F37" i="272"/>
  <c r="AJ36" i="272"/>
  <c r="AI36" i="272"/>
  <c r="AH36" i="272"/>
  <c r="AG36" i="272"/>
  <c r="AF36" i="272"/>
  <c r="AE36" i="272"/>
  <c r="AD36" i="272"/>
  <c r="AC36" i="272"/>
  <c r="AB36" i="272"/>
  <c r="AA36" i="272"/>
  <c r="Z36" i="272"/>
  <c r="Y36" i="272"/>
  <c r="X36" i="272"/>
  <c r="W36" i="272"/>
  <c r="V36" i="272"/>
  <c r="U36" i="272"/>
  <c r="T36" i="272"/>
  <c r="S36" i="272"/>
  <c r="R36" i="272"/>
  <c r="Q36" i="272"/>
  <c r="P36" i="272"/>
  <c r="O36" i="272"/>
  <c r="N36" i="272"/>
  <c r="M36" i="272"/>
  <c r="L36" i="272"/>
  <c r="K36" i="272"/>
  <c r="F36" i="272"/>
  <c r="AJ35" i="272"/>
  <c r="AI35" i="272"/>
  <c r="AH35" i="272"/>
  <c r="AG35" i="272"/>
  <c r="AF35" i="272"/>
  <c r="AE35" i="272"/>
  <c r="AD35" i="272"/>
  <c r="AC35" i="272"/>
  <c r="AB35" i="272"/>
  <c r="AA35" i="272"/>
  <c r="Z35" i="272"/>
  <c r="Y35" i="272"/>
  <c r="X35" i="272"/>
  <c r="W35" i="272"/>
  <c r="V35" i="272"/>
  <c r="U35" i="272"/>
  <c r="T35" i="272"/>
  <c r="S35" i="272"/>
  <c r="R35" i="272"/>
  <c r="Q35" i="272"/>
  <c r="P35" i="272"/>
  <c r="O35" i="272"/>
  <c r="N35" i="272"/>
  <c r="M35" i="272"/>
  <c r="L35" i="272"/>
  <c r="K35" i="272"/>
  <c r="F35" i="272"/>
  <c r="AJ34" i="272"/>
  <c r="AI34" i="272"/>
  <c r="AH34" i="272"/>
  <c r="AG34" i="272"/>
  <c r="AF34" i="272"/>
  <c r="AE34" i="272"/>
  <c r="AD34" i="272"/>
  <c r="AC34" i="272"/>
  <c r="AB34" i="272"/>
  <c r="AA34" i="272"/>
  <c r="Z34" i="272"/>
  <c r="Y34" i="272"/>
  <c r="X34" i="272"/>
  <c r="W34" i="272"/>
  <c r="V34" i="272"/>
  <c r="U34" i="272"/>
  <c r="T34" i="272"/>
  <c r="S34" i="272"/>
  <c r="R34" i="272"/>
  <c r="Q34" i="272"/>
  <c r="P34" i="272"/>
  <c r="O34" i="272"/>
  <c r="N34" i="272"/>
  <c r="M34" i="272"/>
  <c r="L34" i="272"/>
  <c r="K34" i="272"/>
  <c r="F34" i="272"/>
  <c r="AJ33" i="272"/>
  <c r="AI33" i="272"/>
  <c r="AH33" i="272"/>
  <c r="AG33" i="272"/>
  <c r="AF33" i="272"/>
  <c r="AE33" i="272"/>
  <c r="AD33" i="272"/>
  <c r="AC33" i="272"/>
  <c r="AB33" i="272"/>
  <c r="AA33" i="272"/>
  <c r="Z33" i="272"/>
  <c r="Y33" i="272"/>
  <c r="X33" i="272"/>
  <c r="W33" i="272"/>
  <c r="V33" i="272"/>
  <c r="U33" i="272"/>
  <c r="T33" i="272"/>
  <c r="S33" i="272"/>
  <c r="R33" i="272"/>
  <c r="Q33" i="272"/>
  <c r="P33" i="272"/>
  <c r="O33" i="272"/>
  <c r="N33" i="272"/>
  <c r="M33" i="272"/>
  <c r="L33" i="272"/>
  <c r="K33" i="272"/>
  <c r="F33" i="272"/>
  <c r="AJ32" i="272"/>
  <c r="AI32" i="272"/>
  <c r="AH32" i="272"/>
  <c r="AG32" i="272"/>
  <c r="AF32" i="272"/>
  <c r="AE32" i="272"/>
  <c r="AD32" i="272"/>
  <c r="AC32" i="272"/>
  <c r="AB32" i="272"/>
  <c r="AA32" i="272"/>
  <c r="Z32" i="272"/>
  <c r="Y32" i="272"/>
  <c r="X32" i="272"/>
  <c r="W32" i="272"/>
  <c r="V32" i="272"/>
  <c r="U32" i="272"/>
  <c r="T32" i="272"/>
  <c r="S32" i="272"/>
  <c r="R32" i="272"/>
  <c r="Q32" i="272"/>
  <c r="P32" i="272"/>
  <c r="O32" i="272"/>
  <c r="N32" i="272"/>
  <c r="M32" i="272"/>
  <c r="L32" i="272"/>
  <c r="K32" i="272"/>
  <c r="F32" i="272"/>
  <c r="AJ31" i="272"/>
  <c r="AI31" i="272"/>
  <c r="AH31" i="272"/>
  <c r="AG31" i="272"/>
  <c r="AF31" i="272"/>
  <c r="AE31" i="272"/>
  <c r="AD31" i="272"/>
  <c r="AC31" i="272"/>
  <c r="AB31" i="272"/>
  <c r="AA31" i="272"/>
  <c r="Z31" i="272"/>
  <c r="Y31" i="272"/>
  <c r="X31" i="272"/>
  <c r="W31" i="272"/>
  <c r="V31" i="272"/>
  <c r="U31" i="272"/>
  <c r="T31" i="272"/>
  <c r="S31" i="272"/>
  <c r="R31" i="272"/>
  <c r="Q31" i="272"/>
  <c r="P31" i="272"/>
  <c r="O31" i="272"/>
  <c r="N31" i="272"/>
  <c r="M31" i="272"/>
  <c r="L31" i="272"/>
  <c r="K31" i="272"/>
  <c r="F31" i="272"/>
  <c r="AJ30" i="272"/>
  <c r="AI30" i="272"/>
  <c r="AH30" i="272"/>
  <c r="AG30" i="272"/>
  <c r="AF30" i="272"/>
  <c r="AE30" i="272"/>
  <c r="AD30" i="272"/>
  <c r="AC30" i="272"/>
  <c r="AB30" i="272"/>
  <c r="AA30" i="272"/>
  <c r="Z30" i="272"/>
  <c r="Y30" i="272"/>
  <c r="X30" i="272"/>
  <c r="W30" i="272"/>
  <c r="V30" i="272"/>
  <c r="U30" i="272"/>
  <c r="T30" i="272"/>
  <c r="S30" i="272"/>
  <c r="R30" i="272"/>
  <c r="Q30" i="272"/>
  <c r="P30" i="272"/>
  <c r="O30" i="272"/>
  <c r="N30" i="272"/>
  <c r="M30" i="272"/>
  <c r="L30" i="272"/>
  <c r="K30" i="272"/>
  <c r="F30" i="272"/>
  <c r="AJ29" i="272"/>
  <c r="AI29" i="272"/>
  <c r="AH29" i="272"/>
  <c r="AG29" i="272"/>
  <c r="AF29" i="272"/>
  <c r="AE29" i="272"/>
  <c r="AD29" i="272"/>
  <c r="AC29" i="272"/>
  <c r="AB29" i="272"/>
  <c r="AA29" i="272"/>
  <c r="Z29" i="272"/>
  <c r="Y29" i="272"/>
  <c r="X29" i="272"/>
  <c r="W29" i="272"/>
  <c r="V29" i="272"/>
  <c r="U29" i="272"/>
  <c r="T29" i="272"/>
  <c r="S29" i="272"/>
  <c r="R29" i="272"/>
  <c r="Q29" i="272"/>
  <c r="P29" i="272"/>
  <c r="O29" i="272"/>
  <c r="N29" i="272"/>
  <c r="M29" i="272"/>
  <c r="L29" i="272"/>
  <c r="K29" i="272"/>
  <c r="F29" i="272"/>
  <c r="AJ28" i="272"/>
  <c r="AI28" i="272"/>
  <c r="AH28" i="272"/>
  <c r="AG28" i="272"/>
  <c r="AF28" i="272"/>
  <c r="AE28" i="272"/>
  <c r="AD28" i="272"/>
  <c r="AC28" i="272"/>
  <c r="AB28" i="272"/>
  <c r="AA28" i="272"/>
  <c r="Z28" i="272"/>
  <c r="Y28" i="272"/>
  <c r="X28" i="272"/>
  <c r="W28" i="272"/>
  <c r="V28" i="272"/>
  <c r="U28" i="272"/>
  <c r="T28" i="272"/>
  <c r="S28" i="272"/>
  <c r="R28" i="272"/>
  <c r="Q28" i="272"/>
  <c r="P28" i="272"/>
  <c r="O28" i="272"/>
  <c r="N28" i="272"/>
  <c r="M28" i="272"/>
  <c r="L28" i="272"/>
  <c r="K28" i="272"/>
  <c r="F28" i="272"/>
  <c r="AI27" i="272"/>
  <c r="AH27" i="272"/>
  <c r="AJ27" i="272" s="1"/>
  <c r="AG27" i="272"/>
  <c r="AE27" i="272"/>
  <c r="AD27" i="272"/>
  <c r="AC27" i="272"/>
  <c r="AB27" i="272"/>
  <c r="AA27" i="272"/>
  <c r="Y27" i="272"/>
  <c r="X27" i="272"/>
  <c r="W27" i="272"/>
  <c r="Z27" i="272" s="1"/>
  <c r="V27" i="272"/>
  <c r="T27" i="272"/>
  <c r="S27" i="272"/>
  <c r="R27" i="272"/>
  <c r="U27" i="272" s="1"/>
  <c r="Q27" i="272"/>
  <c r="O27" i="272"/>
  <c r="N27" i="272"/>
  <c r="M27" i="272"/>
  <c r="L27" i="272"/>
  <c r="K27" i="272"/>
  <c r="AI26" i="272"/>
  <c r="AH26" i="272"/>
  <c r="AJ26" i="272" s="1"/>
  <c r="AG26" i="272"/>
  <c r="AE26" i="272"/>
  <c r="AD26" i="272"/>
  <c r="AC26" i="272"/>
  <c r="AB26" i="272"/>
  <c r="AF26" i="272" s="1"/>
  <c r="AA26" i="272"/>
  <c r="Y26" i="272"/>
  <c r="X26" i="272"/>
  <c r="W26" i="272"/>
  <c r="V26" i="272"/>
  <c r="T26" i="272"/>
  <c r="S26" i="272"/>
  <c r="R26" i="272"/>
  <c r="U26" i="272" s="1"/>
  <c r="Q26" i="272"/>
  <c r="O26" i="272"/>
  <c r="N26" i="272"/>
  <c r="M26" i="272"/>
  <c r="L26" i="272"/>
  <c r="P26" i="272" s="1"/>
  <c r="K26" i="272"/>
  <c r="AI25" i="272"/>
  <c r="AH25" i="272"/>
  <c r="AJ25" i="272" s="1"/>
  <c r="AG25" i="272"/>
  <c r="AF25" i="272"/>
  <c r="AE25" i="272"/>
  <c r="AD25" i="272"/>
  <c r="AC25" i="272"/>
  <c r="AB25" i="272"/>
  <c r="AA25" i="272"/>
  <c r="Y25" i="272"/>
  <c r="X25" i="272"/>
  <c r="Z25" i="272" s="1"/>
  <c r="W25" i="272"/>
  <c r="V25" i="272"/>
  <c r="T25" i="272"/>
  <c r="S25" i="272"/>
  <c r="R25" i="272"/>
  <c r="Q25" i="272"/>
  <c r="O25" i="272"/>
  <c r="N25" i="272"/>
  <c r="M25" i="272"/>
  <c r="P25" i="272" s="1"/>
  <c r="F25" i="272" s="1"/>
  <c r="L25" i="272"/>
  <c r="K25" i="272"/>
  <c r="AI24" i="272"/>
  <c r="AH24" i="272"/>
  <c r="AJ24" i="272" s="1"/>
  <c r="AG24" i="272"/>
  <c r="AE24" i="272"/>
  <c r="AD24" i="272"/>
  <c r="AC24" i="272"/>
  <c r="AB24" i="272"/>
  <c r="AF24" i="272" s="1"/>
  <c r="AA24" i="272"/>
  <c r="Y24" i="272"/>
  <c r="X24" i="272"/>
  <c r="W24" i="272"/>
  <c r="Z24" i="272" s="1"/>
  <c r="V24" i="272"/>
  <c r="T24" i="272"/>
  <c r="S24" i="272"/>
  <c r="R24" i="272"/>
  <c r="U24" i="272" s="1"/>
  <c r="Q24" i="272"/>
  <c r="O24" i="272"/>
  <c r="N24" i="272"/>
  <c r="M24" i="272"/>
  <c r="L24" i="272"/>
  <c r="P24" i="272" s="1"/>
  <c r="F24" i="272" s="1"/>
  <c r="K24" i="272"/>
  <c r="AI23" i="272"/>
  <c r="AH23" i="272"/>
  <c r="AJ23" i="272" s="1"/>
  <c r="AG23" i="272"/>
  <c r="AE23" i="272"/>
  <c r="AD23" i="272"/>
  <c r="AC23" i="272"/>
  <c r="AF23" i="272" s="1"/>
  <c r="AB23" i="272"/>
  <c r="AA23" i="272"/>
  <c r="Y23" i="272"/>
  <c r="X23" i="272"/>
  <c r="Z23" i="272" s="1"/>
  <c r="W23" i="272"/>
  <c r="V23" i="272"/>
  <c r="T23" i="272"/>
  <c r="S23" i="272"/>
  <c r="R23" i="272"/>
  <c r="U23" i="272" s="1"/>
  <c r="Q23" i="272"/>
  <c r="O23" i="272"/>
  <c r="N23" i="272"/>
  <c r="M23" i="272"/>
  <c r="P23" i="272" s="1"/>
  <c r="L23" i="272"/>
  <c r="K23" i="272"/>
  <c r="AI22" i="272"/>
  <c r="AH22" i="272"/>
  <c r="AJ22" i="272" s="1"/>
  <c r="AG22" i="272"/>
  <c r="AE22" i="272"/>
  <c r="AD22" i="272"/>
  <c r="AC22" i="272"/>
  <c r="AB22" i="272"/>
  <c r="AA22" i="272"/>
  <c r="Y22" i="272"/>
  <c r="X22" i="272"/>
  <c r="W22" i="272"/>
  <c r="V22" i="272"/>
  <c r="T22" i="272"/>
  <c r="S22" i="272"/>
  <c r="R22" i="272"/>
  <c r="Q22" i="272"/>
  <c r="O22" i="272"/>
  <c r="N22" i="272"/>
  <c r="M22" i="272"/>
  <c r="L22" i="272"/>
  <c r="K22" i="272"/>
  <c r="AI21" i="272"/>
  <c r="AH21" i="272"/>
  <c r="AG21" i="272"/>
  <c r="AJ21" i="272" s="1"/>
  <c r="AE21" i="272"/>
  <c r="AD21" i="272"/>
  <c r="AC21" i="272"/>
  <c r="AB21" i="272"/>
  <c r="AA21" i="272"/>
  <c r="Y21" i="272"/>
  <c r="X21" i="272"/>
  <c r="W21" i="272"/>
  <c r="V21" i="272"/>
  <c r="T21" i="272"/>
  <c r="S21" i="272"/>
  <c r="R21" i="272"/>
  <c r="Q21" i="272"/>
  <c r="U21" i="272" s="1"/>
  <c r="O21" i="272"/>
  <c r="N21" i="272"/>
  <c r="M21" i="272"/>
  <c r="L21" i="272"/>
  <c r="K21" i="272"/>
  <c r="AI20" i="272"/>
  <c r="AH20" i="272"/>
  <c r="AG20" i="272"/>
  <c r="AE20" i="272"/>
  <c r="AD20" i="272"/>
  <c r="AC20" i="272"/>
  <c r="AB20" i="272"/>
  <c r="AA20" i="272"/>
  <c r="Y20" i="272"/>
  <c r="X20" i="272"/>
  <c r="W20" i="272"/>
  <c r="V20" i="272"/>
  <c r="Z20" i="272" s="1"/>
  <c r="T20" i="272"/>
  <c r="S20" i="272"/>
  <c r="R20" i="272"/>
  <c r="Q20" i="272"/>
  <c r="O20" i="272"/>
  <c r="N20" i="272"/>
  <c r="M20" i="272"/>
  <c r="L20" i="272"/>
  <c r="P20" i="272" s="1"/>
  <c r="K20" i="272"/>
  <c r="AI19" i="272"/>
  <c r="AH19" i="272"/>
  <c r="AJ19" i="272" s="1"/>
  <c r="AG19" i="272"/>
  <c r="AE19" i="272"/>
  <c r="AD19" i="272"/>
  <c r="AC19" i="272"/>
  <c r="AB19" i="272"/>
  <c r="AF19" i="272" s="1"/>
  <c r="AA19" i="272"/>
  <c r="Y19" i="272"/>
  <c r="X19" i="272"/>
  <c r="Z19" i="272" s="1"/>
  <c r="W19" i="272"/>
  <c r="V19" i="272"/>
  <c r="T19" i="272"/>
  <c r="S19" i="272"/>
  <c r="U19" i="272" s="1"/>
  <c r="R19" i="272"/>
  <c r="Q19" i="272"/>
  <c r="O19" i="272"/>
  <c r="N19" i="272"/>
  <c r="M19" i="272"/>
  <c r="L19" i="272"/>
  <c r="K19" i="272"/>
  <c r="AI18" i="272"/>
  <c r="AH18" i="272"/>
  <c r="AG18" i="272"/>
  <c r="AJ18" i="272" s="1"/>
  <c r="AE18" i="272"/>
  <c r="AD18" i="272"/>
  <c r="AC18" i="272"/>
  <c r="AB18" i="272"/>
  <c r="AA18" i="272"/>
  <c r="AF18" i="272" s="1"/>
  <c r="Y18" i="272"/>
  <c r="X18" i="272"/>
  <c r="W18" i="272"/>
  <c r="V18" i="272"/>
  <c r="T18" i="272"/>
  <c r="S18" i="272"/>
  <c r="R18" i="272"/>
  <c r="Q18" i="272"/>
  <c r="U18" i="272" s="1"/>
  <c r="O18" i="272"/>
  <c r="N18" i="272"/>
  <c r="M18" i="272"/>
  <c r="L18" i="272"/>
  <c r="K18" i="272"/>
  <c r="P18" i="272" s="1"/>
  <c r="F18" i="272" s="1"/>
  <c r="AI17" i="272"/>
  <c r="AH17" i="272"/>
  <c r="AJ17" i="272" s="1"/>
  <c r="AG17" i="272"/>
  <c r="AE17" i="272"/>
  <c r="AD17" i="272"/>
  <c r="AC17" i="272"/>
  <c r="AB17" i="272"/>
  <c r="AF17" i="272" s="1"/>
  <c r="AA17" i="272"/>
  <c r="Z17" i="272"/>
  <c r="Y17" i="272"/>
  <c r="X17" i="272"/>
  <c r="W17" i="272"/>
  <c r="V17" i="272"/>
  <c r="T17" i="272"/>
  <c r="S17" i="272"/>
  <c r="R17" i="272"/>
  <c r="U17" i="272" s="1"/>
  <c r="Q17" i="272"/>
  <c r="O17" i="272"/>
  <c r="N17" i="272"/>
  <c r="M17" i="272"/>
  <c r="L17" i="272"/>
  <c r="P17" i="272" s="1"/>
  <c r="K17" i="272"/>
  <c r="AI16" i="272"/>
  <c r="AH16" i="272"/>
  <c r="AJ16" i="272" s="1"/>
  <c r="AG16" i="272"/>
  <c r="AE16" i="272"/>
  <c r="AD16" i="272"/>
  <c r="AC16" i="272"/>
  <c r="AB16" i="272"/>
  <c r="AA16" i="272"/>
  <c r="Y16" i="272"/>
  <c r="X16" i="272"/>
  <c r="W16" i="272"/>
  <c r="V16" i="272"/>
  <c r="T16" i="272"/>
  <c r="S16" i="272"/>
  <c r="U16" i="272" s="1"/>
  <c r="R16" i="272"/>
  <c r="Q16" i="272"/>
  <c r="O16" i="272"/>
  <c r="N16" i="272"/>
  <c r="M16" i="272"/>
  <c r="L16" i="272"/>
  <c r="K16" i="272"/>
  <c r="AI15" i="272"/>
  <c r="AH15" i="272"/>
  <c r="AG15" i="272"/>
  <c r="AJ15" i="272" s="1"/>
  <c r="AE15" i="272"/>
  <c r="AD15" i="272"/>
  <c r="AC15" i="272"/>
  <c r="AB15" i="272"/>
  <c r="AA15" i="272"/>
  <c r="AF15" i="272" s="1"/>
  <c r="Y15" i="272"/>
  <c r="X15" i="272"/>
  <c r="W15" i="272"/>
  <c r="V15" i="272"/>
  <c r="Z15" i="272" s="1"/>
  <c r="T15" i="272"/>
  <c r="S15" i="272"/>
  <c r="R15" i="272"/>
  <c r="Q15" i="272"/>
  <c r="U15" i="272" s="1"/>
  <c r="O15" i="272"/>
  <c r="N15" i="272"/>
  <c r="M15" i="272"/>
  <c r="L15" i="272"/>
  <c r="K15" i="272"/>
  <c r="P15" i="272" s="1"/>
  <c r="AI14" i="272"/>
  <c r="AH14" i="272"/>
  <c r="AJ14" i="272" s="1"/>
  <c r="AG14" i="272"/>
  <c r="AE14" i="272"/>
  <c r="AD14" i="272"/>
  <c r="AC14" i="272"/>
  <c r="AB14" i="272"/>
  <c r="AF14" i="272" s="1"/>
  <c r="AA14" i="272"/>
  <c r="Y14" i="272"/>
  <c r="X14" i="272"/>
  <c r="W14" i="272"/>
  <c r="Z14" i="272" s="1"/>
  <c r="V14" i="272"/>
  <c r="T14" i="272"/>
  <c r="S14" i="272"/>
  <c r="R14" i="272"/>
  <c r="U14" i="272" s="1"/>
  <c r="Q14" i="272"/>
  <c r="O14" i="272"/>
  <c r="N14" i="272"/>
  <c r="M14" i="272"/>
  <c r="L14" i="272"/>
  <c r="P14" i="272" s="1"/>
  <c r="F14" i="272" s="1"/>
  <c r="K14" i="272"/>
  <c r="AI13" i="272"/>
  <c r="AH13" i="272"/>
  <c r="AJ13" i="272" s="1"/>
  <c r="AG13" i="272"/>
  <c r="AE13" i="272"/>
  <c r="AD13" i="272"/>
  <c r="AF13" i="272" s="1"/>
  <c r="AC13" i="272"/>
  <c r="AB13" i="272"/>
  <c r="AA13" i="272"/>
  <c r="Y13" i="272"/>
  <c r="X13" i="272"/>
  <c r="Z13" i="272" s="1"/>
  <c r="W13" i="272"/>
  <c r="V13" i="272"/>
  <c r="T13" i="272"/>
  <c r="S13" i="272"/>
  <c r="R13" i="272"/>
  <c r="Q13" i="272"/>
  <c r="O13" i="272"/>
  <c r="N13" i="272"/>
  <c r="P13" i="272" s="1"/>
  <c r="M13" i="272"/>
  <c r="L13" i="272"/>
  <c r="K13" i="272"/>
  <c r="AI12" i="272"/>
  <c r="AH12" i="272"/>
  <c r="AJ12" i="272" s="1"/>
  <c r="AG12" i="272"/>
  <c r="AE12" i="272"/>
  <c r="AD12" i="272"/>
  <c r="AC12" i="272"/>
  <c r="AB12" i="272"/>
  <c r="AF12" i="272" s="1"/>
  <c r="AA12" i="272"/>
  <c r="Y12" i="272"/>
  <c r="X12" i="272"/>
  <c r="W12" i="272"/>
  <c r="Z12" i="272" s="1"/>
  <c r="V12" i="272"/>
  <c r="T12" i="272"/>
  <c r="S12" i="272"/>
  <c r="R12" i="272"/>
  <c r="U12" i="272" s="1"/>
  <c r="Q12" i="272"/>
  <c r="O12" i="272"/>
  <c r="N12" i="272"/>
  <c r="M12" i="272"/>
  <c r="L12" i="272"/>
  <c r="P12" i="272" s="1"/>
  <c r="K12" i="272"/>
  <c r="AI11" i="272"/>
  <c r="AH11" i="272"/>
  <c r="AG11" i="272"/>
  <c r="AE11" i="272"/>
  <c r="AD11" i="272"/>
  <c r="AC11" i="272"/>
  <c r="AB11" i="272"/>
  <c r="AA11" i="272"/>
  <c r="Y11" i="272"/>
  <c r="X11" i="272"/>
  <c r="W11" i="272"/>
  <c r="V11" i="272"/>
  <c r="Z11" i="272" s="1"/>
  <c r="T11" i="272"/>
  <c r="S11" i="272"/>
  <c r="R11" i="272"/>
  <c r="Q11" i="272"/>
  <c r="U11" i="272" s="1"/>
  <c r="O11" i="272"/>
  <c r="N11" i="272"/>
  <c r="M11" i="272"/>
  <c r="L11" i="272"/>
  <c r="K11" i="272"/>
  <c r="AI10" i="272"/>
  <c r="AH10" i="272"/>
  <c r="AJ10" i="272" s="1"/>
  <c r="AG10" i="272"/>
  <c r="AE10" i="272"/>
  <c r="AD10" i="272"/>
  <c r="AC10" i="272"/>
  <c r="AF10" i="272" s="1"/>
  <c r="AB10" i="272"/>
  <c r="AA10" i="272"/>
  <c r="Y10" i="272"/>
  <c r="X10" i="272"/>
  <c r="W10" i="272"/>
  <c r="V10" i="272"/>
  <c r="T10" i="272"/>
  <c r="S10" i="272"/>
  <c r="U10" i="272" s="1"/>
  <c r="R10" i="272"/>
  <c r="Q10" i="272"/>
  <c r="O10" i="272"/>
  <c r="N10" i="272"/>
  <c r="M10" i="272"/>
  <c r="P10" i="272" s="1"/>
  <c r="L10" i="272"/>
  <c r="K10" i="272"/>
  <c r="AI9" i="272"/>
  <c r="AH9" i="272"/>
  <c r="AJ9" i="272" s="1"/>
  <c r="AG9" i="272"/>
  <c r="AE9" i="272"/>
  <c r="AD9" i="272"/>
  <c r="AC9" i="272"/>
  <c r="AB9" i="272"/>
  <c r="AF9" i="272" s="1"/>
  <c r="AA9" i="272"/>
  <c r="Y9" i="272"/>
  <c r="X9" i="272"/>
  <c r="W9" i="272"/>
  <c r="V9" i="272"/>
  <c r="T9" i="272"/>
  <c r="S9" i="272"/>
  <c r="R9" i="272"/>
  <c r="Q9" i="272"/>
  <c r="O9" i="272"/>
  <c r="N9" i="272"/>
  <c r="M9" i="272"/>
  <c r="L9" i="272"/>
  <c r="P9" i="272" s="1"/>
  <c r="K9" i="272"/>
  <c r="AI8" i="272"/>
  <c r="AH8" i="272"/>
  <c r="AJ8" i="272" s="1"/>
  <c r="AG8" i="272"/>
  <c r="AE8" i="272"/>
  <c r="AD8" i="272"/>
  <c r="AC8" i="272"/>
  <c r="AB8" i="272"/>
  <c r="AF8" i="272" s="1"/>
  <c r="AA8" i="272"/>
  <c r="Y8" i="272"/>
  <c r="X8" i="272"/>
  <c r="W8" i="272"/>
  <c r="Z8" i="272" s="1"/>
  <c r="V8" i="272"/>
  <c r="T8" i="272"/>
  <c r="S8" i="272"/>
  <c r="R8" i="272"/>
  <c r="U8" i="272" s="1"/>
  <c r="Q8" i="272"/>
  <c r="O8" i="272"/>
  <c r="N8" i="272"/>
  <c r="M8" i="272"/>
  <c r="L8" i="272"/>
  <c r="P8" i="272" s="1"/>
  <c r="F8" i="272" s="1"/>
  <c r="K8" i="272"/>
  <c r="AI7" i="272"/>
  <c r="AH7" i="272"/>
  <c r="AJ7" i="272" s="1"/>
  <c r="AG7" i="272"/>
  <c r="AE7" i="272"/>
  <c r="AD7" i="272"/>
  <c r="AC7" i="272"/>
  <c r="AF7" i="272" s="1"/>
  <c r="AB7" i="272"/>
  <c r="AA7" i="272"/>
  <c r="Y7" i="272"/>
  <c r="X7" i="272"/>
  <c r="Z7" i="272" s="1"/>
  <c r="W7" i="272"/>
  <c r="V7" i="272"/>
  <c r="T7" i="272"/>
  <c r="S7" i="272"/>
  <c r="U7" i="272" s="1"/>
  <c r="R7" i="272"/>
  <c r="Q7" i="272"/>
  <c r="O7" i="272"/>
  <c r="N7" i="272"/>
  <c r="M7" i="272"/>
  <c r="P7" i="272" s="1"/>
  <c r="F7" i="272" s="1"/>
  <c r="L7" i="272"/>
  <c r="K7" i="272"/>
  <c r="AI6" i="272"/>
  <c r="AH6" i="272"/>
  <c r="AJ6" i="272" s="1"/>
  <c r="AG6" i="272"/>
  <c r="AE6" i="272"/>
  <c r="AD6" i="272"/>
  <c r="AC6" i="272"/>
  <c r="AB6" i="272"/>
  <c r="AA6" i="272"/>
  <c r="Y6" i="272"/>
  <c r="X6" i="272"/>
  <c r="Z6" i="272" s="1"/>
  <c r="W6" i="272"/>
  <c r="V6" i="272"/>
  <c r="T6" i="272"/>
  <c r="S6" i="272"/>
  <c r="R6" i="272"/>
  <c r="Q6" i="272"/>
  <c r="O6" i="272"/>
  <c r="N6" i="272"/>
  <c r="M6" i="272"/>
  <c r="L6" i="272"/>
  <c r="K6" i="272"/>
  <c r="AI5" i="272"/>
  <c r="AH5" i="272"/>
  <c r="AJ5" i="272" s="1"/>
  <c r="AG5" i="272"/>
  <c r="AE5" i="272"/>
  <c r="AD5" i="272"/>
  <c r="AC5" i="272"/>
  <c r="AB5" i="272"/>
  <c r="AA5" i="272"/>
  <c r="Y5" i="272"/>
  <c r="X5" i="272"/>
  <c r="W5" i="272"/>
  <c r="V5" i="272"/>
  <c r="T5" i="272"/>
  <c r="S5" i="272"/>
  <c r="U5" i="272" s="1"/>
  <c r="R5" i="272"/>
  <c r="Q5" i="272"/>
  <c r="O5" i="272"/>
  <c r="N5" i="272"/>
  <c r="M5" i="272"/>
  <c r="L5" i="272"/>
  <c r="K5" i="272"/>
  <c r="AI4" i="272"/>
  <c r="AH4" i="272"/>
  <c r="AJ4" i="272" s="1"/>
  <c r="AG4" i="272"/>
  <c r="AE4" i="272"/>
  <c r="AD4" i="272"/>
  <c r="AC4" i="272"/>
  <c r="AF4" i="272" s="1"/>
  <c r="AB4" i="272"/>
  <c r="AA4" i="272"/>
  <c r="Y4" i="272"/>
  <c r="X4" i="272"/>
  <c r="Z4" i="272" s="1"/>
  <c r="W4" i="272"/>
  <c r="V4" i="272"/>
  <c r="T4" i="272"/>
  <c r="S4" i="272"/>
  <c r="U4" i="272" s="1"/>
  <c r="R4" i="272"/>
  <c r="Q4" i="272"/>
  <c r="P4" i="272"/>
  <c r="F4" i="272" s="1"/>
  <c r="O4" i="272"/>
  <c r="N4" i="272"/>
  <c r="M4" i="272"/>
  <c r="L4" i="272"/>
  <c r="K4" i="272"/>
  <c r="E54" i="271"/>
  <c r="E55" i="271" s="1"/>
  <c r="D54" i="271"/>
  <c r="D56" i="271" s="1"/>
  <c r="C54" i="271"/>
  <c r="C55" i="271" s="1"/>
  <c r="G55" i="271" s="1"/>
  <c r="D50" i="271"/>
  <c r="E47" i="271"/>
  <c r="E49" i="271" s="1"/>
  <c r="D47" i="271"/>
  <c r="D62" i="271" s="1"/>
  <c r="AJ43" i="271"/>
  <c r="AI43" i="271"/>
  <c r="AH43" i="271"/>
  <c r="AG43" i="271"/>
  <c r="AF43" i="271"/>
  <c r="AE43" i="271"/>
  <c r="AD43" i="271"/>
  <c r="AC43" i="271"/>
  <c r="AB43" i="271"/>
  <c r="AA43" i="271"/>
  <c r="Z43" i="271"/>
  <c r="Y43" i="271"/>
  <c r="X43" i="271"/>
  <c r="W43" i="271"/>
  <c r="V43" i="271"/>
  <c r="U43" i="271"/>
  <c r="T43" i="271"/>
  <c r="S43" i="271"/>
  <c r="R43" i="271"/>
  <c r="Q43" i="271"/>
  <c r="P43" i="271"/>
  <c r="O43" i="271"/>
  <c r="N43" i="271"/>
  <c r="M43" i="271"/>
  <c r="L43" i="271"/>
  <c r="K43" i="271"/>
  <c r="F43" i="271"/>
  <c r="AJ42" i="271"/>
  <c r="AI42" i="271"/>
  <c r="AH42" i="271"/>
  <c r="AG42" i="271"/>
  <c r="AF42" i="271"/>
  <c r="AE42" i="271"/>
  <c r="AD42" i="271"/>
  <c r="AC42" i="271"/>
  <c r="AB42" i="271"/>
  <c r="AA42" i="271"/>
  <c r="Z42" i="271"/>
  <c r="Y42" i="271"/>
  <c r="X42" i="271"/>
  <c r="W42" i="271"/>
  <c r="V42" i="271"/>
  <c r="U42" i="271"/>
  <c r="T42" i="271"/>
  <c r="S42" i="271"/>
  <c r="R42" i="271"/>
  <c r="Q42" i="271"/>
  <c r="P42" i="271"/>
  <c r="O42" i="271"/>
  <c r="N42" i="271"/>
  <c r="M42" i="271"/>
  <c r="L42" i="271"/>
  <c r="K42" i="271"/>
  <c r="F42" i="271"/>
  <c r="AJ41" i="271"/>
  <c r="AI41" i="271"/>
  <c r="AH41" i="271"/>
  <c r="AG41" i="271"/>
  <c r="AF41" i="271"/>
  <c r="AE41" i="271"/>
  <c r="AD41" i="271"/>
  <c r="AC41" i="271"/>
  <c r="AB41" i="271"/>
  <c r="AA41" i="271"/>
  <c r="Z41" i="271"/>
  <c r="Y41" i="271"/>
  <c r="X41" i="271"/>
  <c r="W41" i="271"/>
  <c r="V41" i="271"/>
  <c r="U41" i="271"/>
  <c r="T41" i="271"/>
  <c r="S41" i="271"/>
  <c r="R41" i="271"/>
  <c r="Q41" i="271"/>
  <c r="P41" i="271"/>
  <c r="O41" i="271"/>
  <c r="N41" i="271"/>
  <c r="M41" i="271"/>
  <c r="L41" i="271"/>
  <c r="K41" i="271"/>
  <c r="F41" i="271"/>
  <c r="AJ40" i="271"/>
  <c r="AI40" i="271"/>
  <c r="AH40" i="271"/>
  <c r="AG40" i="271"/>
  <c r="AF40" i="271"/>
  <c r="AE40" i="271"/>
  <c r="AD40" i="271"/>
  <c r="AC40" i="271"/>
  <c r="AB40" i="271"/>
  <c r="AA40" i="271"/>
  <c r="Z40" i="271"/>
  <c r="Y40" i="271"/>
  <c r="X40" i="271"/>
  <c r="W40" i="271"/>
  <c r="V40" i="271"/>
  <c r="U40" i="271"/>
  <c r="T40" i="271"/>
  <c r="S40" i="271"/>
  <c r="R40" i="271"/>
  <c r="Q40" i="271"/>
  <c r="P40" i="271"/>
  <c r="O40" i="271"/>
  <c r="N40" i="271"/>
  <c r="M40" i="271"/>
  <c r="L40" i="271"/>
  <c r="K40" i="271"/>
  <c r="F40" i="271"/>
  <c r="AJ39" i="271"/>
  <c r="AI39" i="271"/>
  <c r="AH39" i="271"/>
  <c r="AG39" i="271"/>
  <c r="AF39" i="271"/>
  <c r="AE39" i="271"/>
  <c r="AD39" i="271"/>
  <c r="AC39" i="271"/>
  <c r="AB39" i="271"/>
  <c r="AA39" i="271"/>
  <c r="Z39" i="271"/>
  <c r="Y39" i="271"/>
  <c r="X39" i="271"/>
  <c r="W39" i="271"/>
  <c r="V39" i="271"/>
  <c r="U39" i="271"/>
  <c r="T39" i="271"/>
  <c r="S39" i="271"/>
  <c r="R39" i="271"/>
  <c r="Q39" i="271"/>
  <c r="P39" i="271"/>
  <c r="O39" i="271"/>
  <c r="N39" i="271"/>
  <c r="M39" i="271"/>
  <c r="L39" i="271"/>
  <c r="K39" i="271"/>
  <c r="F39" i="271"/>
  <c r="AJ38" i="271"/>
  <c r="AI38" i="271"/>
  <c r="AH38" i="271"/>
  <c r="AG38" i="271"/>
  <c r="AF38" i="271"/>
  <c r="AE38" i="271"/>
  <c r="AD38" i="271"/>
  <c r="AC38" i="271"/>
  <c r="AB38" i="271"/>
  <c r="AA38" i="271"/>
  <c r="Z38" i="271"/>
  <c r="Y38" i="271"/>
  <c r="X38" i="271"/>
  <c r="W38" i="271"/>
  <c r="V38" i="271"/>
  <c r="U38" i="271"/>
  <c r="T38" i="271"/>
  <c r="S38" i="271"/>
  <c r="R38" i="271"/>
  <c r="Q38" i="271"/>
  <c r="P38" i="271"/>
  <c r="O38" i="271"/>
  <c r="N38" i="271"/>
  <c r="M38" i="271"/>
  <c r="L38" i="271"/>
  <c r="K38" i="271"/>
  <c r="F38" i="271"/>
  <c r="AJ37" i="271"/>
  <c r="AI37" i="271"/>
  <c r="AH37" i="271"/>
  <c r="AG37" i="271"/>
  <c r="AF37" i="271"/>
  <c r="AE37" i="271"/>
  <c r="AD37" i="271"/>
  <c r="AC37" i="271"/>
  <c r="AB37" i="271"/>
  <c r="AA37" i="271"/>
  <c r="Z37" i="271"/>
  <c r="Y37" i="271"/>
  <c r="X37" i="271"/>
  <c r="W37" i="271"/>
  <c r="V37" i="271"/>
  <c r="U37" i="271"/>
  <c r="T37" i="271"/>
  <c r="S37" i="271"/>
  <c r="R37" i="271"/>
  <c r="Q37" i="271"/>
  <c r="P37" i="271"/>
  <c r="O37" i="271"/>
  <c r="N37" i="271"/>
  <c r="M37" i="271"/>
  <c r="L37" i="271"/>
  <c r="K37" i="271"/>
  <c r="F37" i="271"/>
  <c r="AJ36" i="271"/>
  <c r="AI36" i="271"/>
  <c r="AH36" i="271"/>
  <c r="AG36" i="271"/>
  <c r="AF36" i="271"/>
  <c r="AE36" i="271"/>
  <c r="AD36" i="271"/>
  <c r="AC36" i="271"/>
  <c r="AB36" i="271"/>
  <c r="AA36" i="271"/>
  <c r="Z36" i="271"/>
  <c r="Y36" i="271"/>
  <c r="X36" i="271"/>
  <c r="W36" i="271"/>
  <c r="V36" i="271"/>
  <c r="U36" i="271"/>
  <c r="T36" i="271"/>
  <c r="S36" i="271"/>
  <c r="R36" i="271"/>
  <c r="Q36" i="271"/>
  <c r="P36" i="271"/>
  <c r="O36" i="271"/>
  <c r="N36" i="271"/>
  <c r="M36" i="271"/>
  <c r="L36" i="271"/>
  <c r="K36" i="271"/>
  <c r="F36" i="271"/>
  <c r="AJ35" i="271"/>
  <c r="AI35" i="271"/>
  <c r="AH35" i="271"/>
  <c r="AG35" i="271"/>
  <c r="AF35" i="271"/>
  <c r="AE35" i="271"/>
  <c r="AD35" i="271"/>
  <c r="AC35" i="271"/>
  <c r="AB35" i="271"/>
  <c r="AA35" i="271"/>
  <c r="Z35" i="271"/>
  <c r="Y35" i="271"/>
  <c r="X35" i="271"/>
  <c r="W35" i="271"/>
  <c r="V35" i="271"/>
  <c r="U35" i="271"/>
  <c r="T35" i="271"/>
  <c r="S35" i="271"/>
  <c r="R35" i="271"/>
  <c r="Q35" i="271"/>
  <c r="P35" i="271"/>
  <c r="O35" i="271"/>
  <c r="N35" i="271"/>
  <c r="M35" i="271"/>
  <c r="L35" i="271"/>
  <c r="K35" i="271"/>
  <c r="F35" i="271"/>
  <c r="AJ34" i="271"/>
  <c r="AI34" i="271"/>
  <c r="AH34" i="271"/>
  <c r="AG34" i="271"/>
  <c r="AF34" i="271"/>
  <c r="AE34" i="271"/>
  <c r="AD34" i="271"/>
  <c r="AC34" i="271"/>
  <c r="AB34" i="271"/>
  <c r="AA34" i="271"/>
  <c r="Z34" i="271"/>
  <c r="Y34" i="271"/>
  <c r="X34" i="271"/>
  <c r="W34" i="271"/>
  <c r="V34" i="271"/>
  <c r="U34" i="271"/>
  <c r="T34" i="271"/>
  <c r="S34" i="271"/>
  <c r="R34" i="271"/>
  <c r="Q34" i="271"/>
  <c r="P34" i="271"/>
  <c r="O34" i="271"/>
  <c r="N34" i="271"/>
  <c r="M34" i="271"/>
  <c r="L34" i="271"/>
  <c r="K34" i="271"/>
  <c r="F34" i="271"/>
  <c r="AJ33" i="271"/>
  <c r="AI33" i="271"/>
  <c r="AH33" i="271"/>
  <c r="AG33" i="271"/>
  <c r="AF33" i="271"/>
  <c r="AE33" i="271"/>
  <c r="AD33" i="271"/>
  <c r="AC33" i="271"/>
  <c r="AB33" i="271"/>
  <c r="AA33" i="271"/>
  <c r="Z33" i="271"/>
  <c r="Y33" i="271"/>
  <c r="X33" i="271"/>
  <c r="W33" i="271"/>
  <c r="V33" i="271"/>
  <c r="U33" i="271"/>
  <c r="T33" i="271"/>
  <c r="S33" i="271"/>
  <c r="R33" i="271"/>
  <c r="Q33" i="271"/>
  <c r="P33" i="271"/>
  <c r="O33" i="271"/>
  <c r="N33" i="271"/>
  <c r="M33" i="271"/>
  <c r="L33" i="271"/>
  <c r="K33" i="271"/>
  <c r="F33" i="271"/>
  <c r="AJ32" i="271"/>
  <c r="AI32" i="271"/>
  <c r="AH32" i="271"/>
  <c r="AG32" i="271"/>
  <c r="AF32" i="271"/>
  <c r="AE32" i="271"/>
  <c r="AD32" i="271"/>
  <c r="AC32" i="271"/>
  <c r="AB32" i="271"/>
  <c r="AA32" i="271"/>
  <c r="Z32" i="271"/>
  <c r="Y32" i="271"/>
  <c r="X32" i="271"/>
  <c r="W32" i="271"/>
  <c r="V32" i="271"/>
  <c r="U32" i="271"/>
  <c r="T32" i="271"/>
  <c r="S32" i="271"/>
  <c r="R32" i="271"/>
  <c r="Q32" i="271"/>
  <c r="P32" i="271"/>
  <c r="O32" i="271"/>
  <c r="N32" i="271"/>
  <c r="M32" i="271"/>
  <c r="L32" i="271"/>
  <c r="K32" i="271"/>
  <c r="F32" i="271"/>
  <c r="AJ31" i="271"/>
  <c r="AI31" i="271"/>
  <c r="AH31" i="271"/>
  <c r="AG31" i="271"/>
  <c r="AF31" i="271"/>
  <c r="AE31" i="271"/>
  <c r="AD31" i="271"/>
  <c r="AC31" i="271"/>
  <c r="AB31" i="271"/>
  <c r="AA31" i="271"/>
  <c r="Z31" i="271"/>
  <c r="Y31" i="271"/>
  <c r="X31" i="271"/>
  <c r="W31" i="271"/>
  <c r="V31" i="271"/>
  <c r="U31" i="271"/>
  <c r="T31" i="271"/>
  <c r="S31" i="271"/>
  <c r="R31" i="271"/>
  <c r="Q31" i="271"/>
  <c r="P31" i="271"/>
  <c r="O31" i="271"/>
  <c r="N31" i="271"/>
  <c r="M31" i="271"/>
  <c r="L31" i="271"/>
  <c r="K31" i="271"/>
  <c r="F31" i="271"/>
  <c r="AJ30" i="271"/>
  <c r="AI30" i="271"/>
  <c r="AH30" i="271"/>
  <c r="AG30" i="271"/>
  <c r="AF30" i="271"/>
  <c r="AE30" i="271"/>
  <c r="AD30" i="271"/>
  <c r="AC30" i="271"/>
  <c r="AB30" i="271"/>
  <c r="AA30" i="271"/>
  <c r="Z30" i="271"/>
  <c r="Y30" i="271"/>
  <c r="X30" i="271"/>
  <c r="W30" i="271"/>
  <c r="V30" i="271"/>
  <c r="U30" i="271"/>
  <c r="T30" i="271"/>
  <c r="S30" i="271"/>
  <c r="R30" i="271"/>
  <c r="Q30" i="271"/>
  <c r="P30" i="271"/>
  <c r="O30" i="271"/>
  <c r="N30" i="271"/>
  <c r="M30" i="271"/>
  <c r="L30" i="271"/>
  <c r="K30" i="271"/>
  <c r="F30" i="271"/>
  <c r="AI29" i="271"/>
  <c r="AH29" i="271"/>
  <c r="AJ29" i="271" s="1"/>
  <c r="AG29" i="271"/>
  <c r="AE29" i="271"/>
  <c r="AD29" i="271"/>
  <c r="AC29" i="271"/>
  <c r="AB29" i="271"/>
  <c r="AF29" i="271" s="1"/>
  <c r="AA29" i="271"/>
  <c r="Z29" i="271"/>
  <c r="Y29" i="271"/>
  <c r="X29" i="271"/>
  <c r="W29" i="271"/>
  <c r="V29" i="271"/>
  <c r="T29" i="271"/>
  <c r="S29" i="271"/>
  <c r="R29" i="271"/>
  <c r="U29" i="271" s="1"/>
  <c r="Q29" i="271"/>
  <c r="O29" i="271"/>
  <c r="N29" i="271"/>
  <c r="M29" i="271"/>
  <c r="L29" i="271"/>
  <c r="P29" i="271" s="1"/>
  <c r="F29" i="271" s="1"/>
  <c r="K29" i="271"/>
  <c r="AI28" i="271"/>
  <c r="AH28" i="271"/>
  <c r="AG28" i="271"/>
  <c r="AJ28" i="271" s="1"/>
  <c r="AE28" i="271"/>
  <c r="AD28" i="271"/>
  <c r="AC28" i="271"/>
  <c r="AB28" i="271"/>
  <c r="AA28" i="271"/>
  <c r="AF28" i="271" s="1"/>
  <c r="Y28" i="271"/>
  <c r="X28" i="271"/>
  <c r="W28" i="271"/>
  <c r="V28" i="271"/>
  <c r="Z28" i="271" s="1"/>
  <c r="T28" i="271"/>
  <c r="S28" i="271"/>
  <c r="R28" i="271"/>
  <c r="Q28" i="271"/>
  <c r="U28" i="271" s="1"/>
  <c r="O28" i="271"/>
  <c r="N28" i="271"/>
  <c r="M28" i="271"/>
  <c r="L28" i="271"/>
  <c r="K28" i="271"/>
  <c r="P28" i="271" s="1"/>
  <c r="F28" i="271" s="1"/>
  <c r="AI27" i="271"/>
  <c r="AH27" i="271"/>
  <c r="AJ27" i="271" s="1"/>
  <c r="AG27" i="271"/>
  <c r="AE27" i="271"/>
  <c r="AD27" i="271"/>
  <c r="AC27" i="271"/>
  <c r="AB27" i="271"/>
  <c r="AA27" i="271"/>
  <c r="Y27" i="271"/>
  <c r="X27" i="271"/>
  <c r="W27" i="271"/>
  <c r="Z27" i="271" s="1"/>
  <c r="V27" i="271"/>
  <c r="T27" i="271"/>
  <c r="S27" i="271"/>
  <c r="R27" i="271"/>
  <c r="U27" i="271" s="1"/>
  <c r="Q27" i="271"/>
  <c r="O27" i="271"/>
  <c r="N27" i="271"/>
  <c r="M27" i="271"/>
  <c r="L27" i="271"/>
  <c r="K27" i="271"/>
  <c r="AI26" i="271"/>
  <c r="AH26" i="271"/>
  <c r="AJ26" i="271" s="1"/>
  <c r="AG26" i="271"/>
  <c r="AE26" i="271"/>
  <c r="AD26" i="271"/>
  <c r="AC26" i="271"/>
  <c r="AB26" i="271"/>
  <c r="AF26" i="271" s="1"/>
  <c r="AA26" i="271"/>
  <c r="Y26" i="271"/>
  <c r="X26" i="271"/>
  <c r="W26" i="271"/>
  <c r="V26" i="271"/>
  <c r="T26" i="271"/>
  <c r="S26" i="271"/>
  <c r="R26" i="271"/>
  <c r="U26" i="271" s="1"/>
  <c r="Q26" i="271"/>
  <c r="O26" i="271"/>
  <c r="N26" i="271"/>
  <c r="M26" i="271"/>
  <c r="L26" i="271"/>
  <c r="P26" i="271" s="1"/>
  <c r="F26" i="271" s="1"/>
  <c r="K26" i="271"/>
  <c r="AI25" i="271"/>
  <c r="AH25" i="271"/>
  <c r="AJ25" i="271" s="1"/>
  <c r="AG25" i="271"/>
  <c r="AE25" i="271"/>
  <c r="AD25" i="271"/>
  <c r="AC25" i="271"/>
  <c r="AB25" i="271"/>
  <c r="AF25" i="271" s="1"/>
  <c r="AA25" i="271"/>
  <c r="Y25" i="271"/>
  <c r="X25" i="271"/>
  <c r="W25" i="271"/>
  <c r="Z25" i="271" s="1"/>
  <c r="V25" i="271"/>
  <c r="T25" i="271"/>
  <c r="S25" i="271"/>
  <c r="R25" i="271"/>
  <c r="U25" i="271" s="1"/>
  <c r="Q25" i="271"/>
  <c r="O25" i="271"/>
  <c r="N25" i="271"/>
  <c r="M25" i="271"/>
  <c r="L25" i="271"/>
  <c r="P25" i="271" s="1"/>
  <c r="F25" i="271" s="1"/>
  <c r="K25" i="271"/>
  <c r="AI24" i="271"/>
  <c r="AH24" i="271"/>
  <c r="AJ24" i="271" s="1"/>
  <c r="AG24" i="271"/>
  <c r="AE24" i="271"/>
  <c r="AD24" i="271"/>
  <c r="AC24" i="271"/>
  <c r="AB24" i="271"/>
  <c r="AF24" i="271" s="1"/>
  <c r="AA24" i="271"/>
  <c r="Y24" i="271"/>
  <c r="X24" i="271"/>
  <c r="W24" i="271"/>
  <c r="Z24" i="271" s="1"/>
  <c r="V24" i="271"/>
  <c r="T24" i="271"/>
  <c r="S24" i="271"/>
  <c r="R24" i="271"/>
  <c r="U24" i="271" s="1"/>
  <c r="Q24" i="271"/>
  <c r="O24" i="271"/>
  <c r="N24" i="271"/>
  <c r="M24" i="271"/>
  <c r="L24" i="271"/>
  <c r="P24" i="271" s="1"/>
  <c r="F24" i="271" s="1"/>
  <c r="K24" i="271"/>
  <c r="AI23" i="271"/>
  <c r="AH23" i="271"/>
  <c r="AJ23" i="271" s="1"/>
  <c r="AG23" i="271"/>
  <c r="AE23" i="271"/>
  <c r="AD23" i="271"/>
  <c r="AC23" i="271"/>
  <c r="AB23" i="271"/>
  <c r="AF23" i="271" s="1"/>
  <c r="AA23" i="271"/>
  <c r="Y23" i="271"/>
  <c r="X23" i="271"/>
  <c r="W23" i="271"/>
  <c r="Z23" i="271" s="1"/>
  <c r="V23" i="271"/>
  <c r="T23" i="271"/>
  <c r="S23" i="271"/>
  <c r="R23" i="271"/>
  <c r="U23" i="271" s="1"/>
  <c r="Q23" i="271"/>
  <c r="O23" i="271"/>
  <c r="N23" i="271"/>
  <c r="M23" i="271"/>
  <c r="L23" i="271"/>
  <c r="P23" i="271" s="1"/>
  <c r="F23" i="271" s="1"/>
  <c r="K23" i="271"/>
  <c r="AI22" i="271"/>
  <c r="AH22" i="271"/>
  <c r="AJ22" i="271" s="1"/>
  <c r="AG22" i="271"/>
  <c r="AE22" i="271"/>
  <c r="AD22" i="271"/>
  <c r="AC22" i="271"/>
  <c r="AB22" i="271"/>
  <c r="AA22" i="271"/>
  <c r="Y22" i="271"/>
  <c r="X22" i="271"/>
  <c r="W22" i="271"/>
  <c r="Z22" i="271" s="1"/>
  <c r="V22" i="271"/>
  <c r="T22" i="271"/>
  <c r="S22" i="271"/>
  <c r="R22" i="271"/>
  <c r="Q22" i="271"/>
  <c r="O22" i="271"/>
  <c r="N22" i="271"/>
  <c r="M22" i="271"/>
  <c r="L22" i="271"/>
  <c r="K22" i="271"/>
  <c r="AI21" i="271"/>
  <c r="AH21" i="271"/>
  <c r="AJ21" i="271" s="1"/>
  <c r="AG21" i="271"/>
  <c r="AE21" i="271"/>
  <c r="AD21" i="271"/>
  <c r="AC21" i="271"/>
  <c r="AB21" i="271"/>
  <c r="AA21" i="271"/>
  <c r="Y21" i="271"/>
  <c r="X21" i="271"/>
  <c r="W21" i="271"/>
  <c r="V21" i="271"/>
  <c r="T21" i="271"/>
  <c r="S21" i="271"/>
  <c r="U21" i="271" s="1"/>
  <c r="R21" i="271"/>
  <c r="Q21" i="271"/>
  <c r="O21" i="271"/>
  <c r="N21" i="271"/>
  <c r="M21" i="271"/>
  <c r="L21" i="271"/>
  <c r="K21" i="271"/>
  <c r="AI20" i="271"/>
  <c r="AH20" i="271"/>
  <c r="AJ20" i="271" s="1"/>
  <c r="AG20" i="271"/>
  <c r="AE20" i="271"/>
  <c r="AD20" i="271"/>
  <c r="AC20" i="271"/>
  <c r="AB20" i="271"/>
  <c r="AF20" i="271" s="1"/>
  <c r="AA20" i="271"/>
  <c r="Y20" i="271"/>
  <c r="X20" i="271"/>
  <c r="W20" i="271"/>
  <c r="Z20" i="271" s="1"/>
  <c r="V20" i="271"/>
  <c r="T20" i="271"/>
  <c r="S20" i="271"/>
  <c r="R20" i="271"/>
  <c r="U20" i="271" s="1"/>
  <c r="Q20" i="271"/>
  <c r="O20" i="271"/>
  <c r="N20" i="271"/>
  <c r="M20" i="271"/>
  <c r="L20" i="271"/>
  <c r="P20" i="271" s="1"/>
  <c r="F20" i="271" s="1"/>
  <c r="K20" i="271"/>
  <c r="AI19" i="271"/>
  <c r="AH19" i="271"/>
  <c r="AJ19" i="271" s="1"/>
  <c r="AG19" i="271"/>
  <c r="AE19" i="271"/>
  <c r="AD19" i="271"/>
  <c r="AC19" i="271"/>
  <c r="AB19" i="271"/>
  <c r="AA19" i="271"/>
  <c r="Y19" i="271"/>
  <c r="X19" i="271"/>
  <c r="Z19" i="271" s="1"/>
  <c r="W19" i="271"/>
  <c r="V19" i="271"/>
  <c r="T19" i="271"/>
  <c r="S19" i="271"/>
  <c r="U19" i="271" s="1"/>
  <c r="R19" i="271"/>
  <c r="Q19" i="271"/>
  <c r="O19" i="271"/>
  <c r="N19" i="271"/>
  <c r="M19" i="271"/>
  <c r="L19" i="271"/>
  <c r="K19" i="271"/>
  <c r="AI18" i="271"/>
  <c r="AH18" i="271"/>
  <c r="AJ18" i="271" s="1"/>
  <c r="AG18" i="271"/>
  <c r="AE18" i="271"/>
  <c r="AD18" i="271"/>
  <c r="AC18" i="271"/>
  <c r="AF18" i="271" s="1"/>
  <c r="AB18" i="271"/>
  <c r="AA18" i="271"/>
  <c r="Y18" i="271"/>
  <c r="X18" i="271"/>
  <c r="Z18" i="271" s="1"/>
  <c r="W18" i="271"/>
  <c r="V18" i="271"/>
  <c r="T18" i="271"/>
  <c r="S18" i="271"/>
  <c r="U18" i="271" s="1"/>
  <c r="R18" i="271"/>
  <c r="Q18" i="271"/>
  <c r="O18" i="271"/>
  <c r="N18" i="271"/>
  <c r="M18" i="271"/>
  <c r="P18" i="271" s="1"/>
  <c r="F18" i="271" s="1"/>
  <c r="L18" i="271"/>
  <c r="K18" i="271"/>
  <c r="AI17" i="271"/>
  <c r="AH17" i="271"/>
  <c r="AJ17" i="271" s="1"/>
  <c r="AG17" i="271"/>
  <c r="AE17" i="271"/>
  <c r="AD17" i="271"/>
  <c r="AC17" i="271"/>
  <c r="AB17" i="271"/>
  <c r="AA17" i="271"/>
  <c r="Y17" i="271"/>
  <c r="X17" i="271"/>
  <c r="Z17" i="271" s="1"/>
  <c r="W17" i="271"/>
  <c r="V17" i="271"/>
  <c r="T17" i="271"/>
  <c r="S17" i="271"/>
  <c r="R17" i="271"/>
  <c r="Q17" i="271"/>
  <c r="O17" i="271"/>
  <c r="N17" i="271"/>
  <c r="M17" i="271"/>
  <c r="L17" i="271"/>
  <c r="P17" i="271" s="1"/>
  <c r="F17" i="271" s="1"/>
  <c r="K17" i="271"/>
  <c r="AI16" i="271"/>
  <c r="AH16" i="271"/>
  <c r="AJ16" i="271" s="1"/>
  <c r="AG16" i="271"/>
  <c r="AE16" i="271"/>
  <c r="AD16" i="271"/>
  <c r="AC16" i="271"/>
  <c r="AB16" i="271"/>
  <c r="AF16" i="271" s="1"/>
  <c r="AA16" i="271"/>
  <c r="Y16" i="271"/>
  <c r="X16" i="271"/>
  <c r="W16" i="271"/>
  <c r="Z16" i="271" s="1"/>
  <c r="V16" i="271"/>
  <c r="T16" i="271"/>
  <c r="S16" i="271"/>
  <c r="R16" i="271"/>
  <c r="U16" i="271" s="1"/>
  <c r="Q16" i="271"/>
  <c r="O16" i="271"/>
  <c r="N16" i="271"/>
  <c r="M16" i="271"/>
  <c r="L16" i="271"/>
  <c r="P16" i="271" s="1"/>
  <c r="F16" i="271" s="1"/>
  <c r="K16" i="271"/>
  <c r="AI15" i="271"/>
  <c r="AH15" i="271"/>
  <c r="AG15" i="271"/>
  <c r="AE15" i="271"/>
  <c r="AD15" i="271"/>
  <c r="AC15" i="271"/>
  <c r="AB15" i="271"/>
  <c r="AF15" i="271" s="1"/>
  <c r="AA15" i="271"/>
  <c r="Y15" i="271"/>
  <c r="X15" i="271"/>
  <c r="W15" i="271"/>
  <c r="V15" i="271"/>
  <c r="T15" i="271"/>
  <c r="S15" i="271"/>
  <c r="R15" i="271"/>
  <c r="Q15" i="271"/>
  <c r="O15" i="271"/>
  <c r="N15" i="271"/>
  <c r="M15" i="271"/>
  <c r="L15" i="271"/>
  <c r="P15" i="271" s="1"/>
  <c r="F15" i="271" s="1"/>
  <c r="K15" i="271"/>
  <c r="AI14" i="271"/>
  <c r="AH14" i="271"/>
  <c r="AJ14" i="271" s="1"/>
  <c r="AG14" i="271"/>
  <c r="AE14" i="271"/>
  <c r="AD14" i="271"/>
  <c r="AC14" i="271"/>
  <c r="AB14" i="271"/>
  <c r="AA14" i="271"/>
  <c r="Y14" i="271"/>
  <c r="X14" i="271"/>
  <c r="Z14" i="271" s="1"/>
  <c r="W14" i="271"/>
  <c r="V14" i="271"/>
  <c r="T14" i="271"/>
  <c r="S14" i="271"/>
  <c r="R14" i="271"/>
  <c r="Q14" i="271"/>
  <c r="O14" i="271"/>
  <c r="N14" i="271"/>
  <c r="M14" i="271"/>
  <c r="L14" i="271"/>
  <c r="K14" i="271"/>
  <c r="AI13" i="271"/>
  <c r="AH13" i="271"/>
  <c r="AJ13" i="271" s="1"/>
  <c r="AG13" i="271"/>
  <c r="AE13" i="271"/>
  <c r="AD13" i="271"/>
  <c r="AC13" i="271"/>
  <c r="AF13" i="271" s="1"/>
  <c r="AB13" i="271"/>
  <c r="AA13" i="271"/>
  <c r="Y13" i="271"/>
  <c r="X13" i="271"/>
  <c r="W13" i="271"/>
  <c r="V13" i="271"/>
  <c r="T13" i="271"/>
  <c r="S13" i="271"/>
  <c r="R13" i="271"/>
  <c r="U13" i="271" s="1"/>
  <c r="Q13" i="271"/>
  <c r="O13" i="271"/>
  <c r="N13" i="271"/>
  <c r="M13" i="271"/>
  <c r="L13" i="271"/>
  <c r="K13" i="271"/>
  <c r="AI12" i="271"/>
  <c r="AH12" i="271"/>
  <c r="AJ12" i="271" s="1"/>
  <c r="AG12" i="271"/>
  <c r="AE12" i="271"/>
  <c r="AD12" i="271"/>
  <c r="AC12" i="271"/>
  <c r="AF12" i="271" s="1"/>
  <c r="AB12" i="271"/>
  <c r="AA12" i="271"/>
  <c r="Y12" i="271"/>
  <c r="X12" i="271"/>
  <c r="Z12" i="271" s="1"/>
  <c r="W12" i="271"/>
  <c r="V12" i="271"/>
  <c r="T12" i="271"/>
  <c r="S12" i="271"/>
  <c r="R12" i="271"/>
  <c r="Q12" i="271"/>
  <c r="P12" i="271"/>
  <c r="F12" i="271" s="1"/>
  <c r="O12" i="271"/>
  <c r="N12" i="271"/>
  <c r="M12" i="271"/>
  <c r="L12" i="271"/>
  <c r="K12" i="271"/>
  <c r="AI11" i="271"/>
  <c r="AH11" i="271"/>
  <c r="AJ11" i="271" s="1"/>
  <c r="AG11" i="271"/>
  <c r="AE11" i="271"/>
  <c r="AD11" i="271"/>
  <c r="AC11" i="271"/>
  <c r="AB11" i="271"/>
  <c r="AA11" i="271"/>
  <c r="Y11" i="271"/>
  <c r="X11" i="271"/>
  <c r="W11" i="271"/>
  <c r="Z11" i="271" s="1"/>
  <c r="V11" i="271"/>
  <c r="T11" i="271"/>
  <c r="S11" i="271"/>
  <c r="R11" i="271"/>
  <c r="U11" i="271" s="1"/>
  <c r="Q11" i="271"/>
  <c r="O11" i="271"/>
  <c r="N11" i="271"/>
  <c r="M11" i="271"/>
  <c r="L11" i="271"/>
  <c r="K11" i="271"/>
  <c r="AI10" i="271"/>
  <c r="AH10" i="271"/>
  <c r="AJ10" i="271" s="1"/>
  <c r="AG10" i="271"/>
  <c r="AE10" i="271"/>
  <c r="AD10" i="271"/>
  <c r="AC10" i="271"/>
  <c r="AB10" i="271"/>
  <c r="AF10" i="271" s="1"/>
  <c r="AA10" i="271"/>
  <c r="Y10" i="271"/>
  <c r="X10" i="271"/>
  <c r="W10" i="271"/>
  <c r="Z10" i="271" s="1"/>
  <c r="V10" i="271"/>
  <c r="T10" i="271"/>
  <c r="S10" i="271"/>
  <c r="R10" i="271"/>
  <c r="U10" i="271" s="1"/>
  <c r="Q10" i="271"/>
  <c r="P10" i="271"/>
  <c r="F10" i="271" s="1"/>
  <c r="O10" i="271"/>
  <c r="N10" i="271"/>
  <c r="M10" i="271"/>
  <c r="L10" i="271"/>
  <c r="K10" i="271"/>
  <c r="AI9" i="271"/>
  <c r="AH9" i="271"/>
  <c r="AJ9" i="271" s="1"/>
  <c r="AG9" i="271"/>
  <c r="AE9" i="271"/>
  <c r="AD9" i="271"/>
  <c r="AC9" i="271"/>
  <c r="AB9" i="271"/>
  <c r="AF9" i="271" s="1"/>
  <c r="AA9" i="271"/>
  <c r="Y9" i="271"/>
  <c r="X9" i="271"/>
  <c r="W9" i="271"/>
  <c r="Z9" i="271" s="1"/>
  <c r="V9" i="271"/>
  <c r="T9" i="271"/>
  <c r="S9" i="271"/>
  <c r="R9" i="271"/>
  <c r="Q9" i="271"/>
  <c r="O9" i="271"/>
  <c r="N9" i="271"/>
  <c r="M9" i="271"/>
  <c r="L9" i="271"/>
  <c r="P9" i="271" s="1"/>
  <c r="F9" i="271" s="1"/>
  <c r="K9" i="271"/>
  <c r="AI8" i="271"/>
  <c r="AH8" i="271"/>
  <c r="AJ8" i="271" s="1"/>
  <c r="AG8" i="271"/>
  <c r="AE8" i="271"/>
  <c r="AD8" i="271"/>
  <c r="AC8" i="271"/>
  <c r="AB8" i="271"/>
  <c r="AF8" i="271" s="1"/>
  <c r="AA8" i="271"/>
  <c r="Y8" i="271"/>
  <c r="X8" i="271"/>
  <c r="W8" i="271"/>
  <c r="Z8" i="271" s="1"/>
  <c r="V8" i="271"/>
  <c r="T8" i="271"/>
  <c r="S8" i="271"/>
  <c r="R8" i="271"/>
  <c r="U8" i="271" s="1"/>
  <c r="Q8" i="271"/>
  <c r="O8" i="271"/>
  <c r="N8" i="271"/>
  <c r="M8" i="271"/>
  <c r="L8" i="271"/>
  <c r="P8" i="271" s="1"/>
  <c r="F8" i="271" s="1"/>
  <c r="K8" i="271"/>
  <c r="AI7" i="271"/>
  <c r="AH7" i="271"/>
  <c r="AJ7" i="271" s="1"/>
  <c r="AG7" i="271"/>
  <c r="AE7" i="271"/>
  <c r="AD7" i="271"/>
  <c r="AC7" i="271"/>
  <c r="AB7" i="271"/>
  <c r="AF7" i="271" s="1"/>
  <c r="AA7" i="271"/>
  <c r="Y7" i="271"/>
  <c r="X7" i="271"/>
  <c r="Z7" i="271" s="1"/>
  <c r="W7" i="271"/>
  <c r="V7" i="271"/>
  <c r="T7" i="271"/>
  <c r="S7" i="271"/>
  <c r="R7" i="271"/>
  <c r="Q7" i="271"/>
  <c r="O7" i="271"/>
  <c r="N7" i="271"/>
  <c r="M7" i="271"/>
  <c r="L7" i="271"/>
  <c r="P7" i="271" s="1"/>
  <c r="F7" i="271" s="1"/>
  <c r="K7" i="271"/>
  <c r="AI6" i="271"/>
  <c r="AH6" i="271"/>
  <c r="AJ6" i="271" s="1"/>
  <c r="AG6" i="271"/>
  <c r="AE6" i="271"/>
  <c r="AD6" i="271"/>
  <c r="AC6" i="271"/>
  <c r="AB6" i="271"/>
  <c r="AA6" i="271"/>
  <c r="Z6" i="271"/>
  <c r="Y6" i="271"/>
  <c r="X6" i="271"/>
  <c r="W6" i="271"/>
  <c r="V6" i="271"/>
  <c r="T6" i="271"/>
  <c r="S6" i="271"/>
  <c r="R6" i="271"/>
  <c r="Q6" i="271"/>
  <c r="O6" i="271"/>
  <c r="N6" i="271"/>
  <c r="M6" i="271"/>
  <c r="L6" i="271"/>
  <c r="K6" i="271"/>
  <c r="AI5" i="271"/>
  <c r="AH5" i="271"/>
  <c r="AJ5" i="271" s="1"/>
  <c r="AG5" i="271"/>
  <c r="AE5" i="271"/>
  <c r="AD5" i="271"/>
  <c r="AC5" i="271"/>
  <c r="AB5" i="271"/>
  <c r="AA5" i="271"/>
  <c r="Y5" i="271"/>
  <c r="X5" i="271"/>
  <c r="W5" i="271"/>
  <c r="V5" i="271"/>
  <c r="T5" i="271"/>
  <c r="S5" i="271"/>
  <c r="U5" i="271" s="1"/>
  <c r="R5" i="271"/>
  <c r="Q5" i="271"/>
  <c r="O5" i="271"/>
  <c r="N5" i="271"/>
  <c r="M5" i="271"/>
  <c r="L5" i="271"/>
  <c r="K5" i="271"/>
  <c r="AI4" i="271"/>
  <c r="AH4" i="271"/>
  <c r="AJ4" i="271" s="1"/>
  <c r="AG4" i="271"/>
  <c r="AE4" i="271"/>
  <c r="AD4" i="271"/>
  <c r="AC4" i="271"/>
  <c r="AF4" i="271" s="1"/>
  <c r="AB4" i="271"/>
  <c r="AA4" i="271"/>
  <c r="Y4" i="271"/>
  <c r="X4" i="271"/>
  <c r="Z4" i="271" s="1"/>
  <c r="W4" i="271"/>
  <c r="V4" i="271"/>
  <c r="T4" i="271"/>
  <c r="S4" i="271"/>
  <c r="U4" i="271" s="1"/>
  <c r="R4" i="271"/>
  <c r="Q4" i="271"/>
  <c r="O4" i="271"/>
  <c r="N4" i="271"/>
  <c r="M4" i="271"/>
  <c r="P4" i="271" s="1"/>
  <c r="F4" i="271" s="1"/>
  <c r="L4" i="271"/>
  <c r="K4" i="271"/>
  <c r="D57" i="270"/>
  <c r="E54" i="270"/>
  <c r="E55" i="270" s="1"/>
  <c r="D54" i="270"/>
  <c r="D56" i="270" s="1"/>
  <c r="C54" i="270"/>
  <c r="C55" i="270" s="1"/>
  <c r="G55" i="270" s="1"/>
  <c r="D50" i="270"/>
  <c r="E47" i="270"/>
  <c r="E49" i="270" s="1"/>
  <c r="D47" i="270"/>
  <c r="D49" i="270" s="1"/>
  <c r="AJ43" i="270"/>
  <c r="AI43" i="270"/>
  <c r="AH43" i="270"/>
  <c r="AG43" i="270"/>
  <c r="AF43" i="270"/>
  <c r="AE43" i="270"/>
  <c r="AD43" i="270"/>
  <c r="AC43" i="270"/>
  <c r="AB43" i="270"/>
  <c r="AA43" i="270"/>
  <c r="Z43" i="270"/>
  <c r="Y43" i="270"/>
  <c r="X43" i="270"/>
  <c r="W43" i="270"/>
  <c r="V43" i="270"/>
  <c r="U43" i="270"/>
  <c r="T43" i="270"/>
  <c r="S43" i="270"/>
  <c r="R43" i="270"/>
  <c r="Q43" i="270"/>
  <c r="P43" i="270"/>
  <c r="O43" i="270"/>
  <c r="N43" i="270"/>
  <c r="M43" i="270"/>
  <c r="L43" i="270"/>
  <c r="K43" i="270"/>
  <c r="F43" i="270"/>
  <c r="AJ42" i="270"/>
  <c r="AI42" i="270"/>
  <c r="AH42" i="270"/>
  <c r="AG42" i="270"/>
  <c r="AF42" i="270"/>
  <c r="AE42" i="270"/>
  <c r="AD42" i="270"/>
  <c r="AC42" i="270"/>
  <c r="AB42" i="270"/>
  <c r="AA42" i="270"/>
  <c r="Z42" i="270"/>
  <c r="Y42" i="270"/>
  <c r="X42" i="270"/>
  <c r="W42" i="270"/>
  <c r="V42" i="270"/>
  <c r="U42" i="270"/>
  <c r="T42" i="270"/>
  <c r="S42" i="270"/>
  <c r="R42" i="270"/>
  <c r="Q42" i="270"/>
  <c r="P42" i="270"/>
  <c r="O42" i="270"/>
  <c r="N42" i="270"/>
  <c r="M42" i="270"/>
  <c r="L42" i="270"/>
  <c r="K42" i="270"/>
  <c r="F42" i="270"/>
  <c r="AJ41" i="270"/>
  <c r="AI41" i="270"/>
  <c r="AH41" i="270"/>
  <c r="AG41" i="270"/>
  <c r="AF41" i="270"/>
  <c r="AE41" i="270"/>
  <c r="AD41" i="270"/>
  <c r="AC41" i="270"/>
  <c r="AB41" i="270"/>
  <c r="AA41" i="270"/>
  <c r="Z41" i="270"/>
  <c r="Y41" i="270"/>
  <c r="X41" i="270"/>
  <c r="W41" i="270"/>
  <c r="V41" i="270"/>
  <c r="U41" i="270"/>
  <c r="T41" i="270"/>
  <c r="S41" i="270"/>
  <c r="R41" i="270"/>
  <c r="Q41" i="270"/>
  <c r="P41" i="270"/>
  <c r="O41" i="270"/>
  <c r="N41" i="270"/>
  <c r="M41" i="270"/>
  <c r="L41" i="270"/>
  <c r="K41" i="270"/>
  <c r="F41" i="270"/>
  <c r="AJ40" i="270"/>
  <c r="AI40" i="270"/>
  <c r="AH40" i="270"/>
  <c r="AG40" i="270"/>
  <c r="AF40" i="270"/>
  <c r="AE40" i="270"/>
  <c r="AD40" i="270"/>
  <c r="AC40" i="270"/>
  <c r="AB40" i="270"/>
  <c r="AA40" i="270"/>
  <c r="Z40" i="270"/>
  <c r="Y40" i="270"/>
  <c r="X40" i="270"/>
  <c r="W40" i="270"/>
  <c r="V40" i="270"/>
  <c r="U40" i="270"/>
  <c r="T40" i="270"/>
  <c r="S40" i="270"/>
  <c r="R40" i="270"/>
  <c r="Q40" i="270"/>
  <c r="P40" i="270"/>
  <c r="O40" i="270"/>
  <c r="N40" i="270"/>
  <c r="M40" i="270"/>
  <c r="L40" i="270"/>
  <c r="K40" i="270"/>
  <c r="F40" i="270"/>
  <c r="AJ39" i="270"/>
  <c r="AI39" i="270"/>
  <c r="AH39" i="270"/>
  <c r="AG39" i="270"/>
  <c r="AF39" i="270"/>
  <c r="AE39" i="270"/>
  <c r="AD39" i="270"/>
  <c r="AC39" i="270"/>
  <c r="AB39" i="270"/>
  <c r="AA39" i="270"/>
  <c r="Z39" i="270"/>
  <c r="Y39" i="270"/>
  <c r="X39" i="270"/>
  <c r="W39" i="270"/>
  <c r="V39" i="270"/>
  <c r="U39" i="270"/>
  <c r="T39" i="270"/>
  <c r="S39" i="270"/>
  <c r="R39" i="270"/>
  <c r="Q39" i="270"/>
  <c r="P39" i="270"/>
  <c r="O39" i="270"/>
  <c r="N39" i="270"/>
  <c r="M39" i="270"/>
  <c r="L39" i="270"/>
  <c r="K39" i="270"/>
  <c r="F39" i="270"/>
  <c r="AJ38" i="270"/>
  <c r="AI38" i="270"/>
  <c r="AH38" i="270"/>
  <c r="AG38" i="270"/>
  <c r="AF38" i="270"/>
  <c r="AE38" i="270"/>
  <c r="AD38" i="270"/>
  <c r="AC38" i="270"/>
  <c r="AB38" i="270"/>
  <c r="AA38" i="270"/>
  <c r="Z38" i="270"/>
  <c r="Y38" i="270"/>
  <c r="X38" i="270"/>
  <c r="W38" i="270"/>
  <c r="V38" i="270"/>
  <c r="U38" i="270"/>
  <c r="T38" i="270"/>
  <c r="S38" i="270"/>
  <c r="R38" i="270"/>
  <c r="Q38" i="270"/>
  <c r="P38" i="270"/>
  <c r="O38" i="270"/>
  <c r="N38" i="270"/>
  <c r="M38" i="270"/>
  <c r="L38" i="270"/>
  <c r="K38" i="270"/>
  <c r="F38" i="270"/>
  <c r="AJ37" i="270"/>
  <c r="AI37" i="270"/>
  <c r="AH37" i="270"/>
  <c r="AG37" i="270"/>
  <c r="AF37" i="270"/>
  <c r="AE37" i="270"/>
  <c r="AD37" i="270"/>
  <c r="AC37" i="270"/>
  <c r="AB37" i="270"/>
  <c r="AA37" i="270"/>
  <c r="Z37" i="270"/>
  <c r="Y37" i="270"/>
  <c r="X37" i="270"/>
  <c r="W37" i="270"/>
  <c r="V37" i="270"/>
  <c r="U37" i="270"/>
  <c r="T37" i="270"/>
  <c r="S37" i="270"/>
  <c r="R37" i="270"/>
  <c r="Q37" i="270"/>
  <c r="P37" i="270"/>
  <c r="O37" i="270"/>
  <c r="N37" i="270"/>
  <c r="M37" i="270"/>
  <c r="L37" i="270"/>
  <c r="K37" i="270"/>
  <c r="F37" i="270"/>
  <c r="AJ36" i="270"/>
  <c r="AI36" i="270"/>
  <c r="AH36" i="270"/>
  <c r="AG36" i="270"/>
  <c r="AF36" i="270"/>
  <c r="AE36" i="270"/>
  <c r="AD36" i="270"/>
  <c r="AC36" i="270"/>
  <c r="AB36" i="270"/>
  <c r="AA36" i="270"/>
  <c r="Z36" i="270"/>
  <c r="Y36" i="270"/>
  <c r="X36" i="270"/>
  <c r="W36" i="270"/>
  <c r="V36" i="270"/>
  <c r="U36" i="270"/>
  <c r="T36" i="270"/>
  <c r="S36" i="270"/>
  <c r="R36" i="270"/>
  <c r="Q36" i="270"/>
  <c r="P36" i="270"/>
  <c r="O36" i="270"/>
  <c r="N36" i="270"/>
  <c r="M36" i="270"/>
  <c r="L36" i="270"/>
  <c r="K36" i="270"/>
  <c r="F36" i="270"/>
  <c r="AJ35" i="270"/>
  <c r="AI35" i="270"/>
  <c r="AH35" i="270"/>
  <c r="AG35" i="270"/>
  <c r="AF35" i="270"/>
  <c r="AE35" i="270"/>
  <c r="AD35" i="270"/>
  <c r="AC35" i="270"/>
  <c r="AB35" i="270"/>
  <c r="AA35" i="270"/>
  <c r="Z35" i="270"/>
  <c r="Y35" i="270"/>
  <c r="X35" i="270"/>
  <c r="W35" i="270"/>
  <c r="V35" i="270"/>
  <c r="U35" i="270"/>
  <c r="T35" i="270"/>
  <c r="S35" i="270"/>
  <c r="R35" i="270"/>
  <c r="Q35" i="270"/>
  <c r="P35" i="270"/>
  <c r="O35" i="270"/>
  <c r="N35" i="270"/>
  <c r="M35" i="270"/>
  <c r="L35" i="270"/>
  <c r="K35" i="270"/>
  <c r="F35" i="270"/>
  <c r="AJ34" i="270"/>
  <c r="AI34" i="270"/>
  <c r="AH34" i="270"/>
  <c r="AG34" i="270"/>
  <c r="AF34" i="270"/>
  <c r="AE34" i="270"/>
  <c r="AD34" i="270"/>
  <c r="AC34" i="270"/>
  <c r="AB34" i="270"/>
  <c r="AA34" i="270"/>
  <c r="Z34" i="270"/>
  <c r="Y34" i="270"/>
  <c r="X34" i="270"/>
  <c r="W34" i="270"/>
  <c r="V34" i="270"/>
  <c r="U34" i="270"/>
  <c r="T34" i="270"/>
  <c r="S34" i="270"/>
  <c r="R34" i="270"/>
  <c r="Q34" i="270"/>
  <c r="P34" i="270"/>
  <c r="O34" i="270"/>
  <c r="N34" i="270"/>
  <c r="M34" i="270"/>
  <c r="L34" i="270"/>
  <c r="K34" i="270"/>
  <c r="F34" i="270"/>
  <c r="AJ33" i="270"/>
  <c r="AI33" i="270"/>
  <c r="AH33" i="270"/>
  <c r="AG33" i="270"/>
  <c r="AF33" i="270"/>
  <c r="AE33" i="270"/>
  <c r="AD33" i="270"/>
  <c r="AC33" i="270"/>
  <c r="AB33" i="270"/>
  <c r="AA33" i="270"/>
  <c r="Z33" i="270"/>
  <c r="Y33" i="270"/>
  <c r="X33" i="270"/>
  <c r="W33" i="270"/>
  <c r="V33" i="270"/>
  <c r="U33" i="270"/>
  <c r="T33" i="270"/>
  <c r="S33" i="270"/>
  <c r="R33" i="270"/>
  <c r="Q33" i="270"/>
  <c r="P33" i="270"/>
  <c r="O33" i="270"/>
  <c r="N33" i="270"/>
  <c r="M33" i="270"/>
  <c r="L33" i="270"/>
  <c r="K33" i="270"/>
  <c r="F33" i="270"/>
  <c r="AJ32" i="270"/>
  <c r="AI32" i="270"/>
  <c r="AH32" i="270"/>
  <c r="AG32" i="270"/>
  <c r="AF32" i="270"/>
  <c r="AE32" i="270"/>
  <c r="AD32" i="270"/>
  <c r="AC32" i="270"/>
  <c r="AB32" i="270"/>
  <c r="AA32" i="270"/>
  <c r="Z32" i="270"/>
  <c r="Y32" i="270"/>
  <c r="X32" i="270"/>
  <c r="W32" i="270"/>
  <c r="V32" i="270"/>
  <c r="U32" i="270"/>
  <c r="T32" i="270"/>
  <c r="S32" i="270"/>
  <c r="R32" i="270"/>
  <c r="Q32" i="270"/>
  <c r="P32" i="270"/>
  <c r="O32" i="270"/>
  <c r="N32" i="270"/>
  <c r="M32" i="270"/>
  <c r="L32" i="270"/>
  <c r="K32" i="270"/>
  <c r="F32" i="270"/>
  <c r="AJ31" i="270"/>
  <c r="AI31" i="270"/>
  <c r="AH31" i="270"/>
  <c r="AG31" i="270"/>
  <c r="AF31" i="270"/>
  <c r="AE31" i="270"/>
  <c r="AD31" i="270"/>
  <c r="AC31" i="270"/>
  <c r="AB31" i="270"/>
  <c r="AA31" i="270"/>
  <c r="Z31" i="270"/>
  <c r="Y31" i="270"/>
  <c r="X31" i="270"/>
  <c r="W31" i="270"/>
  <c r="V31" i="270"/>
  <c r="U31" i="270"/>
  <c r="T31" i="270"/>
  <c r="S31" i="270"/>
  <c r="R31" i="270"/>
  <c r="Q31" i="270"/>
  <c r="P31" i="270"/>
  <c r="O31" i="270"/>
  <c r="N31" i="270"/>
  <c r="M31" i="270"/>
  <c r="L31" i="270"/>
  <c r="K31" i="270"/>
  <c r="F31" i="270"/>
  <c r="AJ30" i="270"/>
  <c r="AI30" i="270"/>
  <c r="AH30" i="270"/>
  <c r="AG30" i="270"/>
  <c r="AF30" i="270"/>
  <c r="AE30" i="270"/>
  <c r="AD30" i="270"/>
  <c r="AC30" i="270"/>
  <c r="AB30" i="270"/>
  <c r="AA30" i="270"/>
  <c r="Z30" i="270"/>
  <c r="Y30" i="270"/>
  <c r="X30" i="270"/>
  <c r="W30" i="270"/>
  <c r="V30" i="270"/>
  <c r="U30" i="270"/>
  <c r="T30" i="270"/>
  <c r="S30" i="270"/>
  <c r="R30" i="270"/>
  <c r="Q30" i="270"/>
  <c r="P30" i="270"/>
  <c r="O30" i="270"/>
  <c r="N30" i="270"/>
  <c r="M30" i="270"/>
  <c r="L30" i="270"/>
  <c r="K30" i="270"/>
  <c r="F30" i="270"/>
  <c r="AJ29" i="270"/>
  <c r="AI29" i="270"/>
  <c r="AH29" i="270"/>
  <c r="AG29" i="270"/>
  <c r="AF29" i="270"/>
  <c r="AE29" i="270"/>
  <c r="AD29" i="270"/>
  <c r="AC29" i="270"/>
  <c r="AB29" i="270"/>
  <c r="AA29" i="270"/>
  <c r="Z29" i="270"/>
  <c r="Y29" i="270"/>
  <c r="X29" i="270"/>
  <c r="W29" i="270"/>
  <c r="V29" i="270"/>
  <c r="U29" i="270"/>
  <c r="T29" i="270"/>
  <c r="S29" i="270"/>
  <c r="R29" i="270"/>
  <c r="Q29" i="270"/>
  <c r="P29" i="270"/>
  <c r="O29" i="270"/>
  <c r="N29" i="270"/>
  <c r="M29" i="270"/>
  <c r="L29" i="270"/>
  <c r="K29" i="270"/>
  <c r="F29" i="270"/>
  <c r="AJ28" i="270"/>
  <c r="AI28" i="270"/>
  <c r="AH28" i="270"/>
  <c r="AG28" i="270"/>
  <c r="AF28" i="270"/>
  <c r="AE28" i="270"/>
  <c r="AD28" i="270"/>
  <c r="AC28" i="270"/>
  <c r="AB28" i="270"/>
  <c r="AA28" i="270"/>
  <c r="Z28" i="270"/>
  <c r="Y28" i="270"/>
  <c r="X28" i="270"/>
  <c r="W28" i="270"/>
  <c r="V28" i="270"/>
  <c r="U28" i="270"/>
  <c r="T28" i="270"/>
  <c r="S28" i="270"/>
  <c r="R28" i="270"/>
  <c r="Q28" i="270"/>
  <c r="P28" i="270"/>
  <c r="O28" i="270"/>
  <c r="N28" i="270"/>
  <c r="M28" i="270"/>
  <c r="L28" i="270"/>
  <c r="K28" i="270"/>
  <c r="F28" i="270"/>
  <c r="AJ27" i="270"/>
  <c r="AI27" i="270"/>
  <c r="AH27" i="270"/>
  <c r="AG27" i="270"/>
  <c r="AF27" i="270"/>
  <c r="AE27" i="270"/>
  <c r="AD27" i="270"/>
  <c r="AC27" i="270"/>
  <c r="AB27" i="270"/>
  <c r="AA27" i="270"/>
  <c r="Z27" i="270"/>
  <c r="Y27" i="270"/>
  <c r="X27" i="270"/>
  <c r="W27" i="270"/>
  <c r="V27" i="270"/>
  <c r="U27" i="270"/>
  <c r="T27" i="270"/>
  <c r="S27" i="270"/>
  <c r="R27" i="270"/>
  <c r="Q27" i="270"/>
  <c r="P27" i="270"/>
  <c r="O27" i="270"/>
  <c r="N27" i="270"/>
  <c r="M27" i="270"/>
  <c r="L27" i="270"/>
  <c r="K27" i="270"/>
  <c r="F27" i="270"/>
  <c r="AJ26" i="270"/>
  <c r="AI26" i="270"/>
  <c r="AH26" i="270"/>
  <c r="AG26" i="270"/>
  <c r="AF26" i="270"/>
  <c r="AE26" i="270"/>
  <c r="AD26" i="270"/>
  <c r="AC26" i="270"/>
  <c r="AB26" i="270"/>
  <c r="AA26" i="270"/>
  <c r="Z26" i="270"/>
  <c r="Y26" i="270"/>
  <c r="X26" i="270"/>
  <c r="W26" i="270"/>
  <c r="V26" i="270"/>
  <c r="U26" i="270"/>
  <c r="T26" i="270"/>
  <c r="S26" i="270"/>
  <c r="R26" i="270"/>
  <c r="Q26" i="270"/>
  <c r="P26" i="270"/>
  <c r="O26" i="270"/>
  <c r="N26" i="270"/>
  <c r="M26" i="270"/>
  <c r="L26" i="270"/>
  <c r="K26" i="270"/>
  <c r="F26" i="270"/>
  <c r="AJ25" i="270"/>
  <c r="AI25" i="270"/>
  <c r="AH25" i="270"/>
  <c r="AG25" i="270"/>
  <c r="AF25" i="270"/>
  <c r="AE25" i="270"/>
  <c r="AD25" i="270"/>
  <c r="AC25" i="270"/>
  <c r="AB25" i="270"/>
  <c r="AA25" i="270"/>
  <c r="Z25" i="270"/>
  <c r="Y25" i="270"/>
  <c r="X25" i="270"/>
  <c r="W25" i="270"/>
  <c r="V25" i="270"/>
  <c r="U25" i="270"/>
  <c r="T25" i="270"/>
  <c r="S25" i="270"/>
  <c r="R25" i="270"/>
  <c r="Q25" i="270"/>
  <c r="P25" i="270"/>
  <c r="O25" i="270"/>
  <c r="N25" i="270"/>
  <c r="M25" i="270"/>
  <c r="L25" i="270"/>
  <c r="K25" i="270"/>
  <c r="F25" i="270"/>
  <c r="AJ24" i="270"/>
  <c r="AI24" i="270"/>
  <c r="AH24" i="270"/>
  <c r="AG24" i="270"/>
  <c r="AF24" i="270"/>
  <c r="AE24" i="270"/>
  <c r="AD24" i="270"/>
  <c r="AC24" i="270"/>
  <c r="AB24" i="270"/>
  <c r="AA24" i="270"/>
  <c r="Z24" i="270"/>
  <c r="Y24" i="270"/>
  <c r="X24" i="270"/>
  <c r="W24" i="270"/>
  <c r="V24" i="270"/>
  <c r="U24" i="270"/>
  <c r="T24" i="270"/>
  <c r="S24" i="270"/>
  <c r="R24" i="270"/>
  <c r="Q24" i="270"/>
  <c r="P24" i="270"/>
  <c r="O24" i="270"/>
  <c r="N24" i="270"/>
  <c r="M24" i="270"/>
  <c r="L24" i="270"/>
  <c r="K24" i="270"/>
  <c r="F24" i="270"/>
  <c r="AJ23" i="270"/>
  <c r="AI23" i="270"/>
  <c r="AH23" i="270"/>
  <c r="AG23" i="270"/>
  <c r="AF23" i="270"/>
  <c r="AE23" i="270"/>
  <c r="AD23" i="270"/>
  <c r="AC23" i="270"/>
  <c r="AB23" i="270"/>
  <c r="AA23" i="270"/>
  <c r="Z23" i="270"/>
  <c r="Y23" i="270"/>
  <c r="X23" i="270"/>
  <c r="W23" i="270"/>
  <c r="V23" i="270"/>
  <c r="U23" i="270"/>
  <c r="T23" i="270"/>
  <c r="S23" i="270"/>
  <c r="R23" i="270"/>
  <c r="Q23" i="270"/>
  <c r="P23" i="270"/>
  <c r="O23" i="270"/>
  <c r="N23" i="270"/>
  <c r="M23" i="270"/>
  <c r="L23" i="270"/>
  <c r="K23" i="270"/>
  <c r="F23" i="270"/>
  <c r="AJ22" i="270"/>
  <c r="AI22" i="270"/>
  <c r="AH22" i="270"/>
  <c r="AG22" i="270"/>
  <c r="AF22" i="270"/>
  <c r="AE22" i="270"/>
  <c r="AD22" i="270"/>
  <c r="AC22" i="270"/>
  <c r="AB22" i="270"/>
  <c r="AA22" i="270"/>
  <c r="Z22" i="270"/>
  <c r="Y22" i="270"/>
  <c r="X22" i="270"/>
  <c r="W22" i="270"/>
  <c r="V22" i="270"/>
  <c r="U22" i="270"/>
  <c r="T22" i="270"/>
  <c r="S22" i="270"/>
  <c r="R22" i="270"/>
  <c r="Q22" i="270"/>
  <c r="P22" i="270"/>
  <c r="O22" i="270"/>
  <c r="N22" i="270"/>
  <c r="M22" i="270"/>
  <c r="L22" i="270"/>
  <c r="K22" i="270"/>
  <c r="F22" i="270"/>
  <c r="AJ21" i="270"/>
  <c r="AI21" i="270"/>
  <c r="AH21" i="270"/>
  <c r="AG21" i="270"/>
  <c r="AF21" i="270"/>
  <c r="AE21" i="270"/>
  <c r="AD21" i="270"/>
  <c r="AC21" i="270"/>
  <c r="AB21" i="270"/>
  <c r="AA21" i="270"/>
  <c r="Z21" i="270"/>
  <c r="Y21" i="270"/>
  <c r="X21" i="270"/>
  <c r="W21" i="270"/>
  <c r="V21" i="270"/>
  <c r="U21" i="270"/>
  <c r="T21" i="270"/>
  <c r="S21" i="270"/>
  <c r="R21" i="270"/>
  <c r="Q21" i="270"/>
  <c r="P21" i="270"/>
  <c r="O21" i="270"/>
  <c r="N21" i="270"/>
  <c r="M21" i="270"/>
  <c r="L21" i="270"/>
  <c r="K21" i="270"/>
  <c r="F21" i="270"/>
  <c r="AI20" i="270"/>
  <c r="AH20" i="270"/>
  <c r="AJ20" i="270" s="1"/>
  <c r="F20" i="270" s="1"/>
  <c r="AG20" i="270"/>
  <c r="AF20" i="270"/>
  <c r="AE20" i="270"/>
  <c r="AD20" i="270"/>
  <c r="AC20" i="270"/>
  <c r="AB20" i="270"/>
  <c r="AA20" i="270"/>
  <c r="Z20" i="270"/>
  <c r="Y20" i="270"/>
  <c r="X20" i="270"/>
  <c r="W20" i="270"/>
  <c r="V20" i="270"/>
  <c r="T20" i="270"/>
  <c r="S20" i="270"/>
  <c r="R20" i="270"/>
  <c r="U20" i="270" s="1"/>
  <c r="Q20" i="270"/>
  <c r="P20" i="270"/>
  <c r="O20" i="270"/>
  <c r="N20" i="270"/>
  <c r="M20" i="270"/>
  <c r="L20" i="270"/>
  <c r="K20" i="270"/>
  <c r="AJ19" i="270"/>
  <c r="F19" i="270" s="1"/>
  <c r="AI19" i="270"/>
  <c r="AH19" i="270"/>
  <c r="AG19" i="270"/>
  <c r="AE19" i="270"/>
  <c r="AD19" i="270"/>
  <c r="AC19" i="270"/>
  <c r="AB19" i="270"/>
  <c r="AA19" i="270"/>
  <c r="AF19" i="270" s="1"/>
  <c r="Y19" i="270"/>
  <c r="X19" i="270"/>
  <c r="W19" i="270"/>
  <c r="V19" i="270"/>
  <c r="Z19" i="270" s="1"/>
  <c r="U19" i="270"/>
  <c r="T19" i="270"/>
  <c r="S19" i="270"/>
  <c r="R19" i="270"/>
  <c r="Q19" i="270"/>
  <c r="O19" i="270"/>
  <c r="N19" i="270"/>
  <c r="M19" i="270"/>
  <c r="L19" i="270"/>
  <c r="K19" i="270"/>
  <c r="P19" i="270" s="1"/>
  <c r="AI18" i="270"/>
  <c r="AH18" i="270"/>
  <c r="AG18" i="270"/>
  <c r="AJ18" i="270" s="1"/>
  <c r="F18" i="270" s="1"/>
  <c r="AF18" i="270"/>
  <c r="AE18" i="270"/>
  <c r="AD18" i="270"/>
  <c r="AC18" i="270"/>
  <c r="AB18" i="270"/>
  <c r="AA18" i="270"/>
  <c r="Y18" i="270"/>
  <c r="X18" i="270"/>
  <c r="W18" i="270"/>
  <c r="V18" i="270"/>
  <c r="Z18" i="270" s="1"/>
  <c r="T18" i="270"/>
  <c r="S18" i="270"/>
  <c r="R18" i="270"/>
  <c r="Q18" i="270"/>
  <c r="U18" i="270" s="1"/>
  <c r="P18" i="270"/>
  <c r="O18" i="270"/>
  <c r="N18" i="270"/>
  <c r="M18" i="270"/>
  <c r="L18" i="270"/>
  <c r="K18" i="270"/>
  <c r="AJ17" i="270"/>
  <c r="F17" i="270" s="1"/>
  <c r="AI17" i="270"/>
  <c r="AH17" i="270"/>
  <c r="AG17" i="270"/>
  <c r="AE17" i="270"/>
  <c r="AD17" i="270"/>
  <c r="AC17" i="270"/>
  <c r="AB17" i="270"/>
  <c r="AF17" i="270" s="1"/>
  <c r="AA17" i="270"/>
  <c r="Y17" i="270"/>
  <c r="X17" i="270"/>
  <c r="W17" i="270"/>
  <c r="Z17" i="270" s="1"/>
  <c r="V17" i="270"/>
  <c r="U17" i="270"/>
  <c r="T17" i="270"/>
  <c r="S17" i="270"/>
  <c r="R17" i="270"/>
  <c r="Q17" i="270"/>
  <c r="O17" i="270"/>
  <c r="N17" i="270"/>
  <c r="M17" i="270"/>
  <c r="L17" i="270"/>
  <c r="P17" i="270" s="1"/>
  <c r="K17" i="270"/>
  <c r="AJ16" i="270"/>
  <c r="F16" i="270" s="1"/>
  <c r="AI16" i="270"/>
  <c r="AH16" i="270"/>
  <c r="AG16" i="270"/>
  <c r="AE16" i="270"/>
  <c r="AD16" i="270"/>
  <c r="AC16" i="270"/>
  <c r="AB16" i="270"/>
  <c r="AF16" i="270" s="1"/>
  <c r="AA16" i="270"/>
  <c r="Y16" i="270"/>
  <c r="X16" i="270"/>
  <c r="W16" i="270"/>
  <c r="Z16" i="270" s="1"/>
  <c r="V16" i="270"/>
  <c r="U16" i="270"/>
  <c r="T16" i="270"/>
  <c r="S16" i="270"/>
  <c r="R16" i="270"/>
  <c r="Q16" i="270"/>
  <c r="O16" i="270"/>
  <c r="N16" i="270"/>
  <c r="M16" i="270"/>
  <c r="L16" i="270"/>
  <c r="P16" i="270" s="1"/>
  <c r="K16" i="270"/>
  <c r="AI15" i="270"/>
  <c r="AH15" i="270"/>
  <c r="AG15" i="270"/>
  <c r="AJ15" i="270" s="1"/>
  <c r="F15" i="270" s="1"/>
  <c r="AE15" i="270"/>
  <c r="AD15" i="270"/>
  <c r="AC15" i="270"/>
  <c r="AB15" i="270"/>
  <c r="AA15" i="270"/>
  <c r="AF15" i="270" s="1"/>
  <c r="Z15" i="270"/>
  <c r="Y15" i="270"/>
  <c r="X15" i="270"/>
  <c r="W15" i="270"/>
  <c r="V15" i="270"/>
  <c r="T15" i="270"/>
  <c r="S15" i="270"/>
  <c r="R15" i="270"/>
  <c r="Q15" i="270"/>
  <c r="U15" i="270" s="1"/>
  <c r="O15" i="270"/>
  <c r="N15" i="270"/>
  <c r="M15" i="270"/>
  <c r="L15" i="270"/>
  <c r="K15" i="270"/>
  <c r="P15" i="270" s="1"/>
  <c r="AJ14" i="270"/>
  <c r="F14" i="270" s="1"/>
  <c r="AI14" i="270"/>
  <c r="AH14" i="270"/>
  <c r="AG14" i="270"/>
  <c r="AE14" i="270"/>
  <c r="AD14" i="270"/>
  <c r="AC14" i="270"/>
  <c r="AB14" i="270"/>
  <c r="AA14" i="270"/>
  <c r="AF14" i="270" s="1"/>
  <c r="Z14" i="270"/>
  <c r="Y14" i="270"/>
  <c r="X14" i="270"/>
  <c r="W14" i="270"/>
  <c r="V14" i="270"/>
  <c r="U14" i="270"/>
  <c r="T14" i="270"/>
  <c r="S14" i="270"/>
  <c r="R14" i="270"/>
  <c r="Q14" i="270"/>
  <c r="O14" i="270"/>
  <c r="N14" i="270"/>
  <c r="M14" i="270"/>
  <c r="L14" i="270"/>
  <c r="K14" i="270"/>
  <c r="P14" i="270" s="1"/>
  <c r="AI13" i="270"/>
  <c r="AH13" i="270"/>
  <c r="AJ13" i="270" s="1"/>
  <c r="F13" i="270" s="1"/>
  <c r="AG13" i="270"/>
  <c r="AE13" i="270"/>
  <c r="AD13" i="270"/>
  <c r="AC13" i="270"/>
  <c r="AF13" i="270" s="1"/>
  <c r="AB13" i="270"/>
  <c r="AA13" i="270"/>
  <c r="Y13" i="270"/>
  <c r="X13" i="270"/>
  <c r="W13" i="270"/>
  <c r="V13" i="270"/>
  <c r="T13" i="270"/>
  <c r="S13" i="270"/>
  <c r="U13" i="270" s="1"/>
  <c r="R13" i="270"/>
  <c r="Q13" i="270"/>
  <c r="O13" i="270"/>
  <c r="N13" i="270"/>
  <c r="M13" i="270"/>
  <c r="P13" i="270" s="1"/>
  <c r="L13" i="270"/>
  <c r="K13" i="270"/>
  <c r="AI12" i="270"/>
  <c r="AH12" i="270"/>
  <c r="AJ12" i="270" s="1"/>
  <c r="AG12" i="270"/>
  <c r="AE12" i="270"/>
  <c r="AD12" i="270"/>
  <c r="AC12" i="270"/>
  <c r="AB12" i="270"/>
  <c r="AF12" i="270" s="1"/>
  <c r="AA12" i="270"/>
  <c r="Y12" i="270"/>
  <c r="X12" i="270"/>
  <c r="W12" i="270"/>
  <c r="Z12" i="270" s="1"/>
  <c r="F12" i="270" s="1"/>
  <c r="V12" i="270"/>
  <c r="T12" i="270"/>
  <c r="S12" i="270"/>
  <c r="U12" i="270" s="1"/>
  <c r="R12" i="270"/>
  <c r="Q12" i="270"/>
  <c r="O12" i="270"/>
  <c r="N12" i="270"/>
  <c r="M12" i="270"/>
  <c r="L12" i="270"/>
  <c r="P12" i="270" s="1"/>
  <c r="K12" i="270"/>
  <c r="AI11" i="270"/>
  <c r="AH11" i="270"/>
  <c r="AJ11" i="270" s="1"/>
  <c r="AG11" i="270"/>
  <c r="AE11" i="270"/>
  <c r="AD11" i="270"/>
  <c r="AC11" i="270"/>
  <c r="AB11" i="270"/>
  <c r="AA11" i="270"/>
  <c r="Y11" i="270"/>
  <c r="X11" i="270"/>
  <c r="Z11" i="270" s="1"/>
  <c r="F11" i="270" s="1"/>
  <c r="W11" i="270"/>
  <c r="V11" i="270"/>
  <c r="T11" i="270"/>
  <c r="S11" i="270"/>
  <c r="U11" i="270" s="1"/>
  <c r="R11" i="270"/>
  <c r="Q11" i="270"/>
  <c r="O11" i="270"/>
  <c r="N11" i="270"/>
  <c r="M11" i="270"/>
  <c r="L11" i="270"/>
  <c r="K11" i="270"/>
  <c r="AI10" i="270"/>
  <c r="AH10" i="270"/>
  <c r="AJ10" i="270" s="1"/>
  <c r="AG10" i="270"/>
  <c r="AE10" i="270"/>
  <c r="AD10" i="270"/>
  <c r="AC10" i="270"/>
  <c r="AF10" i="270" s="1"/>
  <c r="AB10" i="270"/>
  <c r="AA10" i="270"/>
  <c r="Y10" i="270"/>
  <c r="X10" i="270"/>
  <c r="Z10" i="270" s="1"/>
  <c r="F10" i="270" s="1"/>
  <c r="W10" i="270"/>
  <c r="V10" i="270"/>
  <c r="U10" i="270"/>
  <c r="T10" i="270"/>
  <c r="S10" i="270"/>
  <c r="R10" i="270"/>
  <c r="Q10" i="270"/>
  <c r="O10" i="270"/>
  <c r="N10" i="270"/>
  <c r="M10" i="270"/>
  <c r="P10" i="270" s="1"/>
  <c r="L10" i="270"/>
  <c r="K10" i="270"/>
  <c r="AI9" i="270"/>
  <c r="AH9" i="270"/>
  <c r="AJ9" i="270" s="1"/>
  <c r="AG9" i="270"/>
  <c r="AE9" i="270"/>
  <c r="AD9" i="270"/>
  <c r="AC9" i="270"/>
  <c r="AB9" i="270"/>
  <c r="AF9" i="270" s="1"/>
  <c r="AA9" i="270"/>
  <c r="Y9" i="270"/>
  <c r="X9" i="270"/>
  <c r="W9" i="270"/>
  <c r="Z9" i="270" s="1"/>
  <c r="F9" i="270" s="1"/>
  <c r="V9" i="270"/>
  <c r="T9" i="270"/>
  <c r="S9" i="270"/>
  <c r="R9" i="270"/>
  <c r="U9" i="270" s="1"/>
  <c r="Q9" i="270"/>
  <c r="O9" i="270"/>
  <c r="N9" i="270"/>
  <c r="M9" i="270"/>
  <c r="L9" i="270"/>
  <c r="P9" i="270" s="1"/>
  <c r="K9" i="270"/>
  <c r="AI8" i="270"/>
  <c r="AH8" i="270"/>
  <c r="AJ8" i="270" s="1"/>
  <c r="AG8" i="270"/>
  <c r="AE8" i="270"/>
  <c r="AD8" i="270"/>
  <c r="AC8" i="270"/>
  <c r="AB8" i="270"/>
  <c r="AF8" i="270" s="1"/>
  <c r="AA8" i="270"/>
  <c r="Y8" i="270"/>
  <c r="X8" i="270"/>
  <c r="W8" i="270"/>
  <c r="Z8" i="270" s="1"/>
  <c r="F8" i="270" s="1"/>
  <c r="V8" i="270"/>
  <c r="T8" i="270"/>
  <c r="S8" i="270"/>
  <c r="R8" i="270"/>
  <c r="U8" i="270" s="1"/>
  <c r="Q8" i="270"/>
  <c r="O8" i="270"/>
  <c r="N8" i="270"/>
  <c r="M8" i="270"/>
  <c r="L8" i="270"/>
  <c r="P8" i="270" s="1"/>
  <c r="K8" i="270"/>
  <c r="AI7" i="270"/>
  <c r="AH7" i="270"/>
  <c r="AJ7" i="270" s="1"/>
  <c r="AG7" i="270"/>
  <c r="AE7" i="270"/>
  <c r="AD7" i="270"/>
  <c r="AC7" i="270"/>
  <c r="AB7" i="270"/>
  <c r="AF7" i="270" s="1"/>
  <c r="AA7" i="270"/>
  <c r="Y7" i="270"/>
  <c r="X7" i="270"/>
  <c r="W7" i="270"/>
  <c r="Z7" i="270" s="1"/>
  <c r="F7" i="270" s="1"/>
  <c r="V7" i="270"/>
  <c r="T7" i="270"/>
  <c r="S7" i="270"/>
  <c r="R7" i="270"/>
  <c r="U7" i="270" s="1"/>
  <c r="Q7" i="270"/>
  <c r="O7" i="270"/>
  <c r="N7" i="270"/>
  <c r="M7" i="270"/>
  <c r="L7" i="270"/>
  <c r="P7" i="270" s="1"/>
  <c r="K7" i="270"/>
  <c r="AI6" i="270"/>
  <c r="AH6" i="270"/>
  <c r="AJ6" i="270" s="1"/>
  <c r="AG6" i="270"/>
  <c r="AE6" i="270"/>
  <c r="AD6" i="270"/>
  <c r="AC6" i="270"/>
  <c r="AB6" i="270"/>
  <c r="AF6" i="270" s="1"/>
  <c r="AA6" i="270"/>
  <c r="Y6" i="270"/>
  <c r="X6" i="270"/>
  <c r="W6" i="270"/>
  <c r="Z6" i="270" s="1"/>
  <c r="F6" i="270" s="1"/>
  <c r="V6" i="270"/>
  <c r="T6" i="270"/>
  <c r="S6" i="270"/>
  <c r="R6" i="270"/>
  <c r="U6" i="270" s="1"/>
  <c r="Q6" i="270"/>
  <c r="O6" i="270"/>
  <c r="N6" i="270"/>
  <c r="M6" i="270"/>
  <c r="L6" i="270"/>
  <c r="P6" i="270" s="1"/>
  <c r="K6" i="270"/>
  <c r="AI5" i="270"/>
  <c r="AH5" i="270"/>
  <c r="AJ5" i="270" s="1"/>
  <c r="AG5" i="270"/>
  <c r="AE5" i="270"/>
  <c r="AD5" i="270"/>
  <c r="AC5" i="270"/>
  <c r="AF5" i="270" s="1"/>
  <c r="AB5" i="270"/>
  <c r="AA5" i="270"/>
  <c r="Y5" i="270"/>
  <c r="X5" i="270"/>
  <c r="Z5" i="270" s="1"/>
  <c r="F5" i="270" s="1"/>
  <c r="W5" i="270"/>
  <c r="V5" i="270"/>
  <c r="T5" i="270"/>
  <c r="S5" i="270"/>
  <c r="U5" i="270" s="1"/>
  <c r="R5" i="270"/>
  <c r="Q5" i="270"/>
  <c r="O5" i="270"/>
  <c r="N5" i="270"/>
  <c r="M5" i="270"/>
  <c r="P5" i="270" s="1"/>
  <c r="L5" i="270"/>
  <c r="K5" i="270"/>
  <c r="AI4" i="270"/>
  <c r="AH4" i="270"/>
  <c r="AJ4" i="270" s="1"/>
  <c r="AG4" i="270"/>
  <c r="AF4" i="270"/>
  <c r="AE4" i="270"/>
  <c r="AD4" i="270"/>
  <c r="AC4" i="270"/>
  <c r="AB4" i="270"/>
  <c r="AA4" i="270"/>
  <c r="Y4" i="270"/>
  <c r="X4" i="270"/>
  <c r="Z4" i="270" s="1"/>
  <c r="F4" i="270" s="1"/>
  <c r="W4" i="270"/>
  <c r="V4" i="270"/>
  <c r="T4" i="270"/>
  <c r="S4" i="270"/>
  <c r="U4" i="270" s="1"/>
  <c r="R4" i="270"/>
  <c r="Q4" i="270"/>
  <c r="O4" i="270"/>
  <c r="N4" i="270"/>
  <c r="M4" i="270"/>
  <c r="P4" i="270" s="1"/>
  <c r="L4" i="270"/>
  <c r="K4" i="270"/>
  <c r="E54" i="269"/>
  <c r="E55" i="269" s="1"/>
  <c r="D54" i="269"/>
  <c r="D56" i="269" s="1"/>
  <c r="C54" i="269"/>
  <c r="C55" i="269" s="1"/>
  <c r="G55" i="269" s="1"/>
  <c r="E47" i="269"/>
  <c r="E49" i="269" s="1"/>
  <c r="D47" i="269"/>
  <c r="D49" i="269" s="1"/>
  <c r="AJ43" i="269"/>
  <c r="AI43" i="269"/>
  <c r="AH43" i="269"/>
  <c r="AG43" i="269"/>
  <c r="AF43" i="269"/>
  <c r="AE43" i="269"/>
  <c r="AD43" i="269"/>
  <c r="AC43" i="269"/>
  <c r="AB43" i="269"/>
  <c r="AA43" i="269"/>
  <c r="Z43" i="269"/>
  <c r="Y43" i="269"/>
  <c r="X43" i="269"/>
  <c r="W43" i="269"/>
  <c r="V43" i="269"/>
  <c r="U43" i="269"/>
  <c r="T43" i="269"/>
  <c r="S43" i="269"/>
  <c r="R43" i="269"/>
  <c r="Q43" i="269"/>
  <c r="P43" i="269"/>
  <c r="O43" i="269"/>
  <c r="N43" i="269"/>
  <c r="M43" i="269"/>
  <c r="L43" i="269"/>
  <c r="K43" i="269"/>
  <c r="F43" i="269"/>
  <c r="AJ42" i="269"/>
  <c r="AI42" i="269"/>
  <c r="AH42" i="269"/>
  <c r="AG42" i="269"/>
  <c r="AF42" i="269"/>
  <c r="AE42" i="269"/>
  <c r="AD42" i="269"/>
  <c r="AC42" i="269"/>
  <c r="AB42" i="269"/>
  <c r="AA42" i="269"/>
  <c r="Z42" i="269"/>
  <c r="Y42" i="269"/>
  <c r="X42" i="269"/>
  <c r="W42" i="269"/>
  <c r="V42" i="269"/>
  <c r="U42" i="269"/>
  <c r="T42" i="269"/>
  <c r="S42" i="269"/>
  <c r="R42" i="269"/>
  <c r="Q42" i="269"/>
  <c r="P42" i="269"/>
  <c r="O42" i="269"/>
  <c r="N42" i="269"/>
  <c r="M42" i="269"/>
  <c r="L42" i="269"/>
  <c r="K42" i="269"/>
  <c r="F42" i="269"/>
  <c r="AJ41" i="269"/>
  <c r="AI41" i="269"/>
  <c r="AH41" i="269"/>
  <c r="AG41" i="269"/>
  <c r="AF41" i="269"/>
  <c r="AE41" i="269"/>
  <c r="AD41" i="269"/>
  <c r="AC41" i="269"/>
  <c r="AB41" i="269"/>
  <c r="AA41" i="269"/>
  <c r="Z41" i="269"/>
  <c r="Y41" i="269"/>
  <c r="X41" i="269"/>
  <c r="W41" i="269"/>
  <c r="V41" i="269"/>
  <c r="U41" i="269"/>
  <c r="T41" i="269"/>
  <c r="S41" i="269"/>
  <c r="R41" i="269"/>
  <c r="Q41" i="269"/>
  <c r="P41" i="269"/>
  <c r="O41" i="269"/>
  <c r="N41" i="269"/>
  <c r="M41" i="269"/>
  <c r="L41" i="269"/>
  <c r="K41" i="269"/>
  <c r="F41" i="269"/>
  <c r="AJ40" i="269"/>
  <c r="AI40" i="269"/>
  <c r="AH40" i="269"/>
  <c r="AG40" i="269"/>
  <c r="AF40" i="269"/>
  <c r="AE40" i="269"/>
  <c r="AD40" i="269"/>
  <c r="AC40" i="269"/>
  <c r="AB40" i="269"/>
  <c r="AA40" i="269"/>
  <c r="Z40" i="269"/>
  <c r="Y40" i="269"/>
  <c r="X40" i="269"/>
  <c r="W40" i="269"/>
  <c r="V40" i="269"/>
  <c r="U40" i="269"/>
  <c r="T40" i="269"/>
  <c r="S40" i="269"/>
  <c r="R40" i="269"/>
  <c r="Q40" i="269"/>
  <c r="P40" i="269"/>
  <c r="O40" i="269"/>
  <c r="N40" i="269"/>
  <c r="M40" i="269"/>
  <c r="L40" i="269"/>
  <c r="K40" i="269"/>
  <c r="F40" i="269"/>
  <c r="AJ39" i="269"/>
  <c r="AI39" i="269"/>
  <c r="AH39" i="269"/>
  <c r="AG39" i="269"/>
  <c r="AF39" i="269"/>
  <c r="AE39" i="269"/>
  <c r="AD39" i="269"/>
  <c r="AC39" i="269"/>
  <c r="AB39" i="269"/>
  <c r="AA39" i="269"/>
  <c r="Z39" i="269"/>
  <c r="Y39" i="269"/>
  <c r="X39" i="269"/>
  <c r="W39" i="269"/>
  <c r="V39" i="269"/>
  <c r="U39" i="269"/>
  <c r="T39" i="269"/>
  <c r="S39" i="269"/>
  <c r="R39" i="269"/>
  <c r="Q39" i="269"/>
  <c r="P39" i="269"/>
  <c r="O39" i="269"/>
  <c r="N39" i="269"/>
  <c r="M39" i="269"/>
  <c r="L39" i="269"/>
  <c r="K39" i="269"/>
  <c r="F39" i="269"/>
  <c r="AJ38" i="269"/>
  <c r="AI38" i="269"/>
  <c r="AH38" i="269"/>
  <c r="AG38" i="269"/>
  <c r="AF38" i="269"/>
  <c r="AE38" i="269"/>
  <c r="AD38" i="269"/>
  <c r="AC38" i="269"/>
  <c r="AB38" i="269"/>
  <c r="AA38" i="269"/>
  <c r="Z38" i="269"/>
  <c r="Y38" i="269"/>
  <c r="X38" i="269"/>
  <c r="W38" i="269"/>
  <c r="V38" i="269"/>
  <c r="U38" i="269"/>
  <c r="T38" i="269"/>
  <c r="S38" i="269"/>
  <c r="R38" i="269"/>
  <c r="Q38" i="269"/>
  <c r="P38" i="269"/>
  <c r="O38" i="269"/>
  <c r="N38" i="269"/>
  <c r="M38" i="269"/>
  <c r="L38" i="269"/>
  <c r="K38" i="269"/>
  <c r="F38" i="269"/>
  <c r="AJ37" i="269"/>
  <c r="AI37" i="269"/>
  <c r="AH37" i="269"/>
  <c r="AG37" i="269"/>
  <c r="AF37" i="269"/>
  <c r="AE37" i="269"/>
  <c r="AD37" i="269"/>
  <c r="AC37" i="269"/>
  <c r="AB37" i="269"/>
  <c r="AA37" i="269"/>
  <c r="Z37" i="269"/>
  <c r="Y37" i="269"/>
  <c r="X37" i="269"/>
  <c r="W37" i="269"/>
  <c r="V37" i="269"/>
  <c r="U37" i="269"/>
  <c r="T37" i="269"/>
  <c r="S37" i="269"/>
  <c r="R37" i="269"/>
  <c r="Q37" i="269"/>
  <c r="P37" i="269"/>
  <c r="O37" i="269"/>
  <c r="N37" i="269"/>
  <c r="M37" i="269"/>
  <c r="L37" i="269"/>
  <c r="K37" i="269"/>
  <c r="F37" i="269"/>
  <c r="AJ36" i="269"/>
  <c r="AI36" i="269"/>
  <c r="AH36" i="269"/>
  <c r="AG36" i="269"/>
  <c r="AF36" i="269"/>
  <c r="AE36" i="269"/>
  <c r="AD36" i="269"/>
  <c r="AC36" i="269"/>
  <c r="AB36" i="269"/>
  <c r="AA36" i="269"/>
  <c r="Z36" i="269"/>
  <c r="Y36" i="269"/>
  <c r="X36" i="269"/>
  <c r="W36" i="269"/>
  <c r="V36" i="269"/>
  <c r="U36" i="269"/>
  <c r="T36" i="269"/>
  <c r="S36" i="269"/>
  <c r="R36" i="269"/>
  <c r="Q36" i="269"/>
  <c r="P36" i="269"/>
  <c r="O36" i="269"/>
  <c r="N36" i="269"/>
  <c r="M36" i="269"/>
  <c r="L36" i="269"/>
  <c r="K36" i="269"/>
  <c r="F36" i="269"/>
  <c r="AJ35" i="269"/>
  <c r="AI35" i="269"/>
  <c r="AH35" i="269"/>
  <c r="AG35" i="269"/>
  <c r="AF35" i="269"/>
  <c r="AE35" i="269"/>
  <c r="AD35" i="269"/>
  <c r="AC35" i="269"/>
  <c r="AB35" i="269"/>
  <c r="AA35" i="269"/>
  <c r="Z35" i="269"/>
  <c r="Y35" i="269"/>
  <c r="X35" i="269"/>
  <c r="W35" i="269"/>
  <c r="V35" i="269"/>
  <c r="U35" i="269"/>
  <c r="T35" i="269"/>
  <c r="S35" i="269"/>
  <c r="R35" i="269"/>
  <c r="Q35" i="269"/>
  <c r="P35" i="269"/>
  <c r="O35" i="269"/>
  <c r="N35" i="269"/>
  <c r="M35" i="269"/>
  <c r="L35" i="269"/>
  <c r="K35" i="269"/>
  <c r="F35" i="269"/>
  <c r="AJ34" i="269"/>
  <c r="AI34" i="269"/>
  <c r="AH34" i="269"/>
  <c r="AG34" i="269"/>
  <c r="AF34" i="269"/>
  <c r="AE34" i="269"/>
  <c r="AD34" i="269"/>
  <c r="AC34" i="269"/>
  <c r="AB34" i="269"/>
  <c r="AA34" i="269"/>
  <c r="Z34" i="269"/>
  <c r="Y34" i="269"/>
  <c r="X34" i="269"/>
  <c r="W34" i="269"/>
  <c r="V34" i="269"/>
  <c r="U34" i="269"/>
  <c r="T34" i="269"/>
  <c r="S34" i="269"/>
  <c r="R34" i="269"/>
  <c r="Q34" i="269"/>
  <c r="P34" i="269"/>
  <c r="O34" i="269"/>
  <c r="N34" i="269"/>
  <c r="M34" i="269"/>
  <c r="L34" i="269"/>
  <c r="K34" i="269"/>
  <c r="F34" i="269"/>
  <c r="AJ33" i="269"/>
  <c r="AI33" i="269"/>
  <c r="AH33" i="269"/>
  <c r="AG33" i="269"/>
  <c r="AF33" i="269"/>
  <c r="AE33" i="269"/>
  <c r="AD33" i="269"/>
  <c r="AC33" i="269"/>
  <c r="AB33" i="269"/>
  <c r="AA33" i="269"/>
  <c r="Z33" i="269"/>
  <c r="Y33" i="269"/>
  <c r="X33" i="269"/>
  <c r="W33" i="269"/>
  <c r="V33" i="269"/>
  <c r="U33" i="269"/>
  <c r="T33" i="269"/>
  <c r="S33" i="269"/>
  <c r="R33" i="269"/>
  <c r="Q33" i="269"/>
  <c r="P33" i="269"/>
  <c r="O33" i="269"/>
  <c r="N33" i="269"/>
  <c r="M33" i="269"/>
  <c r="L33" i="269"/>
  <c r="K33" i="269"/>
  <c r="F33" i="269"/>
  <c r="AJ32" i="269"/>
  <c r="AI32" i="269"/>
  <c r="AH32" i="269"/>
  <c r="AG32" i="269"/>
  <c r="AF32" i="269"/>
  <c r="AE32" i="269"/>
  <c r="AD32" i="269"/>
  <c r="AC32" i="269"/>
  <c r="AB32" i="269"/>
  <c r="AA32" i="269"/>
  <c r="Z32" i="269"/>
  <c r="Y32" i="269"/>
  <c r="X32" i="269"/>
  <c r="W32" i="269"/>
  <c r="V32" i="269"/>
  <c r="U32" i="269"/>
  <c r="T32" i="269"/>
  <c r="S32" i="269"/>
  <c r="R32" i="269"/>
  <c r="Q32" i="269"/>
  <c r="P32" i="269"/>
  <c r="O32" i="269"/>
  <c r="N32" i="269"/>
  <c r="M32" i="269"/>
  <c r="L32" i="269"/>
  <c r="K32" i="269"/>
  <c r="F32" i="269"/>
  <c r="AJ31" i="269"/>
  <c r="AI31" i="269"/>
  <c r="AH31" i="269"/>
  <c r="AG31" i="269"/>
  <c r="AF31" i="269"/>
  <c r="AE31" i="269"/>
  <c r="AD31" i="269"/>
  <c r="AC31" i="269"/>
  <c r="AB31" i="269"/>
  <c r="AA31" i="269"/>
  <c r="Z31" i="269"/>
  <c r="Y31" i="269"/>
  <c r="X31" i="269"/>
  <c r="W31" i="269"/>
  <c r="V31" i="269"/>
  <c r="U31" i="269"/>
  <c r="T31" i="269"/>
  <c r="S31" i="269"/>
  <c r="R31" i="269"/>
  <c r="Q31" i="269"/>
  <c r="P31" i="269"/>
  <c r="O31" i="269"/>
  <c r="N31" i="269"/>
  <c r="M31" i="269"/>
  <c r="L31" i="269"/>
  <c r="K31" i="269"/>
  <c r="F31" i="269"/>
  <c r="AJ30" i="269"/>
  <c r="AI30" i="269"/>
  <c r="AH30" i="269"/>
  <c r="AG30" i="269"/>
  <c r="AF30" i="269"/>
  <c r="AE30" i="269"/>
  <c r="AD30" i="269"/>
  <c r="AC30" i="269"/>
  <c r="AB30" i="269"/>
  <c r="AA30" i="269"/>
  <c r="Z30" i="269"/>
  <c r="Y30" i="269"/>
  <c r="X30" i="269"/>
  <c r="W30" i="269"/>
  <c r="V30" i="269"/>
  <c r="U30" i="269"/>
  <c r="T30" i="269"/>
  <c r="S30" i="269"/>
  <c r="R30" i="269"/>
  <c r="Q30" i="269"/>
  <c r="P30" i="269"/>
  <c r="O30" i="269"/>
  <c r="N30" i="269"/>
  <c r="M30" i="269"/>
  <c r="L30" i="269"/>
  <c r="K30" i="269"/>
  <c r="F30" i="269"/>
  <c r="AJ29" i="269"/>
  <c r="AI29" i="269"/>
  <c r="AH29" i="269"/>
  <c r="AG29" i="269"/>
  <c r="AF29" i="269"/>
  <c r="AE29" i="269"/>
  <c r="AD29" i="269"/>
  <c r="AC29" i="269"/>
  <c r="AB29" i="269"/>
  <c r="AA29" i="269"/>
  <c r="Z29" i="269"/>
  <c r="Y29" i="269"/>
  <c r="X29" i="269"/>
  <c r="W29" i="269"/>
  <c r="V29" i="269"/>
  <c r="U29" i="269"/>
  <c r="T29" i="269"/>
  <c r="S29" i="269"/>
  <c r="R29" i="269"/>
  <c r="Q29" i="269"/>
  <c r="P29" i="269"/>
  <c r="O29" i="269"/>
  <c r="N29" i="269"/>
  <c r="M29" i="269"/>
  <c r="L29" i="269"/>
  <c r="K29" i="269"/>
  <c r="F29" i="269"/>
  <c r="AJ28" i="269"/>
  <c r="AI28" i="269"/>
  <c r="AH28" i="269"/>
  <c r="AG28" i="269"/>
  <c r="AF28" i="269"/>
  <c r="AE28" i="269"/>
  <c r="AD28" i="269"/>
  <c r="AC28" i="269"/>
  <c r="AB28" i="269"/>
  <c r="AA28" i="269"/>
  <c r="Z28" i="269"/>
  <c r="Y28" i="269"/>
  <c r="X28" i="269"/>
  <c r="W28" i="269"/>
  <c r="V28" i="269"/>
  <c r="U28" i="269"/>
  <c r="T28" i="269"/>
  <c r="S28" i="269"/>
  <c r="R28" i="269"/>
  <c r="Q28" i="269"/>
  <c r="P28" i="269"/>
  <c r="O28" i="269"/>
  <c r="N28" i="269"/>
  <c r="M28" i="269"/>
  <c r="L28" i="269"/>
  <c r="K28" i="269"/>
  <c r="F28" i="269"/>
  <c r="AI27" i="269"/>
  <c r="AH27" i="269"/>
  <c r="AG27" i="269"/>
  <c r="AJ27" i="269" s="1"/>
  <c r="AE27" i="269"/>
  <c r="AD27" i="269"/>
  <c r="AC27" i="269"/>
  <c r="AB27" i="269"/>
  <c r="AA27" i="269"/>
  <c r="AF27" i="269" s="1"/>
  <c r="Y27" i="269"/>
  <c r="X27" i="269"/>
  <c r="W27" i="269"/>
  <c r="V27" i="269"/>
  <c r="Z27" i="269" s="1"/>
  <c r="T27" i="269"/>
  <c r="S27" i="269"/>
  <c r="R27" i="269"/>
  <c r="Q27" i="269"/>
  <c r="U27" i="269" s="1"/>
  <c r="O27" i="269"/>
  <c r="N27" i="269"/>
  <c r="M27" i="269"/>
  <c r="L27" i="269"/>
  <c r="K27" i="269"/>
  <c r="P27" i="269" s="1"/>
  <c r="F27" i="269" s="1"/>
  <c r="AI26" i="269"/>
  <c r="AH26" i="269"/>
  <c r="AJ26" i="269" s="1"/>
  <c r="AG26" i="269"/>
  <c r="AE26" i="269"/>
  <c r="AD26" i="269"/>
  <c r="AC26" i="269"/>
  <c r="AF26" i="269" s="1"/>
  <c r="AB26" i="269"/>
  <c r="AA26" i="269"/>
  <c r="Y26" i="269"/>
  <c r="X26" i="269"/>
  <c r="Z26" i="269" s="1"/>
  <c r="W26" i="269"/>
  <c r="V26" i="269"/>
  <c r="T26" i="269"/>
  <c r="S26" i="269"/>
  <c r="U26" i="269" s="1"/>
  <c r="R26" i="269"/>
  <c r="Q26" i="269"/>
  <c r="O26" i="269"/>
  <c r="N26" i="269"/>
  <c r="M26" i="269"/>
  <c r="P26" i="269" s="1"/>
  <c r="F26" i="269" s="1"/>
  <c r="L26" i="269"/>
  <c r="K26" i="269"/>
  <c r="AI25" i="269"/>
  <c r="AH25" i="269"/>
  <c r="AJ25" i="269" s="1"/>
  <c r="AG25" i="269"/>
  <c r="AE25" i="269"/>
  <c r="AD25" i="269"/>
  <c r="AC25" i="269"/>
  <c r="AB25" i="269"/>
  <c r="AF25" i="269" s="1"/>
  <c r="AA25" i="269"/>
  <c r="Y25" i="269"/>
  <c r="X25" i="269"/>
  <c r="W25" i="269"/>
  <c r="Z25" i="269" s="1"/>
  <c r="V25" i="269"/>
  <c r="T25" i="269"/>
  <c r="S25" i="269"/>
  <c r="R25" i="269"/>
  <c r="U25" i="269" s="1"/>
  <c r="Q25" i="269"/>
  <c r="O25" i="269"/>
  <c r="N25" i="269"/>
  <c r="M25" i="269"/>
  <c r="L25" i="269"/>
  <c r="P25" i="269" s="1"/>
  <c r="F25" i="269" s="1"/>
  <c r="K25" i="269"/>
  <c r="AI24" i="269"/>
  <c r="AH24" i="269"/>
  <c r="AJ24" i="269" s="1"/>
  <c r="AG24" i="269"/>
  <c r="AE24" i="269"/>
  <c r="AD24" i="269"/>
  <c r="AC24" i="269"/>
  <c r="AB24" i="269"/>
  <c r="AF24" i="269" s="1"/>
  <c r="AA24" i="269"/>
  <c r="Z24" i="269"/>
  <c r="Y24" i="269"/>
  <c r="X24" i="269"/>
  <c r="W24" i="269"/>
  <c r="V24" i="269"/>
  <c r="T24" i="269"/>
  <c r="S24" i="269"/>
  <c r="R24" i="269"/>
  <c r="U24" i="269" s="1"/>
  <c r="Q24" i="269"/>
  <c r="O24" i="269"/>
  <c r="N24" i="269"/>
  <c r="M24" i="269"/>
  <c r="L24" i="269"/>
  <c r="P24" i="269" s="1"/>
  <c r="F24" i="269" s="1"/>
  <c r="K24" i="269"/>
  <c r="AI23" i="269"/>
  <c r="AH23" i="269"/>
  <c r="AJ23" i="269" s="1"/>
  <c r="AG23" i="269"/>
  <c r="AE23" i="269"/>
  <c r="AD23" i="269"/>
  <c r="AC23" i="269"/>
  <c r="AB23" i="269"/>
  <c r="AF23" i="269" s="1"/>
  <c r="AA23" i="269"/>
  <c r="Y23" i="269"/>
  <c r="X23" i="269"/>
  <c r="W23" i="269"/>
  <c r="Z23" i="269" s="1"/>
  <c r="V23" i="269"/>
  <c r="T23" i="269"/>
  <c r="S23" i="269"/>
  <c r="R23" i="269"/>
  <c r="U23" i="269" s="1"/>
  <c r="Q23" i="269"/>
  <c r="P23" i="269"/>
  <c r="F23" i="269" s="1"/>
  <c r="O23" i="269"/>
  <c r="N23" i="269"/>
  <c r="M23" i="269"/>
  <c r="L23" i="269"/>
  <c r="K23" i="269"/>
  <c r="AI22" i="269"/>
  <c r="AH22" i="269"/>
  <c r="AJ22" i="269" s="1"/>
  <c r="AG22" i="269"/>
  <c r="AE22" i="269"/>
  <c r="AD22" i="269"/>
  <c r="AC22" i="269"/>
  <c r="AF22" i="269" s="1"/>
  <c r="AB22" i="269"/>
  <c r="AA22" i="269"/>
  <c r="Y22" i="269"/>
  <c r="X22" i="269"/>
  <c r="Z22" i="269" s="1"/>
  <c r="W22" i="269"/>
  <c r="V22" i="269"/>
  <c r="T22" i="269"/>
  <c r="S22" i="269"/>
  <c r="U22" i="269" s="1"/>
  <c r="R22" i="269"/>
  <c r="Q22" i="269"/>
  <c r="O22" i="269"/>
  <c r="N22" i="269"/>
  <c r="M22" i="269"/>
  <c r="P22" i="269" s="1"/>
  <c r="F22" i="269" s="1"/>
  <c r="L22" i="269"/>
  <c r="K22" i="269"/>
  <c r="AI21" i="269"/>
  <c r="AH21" i="269"/>
  <c r="AJ21" i="269" s="1"/>
  <c r="AG21" i="269"/>
  <c r="AE21" i="269"/>
  <c r="AD21" i="269"/>
  <c r="AC21" i="269"/>
  <c r="AB21" i="269"/>
  <c r="AF21" i="269" s="1"/>
  <c r="AA21" i="269"/>
  <c r="Y21" i="269"/>
  <c r="X21" i="269"/>
  <c r="W21" i="269"/>
  <c r="Z21" i="269" s="1"/>
  <c r="V21" i="269"/>
  <c r="T21" i="269"/>
  <c r="S21" i="269"/>
  <c r="R21" i="269"/>
  <c r="U21" i="269" s="1"/>
  <c r="Q21" i="269"/>
  <c r="O21" i="269"/>
  <c r="N21" i="269"/>
  <c r="M21" i="269"/>
  <c r="L21" i="269"/>
  <c r="P21" i="269" s="1"/>
  <c r="F21" i="269" s="1"/>
  <c r="K21" i="269"/>
  <c r="AI20" i="269"/>
  <c r="AH20" i="269"/>
  <c r="AJ20" i="269" s="1"/>
  <c r="AG20" i="269"/>
  <c r="AE20" i="269"/>
  <c r="AD20" i="269"/>
  <c r="AC20" i="269"/>
  <c r="AB20" i="269"/>
  <c r="AF20" i="269" s="1"/>
  <c r="AA20" i="269"/>
  <c r="Y20" i="269"/>
  <c r="X20" i="269"/>
  <c r="W20" i="269"/>
  <c r="Z20" i="269" s="1"/>
  <c r="V20" i="269"/>
  <c r="T20" i="269"/>
  <c r="S20" i="269"/>
  <c r="R20" i="269"/>
  <c r="U20" i="269" s="1"/>
  <c r="Q20" i="269"/>
  <c r="O20" i="269"/>
  <c r="N20" i="269"/>
  <c r="M20" i="269"/>
  <c r="L20" i="269"/>
  <c r="P20" i="269" s="1"/>
  <c r="F20" i="269" s="1"/>
  <c r="K20" i="269"/>
  <c r="AI19" i="269"/>
  <c r="AH19" i="269"/>
  <c r="AJ19" i="269" s="1"/>
  <c r="AG19" i="269"/>
  <c r="AE19" i="269"/>
  <c r="AD19" i="269"/>
  <c r="AC19" i="269"/>
  <c r="AB19" i="269"/>
  <c r="AF19" i="269" s="1"/>
  <c r="AA19" i="269"/>
  <c r="Y19" i="269"/>
  <c r="X19" i="269"/>
  <c r="W19" i="269"/>
  <c r="Z19" i="269" s="1"/>
  <c r="V19" i="269"/>
  <c r="T19" i="269"/>
  <c r="S19" i="269"/>
  <c r="R19" i="269"/>
  <c r="U19" i="269" s="1"/>
  <c r="Q19" i="269"/>
  <c r="O19" i="269"/>
  <c r="N19" i="269"/>
  <c r="M19" i="269"/>
  <c r="L19" i="269"/>
  <c r="P19" i="269" s="1"/>
  <c r="K19" i="269"/>
  <c r="AI18" i="269"/>
  <c r="AH18" i="269"/>
  <c r="AJ18" i="269" s="1"/>
  <c r="AG18" i="269"/>
  <c r="AE18" i="269"/>
  <c r="AD18" i="269"/>
  <c r="AC18" i="269"/>
  <c r="AF18" i="269" s="1"/>
  <c r="AB18" i="269"/>
  <c r="AA18" i="269"/>
  <c r="Y18" i="269"/>
  <c r="X18" i="269"/>
  <c r="Z18" i="269" s="1"/>
  <c r="W18" i="269"/>
  <c r="V18" i="269"/>
  <c r="T18" i="269"/>
  <c r="S18" i="269"/>
  <c r="U18" i="269" s="1"/>
  <c r="R18" i="269"/>
  <c r="Q18" i="269"/>
  <c r="O18" i="269"/>
  <c r="N18" i="269"/>
  <c r="M18" i="269"/>
  <c r="P18" i="269" s="1"/>
  <c r="L18" i="269"/>
  <c r="K18" i="269"/>
  <c r="AI17" i="269"/>
  <c r="AH17" i="269"/>
  <c r="AJ17" i="269" s="1"/>
  <c r="AG17" i="269"/>
  <c r="AE17" i="269"/>
  <c r="AD17" i="269"/>
  <c r="AC17" i="269"/>
  <c r="AB17" i="269"/>
  <c r="AF17" i="269" s="1"/>
  <c r="AA17" i="269"/>
  <c r="Y17" i="269"/>
  <c r="X17" i="269"/>
  <c r="W17" i="269"/>
  <c r="Z17" i="269" s="1"/>
  <c r="V17" i="269"/>
  <c r="T17" i="269"/>
  <c r="S17" i="269"/>
  <c r="R17" i="269"/>
  <c r="U17" i="269" s="1"/>
  <c r="Q17" i="269"/>
  <c r="O17" i="269"/>
  <c r="N17" i="269"/>
  <c r="M17" i="269"/>
  <c r="L17" i="269"/>
  <c r="P17" i="269" s="1"/>
  <c r="K17" i="269"/>
  <c r="AI16" i="269"/>
  <c r="AH16" i="269"/>
  <c r="AJ16" i="269" s="1"/>
  <c r="AG16" i="269"/>
  <c r="AE16" i="269"/>
  <c r="AD16" i="269"/>
  <c r="AC16" i="269"/>
  <c r="AB16" i="269"/>
  <c r="AA16" i="269"/>
  <c r="Y16" i="269"/>
  <c r="X16" i="269"/>
  <c r="W16" i="269"/>
  <c r="V16" i="269"/>
  <c r="T16" i="269"/>
  <c r="S16" i="269"/>
  <c r="R16" i="269"/>
  <c r="Q16" i="269"/>
  <c r="O16" i="269"/>
  <c r="N16" i="269"/>
  <c r="M16" i="269"/>
  <c r="L16" i="269"/>
  <c r="K16" i="269"/>
  <c r="AI15" i="269"/>
  <c r="AH15" i="269"/>
  <c r="AG15" i="269"/>
  <c r="AE15" i="269"/>
  <c r="AD15" i="269"/>
  <c r="AC15" i="269"/>
  <c r="AB15" i="269"/>
  <c r="AA15" i="269"/>
  <c r="Y15" i="269"/>
  <c r="X15" i="269"/>
  <c r="W15" i="269"/>
  <c r="V15" i="269"/>
  <c r="Z15" i="269" s="1"/>
  <c r="T15" i="269"/>
  <c r="S15" i="269"/>
  <c r="R15" i="269"/>
  <c r="Q15" i="269"/>
  <c r="U15" i="269" s="1"/>
  <c r="O15" i="269"/>
  <c r="N15" i="269"/>
  <c r="M15" i="269"/>
  <c r="L15" i="269"/>
  <c r="K15" i="269"/>
  <c r="AI14" i="269"/>
  <c r="AH14" i="269"/>
  <c r="AJ14" i="269" s="1"/>
  <c r="AG14" i="269"/>
  <c r="AE14" i="269"/>
  <c r="AD14" i="269"/>
  <c r="AC14" i="269"/>
  <c r="AB14" i="269"/>
  <c r="AA14" i="269"/>
  <c r="Y14" i="269"/>
  <c r="X14" i="269"/>
  <c r="W14" i="269"/>
  <c r="Z14" i="269" s="1"/>
  <c r="V14" i="269"/>
  <c r="T14" i="269"/>
  <c r="S14" i="269"/>
  <c r="R14" i="269"/>
  <c r="U14" i="269" s="1"/>
  <c r="Q14" i="269"/>
  <c r="O14" i="269"/>
  <c r="N14" i="269"/>
  <c r="M14" i="269"/>
  <c r="L14" i="269"/>
  <c r="K14" i="269"/>
  <c r="AI13" i="269"/>
  <c r="AH13" i="269"/>
  <c r="AJ13" i="269" s="1"/>
  <c r="AG13" i="269"/>
  <c r="AE13" i="269"/>
  <c r="AD13" i="269"/>
  <c r="AC13" i="269"/>
  <c r="AF13" i="269" s="1"/>
  <c r="AB13" i="269"/>
  <c r="AA13" i="269"/>
  <c r="Y13" i="269"/>
  <c r="X13" i="269"/>
  <c r="Z13" i="269" s="1"/>
  <c r="W13" i="269"/>
  <c r="V13" i="269"/>
  <c r="T13" i="269"/>
  <c r="S13" i="269"/>
  <c r="R13" i="269"/>
  <c r="Q13" i="269"/>
  <c r="O13" i="269"/>
  <c r="N13" i="269"/>
  <c r="M13" i="269"/>
  <c r="P13" i="269" s="1"/>
  <c r="L13" i="269"/>
  <c r="K13" i="269"/>
  <c r="AI12" i="269"/>
  <c r="AH12" i="269"/>
  <c r="AJ12" i="269" s="1"/>
  <c r="AG12" i="269"/>
  <c r="AE12" i="269"/>
  <c r="AD12" i="269"/>
  <c r="AC12" i="269"/>
  <c r="AB12" i="269"/>
  <c r="AF12" i="269" s="1"/>
  <c r="AA12" i="269"/>
  <c r="Y12" i="269"/>
  <c r="X12" i="269"/>
  <c r="W12" i="269"/>
  <c r="Z12" i="269" s="1"/>
  <c r="V12" i="269"/>
  <c r="T12" i="269"/>
  <c r="S12" i="269"/>
  <c r="R12" i="269"/>
  <c r="Q12" i="269"/>
  <c r="O12" i="269"/>
  <c r="N12" i="269"/>
  <c r="M12" i="269"/>
  <c r="L12" i="269"/>
  <c r="P12" i="269" s="1"/>
  <c r="K12" i="269"/>
  <c r="AI11" i="269"/>
  <c r="AH11" i="269"/>
  <c r="AJ11" i="269" s="1"/>
  <c r="AG11" i="269"/>
  <c r="AE11" i="269"/>
  <c r="AD11" i="269"/>
  <c r="AC11" i="269"/>
  <c r="AB11" i="269"/>
  <c r="AA11" i="269"/>
  <c r="Y11" i="269"/>
  <c r="X11" i="269"/>
  <c r="Z11" i="269" s="1"/>
  <c r="W11" i="269"/>
  <c r="V11" i="269"/>
  <c r="T11" i="269"/>
  <c r="S11" i="269"/>
  <c r="U11" i="269" s="1"/>
  <c r="R11" i="269"/>
  <c r="Q11" i="269"/>
  <c r="O11" i="269"/>
  <c r="N11" i="269"/>
  <c r="M11" i="269"/>
  <c r="L11" i="269"/>
  <c r="K11" i="269"/>
  <c r="AI10" i="269"/>
  <c r="AH10" i="269"/>
  <c r="AJ10" i="269" s="1"/>
  <c r="AG10" i="269"/>
  <c r="AE10" i="269"/>
  <c r="AD10" i="269"/>
  <c r="AC10" i="269"/>
  <c r="AB10" i="269"/>
  <c r="AF10" i="269" s="1"/>
  <c r="AA10" i="269"/>
  <c r="Y10" i="269"/>
  <c r="X10" i="269"/>
  <c r="Z10" i="269" s="1"/>
  <c r="W10" i="269"/>
  <c r="V10" i="269"/>
  <c r="U10" i="269"/>
  <c r="T10" i="269"/>
  <c r="S10" i="269"/>
  <c r="R10" i="269"/>
  <c r="Q10" i="269"/>
  <c r="O10" i="269"/>
  <c r="N10" i="269"/>
  <c r="M10" i="269"/>
  <c r="L10" i="269"/>
  <c r="P10" i="269" s="1"/>
  <c r="K10" i="269"/>
  <c r="AI9" i="269"/>
  <c r="AH9" i="269"/>
  <c r="AJ9" i="269" s="1"/>
  <c r="AG9" i="269"/>
  <c r="AE9" i="269"/>
  <c r="AD9" i="269"/>
  <c r="AC9" i="269"/>
  <c r="AF9" i="269" s="1"/>
  <c r="AB9" i="269"/>
  <c r="AA9" i="269"/>
  <c r="Y9" i="269"/>
  <c r="X9" i="269"/>
  <c r="Z9" i="269" s="1"/>
  <c r="W9" i="269"/>
  <c r="V9" i="269"/>
  <c r="T9" i="269"/>
  <c r="S9" i="269"/>
  <c r="U9" i="269" s="1"/>
  <c r="R9" i="269"/>
  <c r="Q9" i="269"/>
  <c r="O9" i="269"/>
  <c r="N9" i="269"/>
  <c r="M9" i="269"/>
  <c r="P9" i="269" s="1"/>
  <c r="L9" i="269"/>
  <c r="K9" i="269"/>
  <c r="AI8" i="269"/>
  <c r="AH8" i="269"/>
  <c r="AJ8" i="269" s="1"/>
  <c r="AG8" i="269"/>
  <c r="AE8" i="269"/>
  <c r="AD8" i="269"/>
  <c r="AC8" i="269"/>
  <c r="AB8" i="269"/>
  <c r="AF8" i="269" s="1"/>
  <c r="AA8" i="269"/>
  <c r="Y8" i="269"/>
  <c r="X8" i="269"/>
  <c r="W8" i="269"/>
  <c r="Z8" i="269" s="1"/>
  <c r="V8" i="269"/>
  <c r="T8" i="269"/>
  <c r="S8" i="269"/>
  <c r="R8" i="269"/>
  <c r="U8" i="269" s="1"/>
  <c r="Q8" i="269"/>
  <c r="O8" i="269"/>
  <c r="N8" i="269"/>
  <c r="M8" i="269"/>
  <c r="L8" i="269"/>
  <c r="P8" i="269" s="1"/>
  <c r="K8" i="269"/>
  <c r="AI7" i="269"/>
  <c r="AH7" i="269"/>
  <c r="AJ7" i="269" s="1"/>
  <c r="AG7" i="269"/>
  <c r="AE7" i="269"/>
  <c r="AD7" i="269"/>
  <c r="AC7" i="269"/>
  <c r="AB7" i="269"/>
  <c r="AA7" i="269"/>
  <c r="Z7" i="269"/>
  <c r="Y7" i="269"/>
  <c r="X7" i="269"/>
  <c r="W7" i="269"/>
  <c r="V7" i="269"/>
  <c r="T7" i="269"/>
  <c r="S7" i="269"/>
  <c r="R7" i="269"/>
  <c r="Q7" i="269"/>
  <c r="O7" i="269"/>
  <c r="N7" i="269"/>
  <c r="M7" i="269"/>
  <c r="L7" i="269"/>
  <c r="K7" i="269"/>
  <c r="AI6" i="269"/>
  <c r="AH6" i="269"/>
  <c r="AJ6" i="269" s="1"/>
  <c r="AG6" i="269"/>
  <c r="AE6" i="269"/>
  <c r="AD6" i="269"/>
  <c r="AC6" i="269"/>
  <c r="AF6" i="269" s="1"/>
  <c r="AB6" i="269"/>
  <c r="AA6" i="269"/>
  <c r="Y6" i="269"/>
  <c r="X6" i="269"/>
  <c r="Z6" i="269" s="1"/>
  <c r="W6" i="269"/>
  <c r="V6" i="269"/>
  <c r="T6" i="269"/>
  <c r="S6" i="269"/>
  <c r="U6" i="269" s="1"/>
  <c r="R6" i="269"/>
  <c r="Q6" i="269"/>
  <c r="O6" i="269"/>
  <c r="N6" i="269"/>
  <c r="M6" i="269"/>
  <c r="P6" i="269" s="1"/>
  <c r="L6" i="269"/>
  <c r="K6" i="269"/>
  <c r="AJ5" i="269"/>
  <c r="AI5" i="269"/>
  <c r="AH5" i="269"/>
  <c r="AG5" i="269"/>
  <c r="AE5" i="269"/>
  <c r="AD5" i="269"/>
  <c r="AC5" i="269"/>
  <c r="AB5" i="269"/>
  <c r="AF5" i="269" s="1"/>
  <c r="AA5" i="269"/>
  <c r="Y5" i="269"/>
  <c r="X5" i="269"/>
  <c r="W5" i="269"/>
  <c r="Z5" i="269" s="1"/>
  <c r="V5" i="269"/>
  <c r="T5" i="269"/>
  <c r="S5" i="269"/>
  <c r="R5" i="269"/>
  <c r="U5" i="269" s="1"/>
  <c r="Q5" i="269"/>
  <c r="O5" i="269"/>
  <c r="N5" i="269"/>
  <c r="M5" i="269"/>
  <c r="L5" i="269"/>
  <c r="P5" i="269" s="1"/>
  <c r="K5" i="269"/>
  <c r="AI4" i="269"/>
  <c r="AH4" i="269"/>
  <c r="AJ4" i="269" s="1"/>
  <c r="AG4" i="269"/>
  <c r="AE4" i="269"/>
  <c r="AD4" i="269"/>
  <c r="AC4" i="269"/>
  <c r="AF4" i="269" s="1"/>
  <c r="AB4" i="269"/>
  <c r="AA4" i="269"/>
  <c r="Z4" i="269"/>
  <c r="Y4" i="269"/>
  <c r="X4" i="269"/>
  <c r="W4" i="269"/>
  <c r="V4" i="269"/>
  <c r="T4" i="269"/>
  <c r="S4" i="269"/>
  <c r="U4" i="269" s="1"/>
  <c r="R4" i="269"/>
  <c r="Q4" i="269"/>
  <c r="O4" i="269"/>
  <c r="N4" i="269"/>
  <c r="M4" i="269"/>
  <c r="P4" i="269" s="1"/>
  <c r="L4" i="269"/>
  <c r="K4" i="269"/>
  <c r="E54" i="268"/>
  <c r="E55" i="268" s="1"/>
  <c r="D54" i="268"/>
  <c r="D56" i="268" s="1"/>
  <c r="C54" i="268"/>
  <c r="C55" i="268" s="1"/>
  <c r="G55" i="268" s="1"/>
  <c r="E47" i="268"/>
  <c r="E49" i="268" s="1"/>
  <c r="D47" i="268"/>
  <c r="AJ43" i="268"/>
  <c r="AI43" i="268"/>
  <c r="AH43" i="268"/>
  <c r="AG43" i="268"/>
  <c r="AF43" i="268"/>
  <c r="AE43" i="268"/>
  <c r="AD43" i="268"/>
  <c r="AC43" i="268"/>
  <c r="AB43" i="268"/>
  <c r="AA43" i="268"/>
  <c r="Z43" i="268"/>
  <c r="Y43" i="268"/>
  <c r="X43" i="268"/>
  <c r="W43" i="268"/>
  <c r="V43" i="268"/>
  <c r="U43" i="268"/>
  <c r="T43" i="268"/>
  <c r="S43" i="268"/>
  <c r="R43" i="268"/>
  <c r="Q43" i="268"/>
  <c r="P43" i="268"/>
  <c r="O43" i="268"/>
  <c r="N43" i="268"/>
  <c r="M43" i="268"/>
  <c r="L43" i="268"/>
  <c r="K43" i="268"/>
  <c r="F43" i="268"/>
  <c r="AJ42" i="268"/>
  <c r="AI42" i="268"/>
  <c r="AH42" i="268"/>
  <c r="AG42" i="268"/>
  <c r="AF42" i="268"/>
  <c r="AE42" i="268"/>
  <c r="AD42" i="268"/>
  <c r="AC42" i="268"/>
  <c r="AB42" i="268"/>
  <c r="AA42" i="268"/>
  <c r="Z42" i="268"/>
  <c r="Y42" i="268"/>
  <c r="X42" i="268"/>
  <c r="W42" i="268"/>
  <c r="V42" i="268"/>
  <c r="U42" i="268"/>
  <c r="T42" i="268"/>
  <c r="S42" i="268"/>
  <c r="R42" i="268"/>
  <c r="Q42" i="268"/>
  <c r="P42" i="268"/>
  <c r="O42" i="268"/>
  <c r="N42" i="268"/>
  <c r="M42" i="268"/>
  <c r="L42" i="268"/>
  <c r="K42" i="268"/>
  <c r="F42" i="268"/>
  <c r="AJ41" i="268"/>
  <c r="AI41" i="268"/>
  <c r="AH41" i="268"/>
  <c r="AG41" i="268"/>
  <c r="AF41" i="268"/>
  <c r="AE41" i="268"/>
  <c r="AD41" i="268"/>
  <c r="AC41" i="268"/>
  <c r="AB41" i="268"/>
  <c r="AA41" i="268"/>
  <c r="Z41" i="268"/>
  <c r="Y41" i="268"/>
  <c r="X41" i="268"/>
  <c r="W41" i="268"/>
  <c r="V41" i="268"/>
  <c r="U41" i="268"/>
  <c r="T41" i="268"/>
  <c r="S41" i="268"/>
  <c r="R41" i="268"/>
  <c r="Q41" i="268"/>
  <c r="P41" i="268"/>
  <c r="O41" i="268"/>
  <c r="N41" i="268"/>
  <c r="M41" i="268"/>
  <c r="L41" i="268"/>
  <c r="K41" i="268"/>
  <c r="F41" i="268"/>
  <c r="AJ40" i="268"/>
  <c r="AI40" i="268"/>
  <c r="AH40" i="268"/>
  <c r="AG40" i="268"/>
  <c r="AF40" i="268"/>
  <c r="AE40" i="268"/>
  <c r="AD40" i="268"/>
  <c r="AC40" i="268"/>
  <c r="AB40" i="268"/>
  <c r="AA40" i="268"/>
  <c r="Z40" i="268"/>
  <c r="Y40" i="268"/>
  <c r="X40" i="268"/>
  <c r="W40" i="268"/>
  <c r="V40" i="268"/>
  <c r="U40" i="268"/>
  <c r="T40" i="268"/>
  <c r="S40" i="268"/>
  <c r="R40" i="268"/>
  <c r="Q40" i="268"/>
  <c r="P40" i="268"/>
  <c r="O40" i="268"/>
  <c r="N40" i="268"/>
  <c r="M40" i="268"/>
  <c r="L40" i="268"/>
  <c r="K40" i="268"/>
  <c r="F40" i="268"/>
  <c r="AJ39" i="268"/>
  <c r="AI39" i="268"/>
  <c r="AH39" i="268"/>
  <c r="AG39" i="268"/>
  <c r="AF39" i="268"/>
  <c r="AE39" i="268"/>
  <c r="AD39" i="268"/>
  <c r="AC39" i="268"/>
  <c r="AB39" i="268"/>
  <c r="AA39" i="268"/>
  <c r="Z39" i="268"/>
  <c r="Y39" i="268"/>
  <c r="X39" i="268"/>
  <c r="W39" i="268"/>
  <c r="V39" i="268"/>
  <c r="U39" i="268"/>
  <c r="T39" i="268"/>
  <c r="S39" i="268"/>
  <c r="R39" i="268"/>
  <c r="Q39" i="268"/>
  <c r="P39" i="268"/>
  <c r="O39" i="268"/>
  <c r="N39" i="268"/>
  <c r="M39" i="268"/>
  <c r="L39" i="268"/>
  <c r="K39" i="268"/>
  <c r="F39" i="268"/>
  <c r="AJ38" i="268"/>
  <c r="AI38" i="268"/>
  <c r="AH38" i="268"/>
  <c r="AG38" i="268"/>
  <c r="AF38" i="268"/>
  <c r="AE38" i="268"/>
  <c r="AD38" i="268"/>
  <c r="AC38" i="268"/>
  <c r="AB38" i="268"/>
  <c r="AA38" i="268"/>
  <c r="Z38" i="268"/>
  <c r="Y38" i="268"/>
  <c r="X38" i="268"/>
  <c r="W38" i="268"/>
  <c r="V38" i="268"/>
  <c r="U38" i="268"/>
  <c r="T38" i="268"/>
  <c r="S38" i="268"/>
  <c r="R38" i="268"/>
  <c r="Q38" i="268"/>
  <c r="P38" i="268"/>
  <c r="O38" i="268"/>
  <c r="N38" i="268"/>
  <c r="M38" i="268"/>
  <c r="L38" i="268"/>
  <c r="K38" i="268"/>
  <c r="F38" i="268"/>
  <c r="AJ37" i="268"/>
  <c r="AI37" i="268"/>
  <c r="AH37" i="268"/>
  <c r="AG37" i="268"/>
  <c r="AF37" i="268"/>
  <c r="AE37" i="268"/>
  <c r="AD37" i="268"/>
  <c r="AC37" i="268"/>
  <c r="AB37" i="268"/>
  <c r="AA37" i="268"/>
  <c r="Z37" i="268"/>
  <c r="Y37" i="268"/>
  <c r="X37" i="268"/>
  <c r="W37" i="268"/>
  <c r="V37" i="268"/>
  <c r="U37" i="268"/>
  <c r="T37" i="268"/>
  <c r="S37" i="268"/>
  <c r="R37" i="268"/>
  <c r="Q37" i="268"/>
  <c r="P37" i="268"/>
  <c r="O37" i="268"/>
  <c r="N37" i="268"/>
  <c r="M37" i="268"/>
  <c r="L37" i="268"/>
  <c r="K37" i="268"/>
  <c r="F37" i="268"/>
  <c r="AJ36" i="268"/>
  <c r="AI36" i="268"/>
  <c r="AH36" i="268"/>
  <c r="AG36" i="268"/>
  <c r="AF36" i="268"/>
  <c r="AE36" i="268"/>
  <c r="AD36" i="268"/>
  <c r="AC36" i="268"/>
  <c r="AB36" i="268"/>
  <c r="AA36" i="268"/>
  <c r="Z36" i="268"/>
  <c r="Y36" i="268"/>
  <c r="X36" i="268"/>
  <c r="W36" i="268"/>
  <c r="V36" i="268"/>
  <c r="U36" i="268"/>
  <c r="T36" i="268"/>
  <c r="S36" i="268"/>
  <c r="R36" i="268"/>
  <c r="Q36" i="268"/>
  <c r="P36" i="268"/>
  <c r="O36" i="268"/>
  <c r="N36" i="268"/>
  <c r="M36" i="268"/>
  <c r="L36" i="268"/>
  <c r="K36" i="268"/>
  <c r="F36" i="268"/>
  <c r="AJ35" i="268"/>
  <c r="AI35" i="268"/>
  <c r="AH35" i="268"/>
  <c r="AG35" i="268"/>
  <c r="AF35" i="268"/>
  <c r="AE35" i="268"/>
  <c r="AD35" i="268"/>
  <c r="AC35" i="268"/>
  <c r="AB35" i="268"/>
  <c r="AA35" i="268"/>
  <c r="Z35" i="268"/>
  <c r="Y35" i="268"/>
  <c r="X35" i="268"/>
  <c r="W35" i="268"/>
  <c r="V35" i="268"/>
  <c r="U35" i="268"/>
  <c r="T35" i="268"/>
  <c r="S35" i="268"/>
  <c r="R35" i="268"/>
  <c r="Q35" i="268"/>
  <c r="P35" i="268"/>
  <c r="O35" i="268"/>
  <c r="N35" i="268"/>
  <c r="M35" i="268"/>
  <c r="L35" i="268"/>
  <c r="K35" i="268"/>
  <c r="F35" i="268"/>
  <c r="AJ34" i="268"/>
  <c r="AI34" i="268"/>
  <c r="AH34" i="268"/>
  <c r="AG34" i="268"/>
  <c r="AF34" i="268"/>
  <c r="AE34" i="268"/>
  <c r="AD34" i="268"/>
  <c r="AC34" i="268"/>
  <c r="AB34" i="268"/>
  <c r="AA34" i="268"/>
  <c r="Z34" i="268"/>
  <c r="Y34" i="268"/>
  <c r="X34" i="268"/>
  <c r="W34" i="268"/>
  <c r="V34" i="268"/>
  <c r="U34" i="268"/>
  <c r="T34" i="268"/>
  <c r="S34" i="268"/>
  <c r="R34" i="268"/>
  <c r="Q34" i="268"/>
  <c r="P34" i="268"/>
  <c r="O34" i="268"/>
  <c r="N34" i="268"/>
  <c r="M34" i="268"/>
  <c r="L34" i="268"/>
  <c r="K34" i="268"/>
  <c r="F34" i="268"/>
  <c r="AJ33" i="268"/>
  <c r="AI33" i="268"/>
  <c r="AH33" i="268"/>
  <c r="AG33" i="268"/>
  <c r="AF33" i="268"/>
  <c r="AE33" i="268"/>
  <c r="AD33" i="268"/>
  <c r="AC33" i="268"/>
  <c r="AB33" i="268"/>
  <c r="AA33" i="268"/>
  <c r="Z33" i="268"/>
  <c r="Y33" i="268"/>
  <c r="X33" i="268"/>
  <c r="W33" i="268"/>
  <c r="V33" i="268"/>
  <c r="U33" i="268"/>
  <c r="T33" i="268"/>
  <c r="S33" i="268"/>
  <c r="R33" i="268"/>
  <c r="Q33" i="268"/>
  <c r="P33" i="268"/>
  <c r="O33" i="268"/>
  <c r="N33" i="268"/>
  <c r="M33" i="268"/>
  <c r="L33" i="268"/>
  <c r="K33" i="268"/>
  <c r="F33" i="268"/>
  <c r="AJ32" i="268"/>
  <c r="AI32" i="268"/>
  <c r="AH32" i="268"/>
  <c r="AG32" i="268"/>
  <c r="AF32" i="268"/>
  <c r="AE32" i="268"/>
  <c r="AD32" i="268"/>
  <c r="AC32" i="268"/>
  <c r="AB32" i="268"/>
  <c r="AA32" i="268"/>
  <c r="Z32" i="268"/>
  <c r="Y32" i="268"/>
  <c r="X32" i="268"/>
  <c r="W32" i="268"/>
  <c r="V32" i="268"/>
  <c r="U32" i="268"/>
  <c r="T32" i="268"/>
  <c r="S32" i="268"/>
  <c r="R32" i="268"/>
  <c r="Q32" i="268"/>
  <c r="P32" i="268"/>
  <c r="O32" i="268"/>
  <c r="N32" i="268"/>
  <c r="M32" i="268"/>
  <c r="L32" i="268"/>
  <c r="K32" i="268"/>
  <c r="F32" i="268"/>
  <c r="AJ31" i="268"/>
  <c r="AI31" i="268"/>
  <c r="AH31" i="268"/>
  <c r="AG31" i="268"/>
  <c r="AF31" i="268"/>
  <c r="AE31" i="268"/>
  <c r="AD31" i="268"/>
  <c r="AC31" i="268"/>
  <c r="AB31" i="268"/>
  <c r="AA31" i="268"/>
  <c r="Z31" i="268"/>
  <c r="Y31" i="268"/>
  <c r="X31" i="268"/>
  <c r="W31" i="268"/>
  <c r="V31" i="268"/>
  <c r="U31" i="268"/>
  <c r="T31" i="268"/>
  <c r="S31" i="268"/>
  <c r="R31" i="268"/>
  <c r="Q31" i="268"/>
  <c r="P31" i="268"/>
  <c r="O31" i="268"/>
  <c r="N31" i="268"/>
  <c r="M31" i="268"/>
  <c r="L31" i="268"/>
  <c r="K31" i="268"/>
  <c r="F31" i="268"/>
  <c r="AJ30" i="268"/>
  <c r="AI30" i="268"/>
  <c r="AH30" i="268"/>
  <c r="AG30" i="268"/>
  <c r="AF30" i="268"/>
  <c r="AE30" i="268"/>
  <c r="AD30" i="268"/>
  <c r="AC30" i="268"/>
  <c r="AB30" i="268"/>
  <c r="AA30" i="268"/>
  <c r="Z30" i="268"/>
  <c r="Y30" i="268"/>
  <c r="X30" i="268"/>
  <c r="W30" i="268"/>
  <c r="V30" i="268"/>
  <c r="U30" i="268"/>
  <c r="T30" i="268"/>
  <c r="S30" i="268"/>
  <c r="R30" i="268"/>
  <c r="Q30" i="268"/>
  <c r="P30" i="268"/>
  <c r="O30" i="268"/>
  <c r="N30" i="268"/>
  <c r="M30" i="268"/>
  <c r="L30" i="268"/>
  <c r="K30" i="268"/>
  <c r="F30" i="268"/>
  <c r="AJ29" i="268"/>
  <c r="AI29" i="268"/>
  <c r="AH29" i="268"/>
  <c r="AG29" i="268"/>
  <c r="AF29" i="268"/>
  <c r="AE29" i="268"/>
  <c r="AD29" i="268"/>
  <c r="AC29" i="268"/>
  <c r="AB29" i="268"/>
  <c r="AA29" i="268"/>
  <c r="Z29" i="268"/>
  <c r="Y29" i="268"/>
  <c r="X29" i="268"/>
  <c r="W29" i="268"/>
  <c r="V29" i="268"/>
  <c r="U29" i="268"/>
  <c r="T29" i="268"/>
  <c r="S29" i="268"/>
  <c r="R29" i="268"/>
  <c r="Q29" i="268"/>
  <c r="P29" i="268"/>
  <c r="O29" i="268"/>
  <c r="N29" i="268"/>
  <c r="M29" i="268"/>
  <c r="L29" i="268"/>
  <c r="K29" i="268"/>
  <c r="F29" i="268"/>
  <c r="AJ28" i="268"/>
  <c r="AI28" i="268"/>
  <c r="AH28" i="268"/>
  <c r="AG28" i="268"/>
  <c r="AF28" i="268"/>
  <c r="AE28" i="268"/>
  <c r="AD28" i="268"/>
  <c r="AC28" i="268"/>
  <c r="AB28" i="268"/>
  <c r="AA28" i="268"/>
  <c r="Z28" i="268"/>
  <c r="Y28" i="268"/>
  <c r="X28" i="268"/>
  <c r="W28" i="268"/>
  <c r="V28" i="268"/>
  <c r="U28" i="268"/>
  <c r="T28" i="268"/>
  <c r="S28" i="268"/>
  <c r="R28" i="268"/>
  <c r="Q28" i="268"/>
  <c r="P28" i="268"/>
  <c r="O28" i="268"/>
  <c r="N28" i="268"/>
  <c r="M28" i="268"/>
  <c r="L28" i="268"/>
  <c r="K28" i="268"/>
  <c r="F28" i="268"/>
  <c r="AJ27" i="268"/>
  <c r="AI27" i="268"/>
  <c r="AH27" i="268"/>
  <c r="AG27" i="268"/>
  <c r="AF27" i="268"/>
  <c r="AE27" i="268"/>
  <c r="AD27" i="268"/>
  <c r="AC27" i="268"/>
  <c r="AB27" i="268"/>
  <c r="AA27" i="268"/>
  <c r="Z27" i="268"/>
  <c r="Y27" i="268"/>
  <c r="X27" i="268"/>
  <c r="W27" i="268"/>
  <c r="V27" i="268"/>
  <c r="U27" i="268"/>
  <c r="T27" i="268"/>
  <c r="S27" i="268"/>
  <c r="R27" i="268"/>
  <c r="Q27" i="268"/>
  <c r="P27" i="268"/>
  <c r="O27" i="268"/>
  <c r="N27" i="268"/>
  <c r="M27" i="268"/>
  <c r="L27" i="268"/>
  <c r="K27" i="268"/>
  <c r="F27" i="268"/>
  <c r="AJ26" i="268"/>
  <c r="AI26" i="268"/>
  <c r="AH26" i="268"/>
  <c r="AG26" i="268"/>
  <c r="AF26" i="268"/>
  <c r="AE26" i="268"/>
  <c r="AD26" i="268"/>
  <c r="AC26" i="268"/>
  <c r="AB26" i="268"/>
  <c r="AA26" i="268"/>
  <c r="Z26" i="268"/>
  <c r="Y26" i="268"/>
  <c r="X26" i="268"/>
  <c r="W26" i="268"/>
  <c r="V26" i="268"/>
  <c r="U26" i="268"/>
  <c r="T26" i="268"/>
  <c r="S26" i="268"/>
  <c r="R26" i="268"/>
  <c r="Q26" i="268"/>
  <c r="P26" i="268"/>
  <c r="O26" i="268"/>
  <c r="N26" i="268"/>
  <c r="M26" i="268"/>
  <c r="L26" i="268"/>
  <c r="K26" i="268"/>
  <c r="F26" i="268"/>
  <c r="AJ25" i="268"/>
  <c r="AI25" i="268"/>
  <c r="AH25" i="268"/>
  <c r="AG25" i="268"/>
  <c r="AF25" i="268"/>
  <c r="AE25" i="268"/>
  <c r="AD25" i="268"/>
  <c r="AC25" i="268"/>
  <c r="AB25" i="268"/>
  <c r="AA25" i="268"/>
  <c r="Z25" i="268"/>
  <c r="Y25" i="268"/>
  <c r="X25" i="268"/>
  <c r="W25" i="268"/>
  <c r="V25" i="268"/>
  <c r="U25" i="268"/>
  <c r="T25" i="268"/>
  <c r="S25" i="268"/>
  <c r="R25" i="268"/>
  <c r="Q25" i="268"/>
  <c r="P25" i="268"/>
  <c r="O25" i="268"/>
  <c r="N25" i="268"/>
  <c r="M25" i="268"/>
  <c r="L25" i="268"/>
  <c r="K25" i="268"/>
  <c r="F25" i="268"/>
  <c r="AJ24" i="268"/>
  <c r="AI24" i="268"/>
  <c r="AH24" i="268"/>
  <c r="AG24" i="268"/>
  <c r="AF24" i="268"/>
  <c r="AE24" i="268"/>
  <c r="AD24" i="268"/>
  <c r="AC24" i="268"/>
  <c r="AB24" i="268"/>
  <c r="AA24" i="268"/>
  <c r="Z24" i="268"/>
  <c r="Y24" i="268"/>
  <c r="X24" i="268"/>
  <c r="W24" i="268"/>
  <c r="V24" i="268"/>
  <c r="U24" i="268"/>
  <c r="T24" i="268"/>
  <c r="S24" i="268"/>
  <c r="R24" i="268"/>
  <c r="Q24" i="268"/>
  <c r="P24" i="268"/>
  <c r="O24" i="268"/>
  <c r="N24" i="268"/>
  <c r="M24" i="268"/>
  <c r="L24" i="268"/>
  <c r="K24" i="268"/>
  <c r="F24" i="268"/>
  <c r="AJ23" i="268"/>
  <c r="AI23" i="268"/>
  <c r="AH23" i="268"/>
  <c r="AG23" i="268"/>
  <c r="AF23" i="268"/>
  <c r="AE23" i="268"/>
  <c r="AD23" i="268"/>
  <c r="AC23" i="268"/>
  <c r="AB23" i="268"/>
  <c r="AA23" i="268"/>
  <c r="Z23" i="268"/>
  <c r="Y23" i="268"/>
  <c r="X23" i="268"/>
  <c r="W23" i="268"/>
  <c r="V23" i="268"/>
  <c r="U23" i="268"/>
  <c r="T23" i="268"/>
  <c r="S23" i="268"/>
  <c r="R23" i="268"/>
  <c r="Q23" i="268"/>
  <c r="P23" i="268"/>
  <c r="O23" i="268"/>
  <c r="N23" i="268"/>
  <c r="M23" i="268"/>
  <c r="L23" i="268"/>
  <c r="K23" i="268"/>
  <c r="F23" i="268"/>
  <c r="AJ22" i="268"/>
  <c r="AI22" i="268"/>
  <c r="AH22" i="268"/>
  <c r="AG22" i="268"/>
  <c r="AF22" i="268"/>
  <c r="AE22" i="268"/>
  <c r="AD22" i="268"/>
  <c r="AC22" i="268"/>
  <c r="AB22" i="268"/>
  <c r="AA22" i="268"/>
  <c r="Z22" i="268"/>
  <c r="Y22" i="268"/>
  <c r="X22" i="268"/>
  <c r="W22" i="268"/>
  <c r="V22" i="268"/>
  <c r="U22" i="268"/>
  <c r="T22" i="268"/>
  <c r="S22" i="268"/>
  <c r="R22" i="268"/>
  <c r="Q22" i="268"/>
  <c r="P22" i="268"/>
  <c r="O22" i="268"/>
  <c r="N22" i="268"/>
  <c r="M22" i="268"/>
  <c r="L22" i="268"/>
  <c r="K22" i="268"/>
  <c r="F22" i="268"/>
  <c r="AJ21" i="268"/>
  <c r="AI21" i="268"/>
  <c r="AH21" i="268"/>
  <c r="AG21" i="268"/>
  <c r="AF21" i="268"/>
  <c r="AE21" i="268"/>
  <c r="AD21" i="268"/>
  <c r="AC21" i="268"/>
  <c r="AB21" i="268"/>
  <c r="AA21" i="268"/>
  <c r="Z21" i="268"/>
  <c r="Y21" i="268"/>
  <c r="X21" i="268"/>
  <c r="W21" i="268"/>
  <c r="V21" i="268"/>
  <c r="U21" i="268"/>
  <c r="T21" i="268"/>
  <c r="S21" i="268"/>
  <c r="R21" i="268"/>
  <c r="Q21" i="268"/>
  <c r="P21" i="268"/>
  <c r="O21" i="268"/>
  <c r="N21" i="268"/>
  <c r="M21" i="268"/>
  <c r="L21" i="268"/>
  <c r="K21" i="268"/>
  <c r="F21" i="268"/>
  <c r="AJ20" i="268"/>
  <c r="AI20" i="268"/>
  <c r="AH20" i="268"/>
  <c r="AG20" i="268"/>
  <c r="AF20" i="268"/>
  <c r="AE20" i="268"/>
  <c r="AD20" i="268"/>
  <c r="AC20" i="268"/>
  <c r="AB20" i="268"/>
  <c r="AA20" i="268"/>
  <c r="Z20" i="268"/>
  <c r="Y20" i="268"/>
  <c r="X20" i="268"/>
  <c r="W20" i="268"/>
  <c r="V20" i="268"/>
  <c r="U20" i="268"/>
  <c r="T20" i="268"/>
  <c r="S20" i="268"/>
  <c r="R20" i="268"/>
  <c r="Q20" i="268"/>
  <c r="P20" i="268"/>
  <c r="O20" i="268"/>
  <c r="N20" i="268"/>
  <c r="M20" i="268"/>
  <c r="L20" i="268"/>
  <c r="K20" i="268"/>
  <c r="F20" i="268"/>
  <c r="AI19" i="268"/>
  <c r="AH19" i="268"/>
  <c r="AJ19" i="268" s="1"/>
  <c r="AG19" i="268"/>
  <c r="AE19" i="268"/>
  <c r="AD19" i="268"/>
  <c r="AC19" i="268"/>
  <c r="AB19" i="268"/>
  <c r="AF19" i="268" s="1"/>
  <c r="AA19" i="268"/>
  <c r="Y19" i="268"/>
  <c r="X19" i="268"/>
  <c r="Z19" i="268" s="1"/>
  <c r="W19" i="268"/>
  <c r="V19" i="268"/>
  <c r="T19" i="268"/>
  <c r="U19" i="268" s="1"/>
  <c r="S19" i="268"/>
  <c r="R19" i="268"/>
  <c r="Q19" i="268"/>
  <c r="O19" i="268"/>
  <c r="N19" i="268"/>
  <c r="M19" i="268"/>
  <c r="L19" i="268"/>
  <c r="K19" i="268"/>
  <c r="AI18" i="268"/>
  <c r="AH18" i="268"/>
  <c r="AJ18" i="268" s="1"/>
  <c r="AG18" i="268"/>
  <c r="AE18" i="268"/>
  <c r="AD18" i="268"/>
  <c r="AC18" i="268"/>
  <c r="AB18" i="268"/>
  <c r="AA18" i="268"/>
  <c r="AF18" i="268" s="1"/>
  <c r="Y18" i="268"/>
  <c r="X18" i="268"/>
  <c r="W18" i="268"/>
  <c r="V18" i="268"/>
  <c r="T18" i="268"/>
  <c r="S18" i="268"/>
  <c r="R18" i="268"/>
  <c r="Q18" i="268"/>
  <c r="U18" i="268" s="1"/>
  <c r="O18" i="268"/>
  <c r="N18" i="268"/>
  <c r="M18" i="268"/>
  <c r="L18" i="268"/>
  <c r="K18" i="268"/>
  <c r="P18" i="268" s="1"/>
  <c r="AI17" i="268"/>
  <c r="AH17" i="268"/>
  <c r="AJ17" i="268" s="1"/>
  <c r="AG17" i="268"/>
  <c r="AE17" i="268"/>
  <c r="AD17" i="268"/>
  <c r="AC17" i="268"/>
  <c r="AB17" i="268"/>
  <c r="AA17" i="268"/>
  <c r="Y17" i="268"/>
  <c r="X17" i="268"/>
  <c r="Z17" i="268" s="1"/>
  <c r="W17" i="268"/>
  <c r="V17" i="268"/>
  <c r="T17" i="268"/>
  <c r="S17" i="268"/>
  <c r="R17" i="268"/>
  <c r="Q17" i="268"/>
  <c r="O17" i="268"/>
  <c r="N17" i="268"/>
  <c r="M17" i="268"/>
  <c r="L17" i="268"/>
  <c r="K17" i="268"/>
  <c r="AI16" i="268"/>
  <c r="AH16" i="268"/>
  <c r="AJ16" i="268" s="1"/>
  <c r="AG16" i="268"/>
  <c r="AE16" i="268"/>
  <c r="AD16" i="268"/>
  <c r="AC16" i="268"/>
  <c r="AF16" i="268" s="1"/>
  <c r="AB16" i="268"/>
  <c r="AA16" i="268"/>
  <c r="Y16" i="268"/>
  <c r="X16" i="268"/>
  <c r="Z16" i="268" s="1"/>
  <c r="W16" i="268"/>
  <c r="V16" i="268"/>
  <c r="T16" i="268"/>
  <c r="S16" i="268"/>
  <c r="U16" i="268" s="1"/>
  <c r="R16" i="268"/>
  <c r="Q16" i="268"/>
  <c r="O16" i="268"/>
  <c r="N16" i="268"/>
  <c r="M16" i="268"/>
  <c r="P16" i="268" s="1"/>
  <c r="L16" i="268"/>
  <c r="K16" i="268"/>
  <c r="AI15" i="268"/>
  <c r="AH15" i="268"/>
  <c r="AJ15" i="268" s="1"/>
  <c r="AG15" i="268"/>
  <c r="AE15" i="268"/>
  <c r="AD15" i="268"/>
  <c r="AF15" i="268" s="1"/>
  <c r="AC15" i="268"/>
  <c r="AB15" i="268"/>
  <c r="AA15" i="268"/>
  <c r="Y15" i="268"/>
  <c r="X15" i="268"/>
  <c r="Z15" i="268" s="1"/>
  <c r="W15" i="268"/>
  <c r="V15" i="268"/>
  <c r="T15" i="268"/>
  <c r="S15" i="268"/>
  <c r="R15" i="268"/>
  <c r="Q15" i="268"/>
  <c r="O15" i="268"/>
  <c r="N15" i="268"/>
  <c r="P15" i="268" s="1"/>
  <c r="M15" i="268"/>
  <c r="L15" i="268"/>
  <c r="K15" i="268"/>
  <c r="AI14" i="268"/>
  <c r="AH14" i="268"/>
  <c r="AG14" i="268"/>
  <c r="AJ14" i="268" s="1"/>
  <c r="AE14" i="268"/>
  <c r="AD14" i="268"/>
  <c r="AC14" i="268"/>
  <c r="AB14" i="268"/>
  <c r="AA14" i="268"/>
  <c r="Y14" i="268"/>
  <c r="X14" i="268"/>
  <c r="W14" i="268"/>
  <c r="V14" i="268"/>
  <c r="Z14" i="268" s="1"/>
  <c r="T14" i="268"/>
  <c r="S14" i="268"/>
  <c r="R14" i="268"/>
  <c r="Q14" i="268"/>
  <c r="U14" i="268" s="1"/>
  <c r="O14" i="268"/>
  <c r="N14" i="268"/>
  <c r="M14" i="268"/>
  <c r="L14" i="268"/>
  <c r="K14" i="268"/>
  <c r="AI13" i="268"/>
  <c r="AH13" i="268"/>
  <c r="AJ13" i="268" s="1"/>
  <c r="AG13" i="268"/>
  <c r="AE13" i="268"/>
  <c r="AD13" i="268"/>
  <c r="AC13" i="268"/>
  <c r="AB13" i="268"/>
  <c r="AF13" i="268" s="1"/>
  <c r="AA13" i="268"/>
  <c r="Y13" i="268"/>
  <c r="X13" i="268"/>
  <c r="W13" i="268"/>
  <c r="V13" i="268"/>
  <c r="T13" i="268"/>
  <c r="S13" i="268"/>
  <c r="R13" i="268"/>
  <c r="Q13" i="268"/>
  <c r="O13" i="268"/>
  <c r="N13" i="268"/>
  <c r="M13" i="268"/>
  <c r="L13" i="268"/>
  <c r="P13" i="268" s="1"/>
  <c r="K13" i="268"/>
  <c r="AI12" i="268"/>
  <c r="AH12" i="268"/>
  <c r="AJ12" i="268" s="1"/>
  <c r="AG12" i="268"/>
  <c r="AE12" i="268"/>
  <c r="AD12" i="268"/>
  <c r="AC12" i="268"/>
  <c r="AF12" i="268" s="1"/>
  <c r="AB12" i="268"/>
  <c r="AA12" i="268"/>
  <c r="Y12" i="268"/>
  <c r="X12" i="268"/>
  <c r="Z12" i="268" s="1"/>
  <c r="W12" i="268"/>
  <c r="V12" i="268"/>
  <c r="T12" i="268"/>
  <c r="S12" i="268"/>
  <c r="U12" i="268" s="1"/>
  <c r="R12" i="268"/>
  <c r="Q12" i="268"/>
  <c r="O12" i="268"/>
  <c r="N12" i="268"/>
  <c r="M12" i="268"/>
  <c r="P12" i="268" s="1"/>
  <c r="L12" i="268"/>
  <c r="K12" i="268"/>
  <c r="AI11" i="268"/>
  <c r="AH11" i="268"/>
  <c r="AJ11" i="268" s="1"/>
  <c r="AG11" i="268"/>
  <c r="AE11" i="268"/>
  <c r="AD11" i="268"/>
  <c r="AC11" i="268"/>
  <c r="AB11" i="268"/>
  <c r="AA11" i="268"/>
  <c r="Y11" i="268"/>
  <c r="X11" i="268"/>
  <c r="Z11" i="268" s="1"/>
  <c r="W11" i="268"/>
  <c r="V11" i="268"/>
  <c r="T11" i="268"/>
  <c r="S11" i="268"/>
  <c r="U11" i="268" s="1"/>
  <c r="R11" i="268"/>
  <c r="Q11" i="268"/>
  <c r="O11" i="268"/>
  <c r="N11" i="268"/>
  <c r="M11" i="268"/>
  <c r="L11" i="268"/>
  <c r="K11" i="268"/>
  <c r="AI10" i="268"/>
  <c r="AH10" i="268"/>
  <c r="AJ10" i="268" s="1"/>
  <c r="AG10" i="268"/>
  <c r="AE10" i="268"/>
  <c r="AD10" i="268"/>
  <c r="AC10" i="268"/>
  <c r="AF10" i="268" s="1"/>
  <c r="AB10" i="268"/>
  <c r="AA10" i="268"/>
  <c r="Y10" i="268"/>
  <c r="X10" i="268"/>
  <c r="Z10" i="268" s="1"/>
  <c r="W10" i="268"/>
  <c r="V10" i="268"/>
  <c r="T10" i="268"/>
  <c r="S10" i="268"/>
  <c r="U10" i="268" s="1"/>
  <c r="R10" i="268"/>
  <c r="Q10" i="268"/>
  <c r="O10" i="268"/>
  <c r="N10" i="268"/>
  <c r="M10" i="268"/>
  <c r="P10" i="268" s="1"/>
  <c r="L10" i="268"/>
  <c r="K10" i="268"/>
  <c r="AI9" i="268"/>
  <c r="AH9" i="268"/>
  <c r="AJ9" i="268" s="1"/>
  <c r="AG9" i="268"/>
  <c r="AE9" i="268"/>
  <c r="AD9" i="268"/>
  <c r="AF9" i="268" s="1"/>
  <c r="AC9" i="268"/>
  <c r="AB9" i="268"/>
  <c r="AA9" i="268"/>
  <c r="Y9" i="268"/>
  <c r="X9" i="268"/>
  <c r="Z9" i="268" s="1"/>
  <c r="W9" i="268"/>
  <c r="V9" i="268"/>
  <c r="T9" i="268"/>
  <c r="S9" i="268"/>
  <c r="R9" i="268"/>
  <c r="Q9" i="268"/>
  <c r="O9" i="268"/>
  <c r="N9" i="268"/>
  <c r="P9" i="268" s="1"/>
  <c r="M9" i="268"/>
  <c r="L9" i="268"/>
  <c r="K9" i="268"/>
  <c r="AI8" i="268"/>
  <c r="AH8" i="268"/>
  <c r="AJ8" i="268" s="1"/>
  <c r="AG8" i="268"/>
  <c r="AE8" i="268"/>
  <c r="AD8" i="268"/>
  <c r="AC8" i="268"/>
  <c r="AB8" i="268"/>
  <c r="AA8" i="268"/>
  <c r="Y8" i="268"/>
  <c r="X8" i="268"/>
  <c r="W8" i="268"/>
  <c r="V8" i="268"/>
  <c r="T8" i="268"/>
  <c r="U8" i="268" s="1"/>
  <c r="S8" i="268"/>
  <c r="R8" i="268"/>
  <c r="Q8" i="268"/>
  <c r="O8" i="268"/>
  <c r="N8" i="268"/>
  <c r="M8" i="268"/>
  <c r="L8" i="268"/>
  <c r="K8" i="268"/>
  <c r="AI7" i="268"/>
  <c r="AH7" i="268"/>
  <c r="AJ7" i="268" s="1"/>
  <c r="AG7" i="268"/>
  <c r="AF7" i="268"/>
  <c r="AE7" i="268"/>
  <c r="AD7" i="268"/>
  <c r="AC7" i="268"/>
  <c r="AB7" i="268"/>
  <c r="AA7" i="268"/>
  <c r="Y7" i="268"/>
  <c r="X7" i="268"/>
  <c r="Z7" i="268" s="1"/>
  <c r="W7" i="268"/>
  <c r="V7" i="268"/>
  <c r="T7" i="268"/>
  <c r="S7" i="268"/>
  <c r="R7" i="268"/>
  <c r="Q7" i="268"/>
  <c r="O7" i="268"/>
  <c r="N7" i="268"/>
  <c r="P7" i="268" s="1"/>
  <c r="M7" i="268"/>
  <c r="L7" i="268"/>
  <c r="K7" i="268"/>
  <c r="AI6" i="268"/>
  <c r="AH6" i="268"/>
  <c r="AJ6" i="268" s="1"/>
  <c r="AG6" i="268"/>
  <c r="AE6" i="268"/>
  <c r="AD6" i="268"/>
  <c r="AC6" i="268"/>
  <c r="AF6" i="268" s="1"/>
  <c r="AB6" i="268"/>
  <c r="AA6" i="268"/>
  <c r="Y6" i="268"/>
  <c r="X6" i="268"/>
  <c r="Z6" i="268" s="1"/>
  <c r="W6" i="268"/>
  <c r="V6" i="268"/>
  <c r="T6" i="268"/>
  <c r="S6" i="268"/>
  <c r="U6" i="268" s="1"/>
  <c r="R6" i="268"/>
  <c r="Q6" i="268"/>
  <c r="O6" i="268"/>
  <c r="N6" i="268"/>
  <c r="M6" i="268"/>
  <c r="P6" i="268" s="1"/>
  <c r="L6" i="268"/>
  <c r="K6" i="268"/>
  <c r="AI5" i="268"/>
  <c r="AH5" i="268"/>
  <c r="AJ5" i="268" s="1"/>
  <c r="AG5" i="268"/>
  <c r="AE5" i="268"/>
  <c r="AD5" i="268"/>
  <c r="AC5" i="268"/>
  <c r="AB5" i="268"/>
  <c r="AF5" i="268" s="1"/>
  <c r="AA5" i="268"/>
  <c r="Y5" i="268"/>
  <c r="X5" i="268"/>
  <c r="W5" i="268"/>
  <c r="Z5" i="268" s="1"/>
  <c r="V5" i="268"/>
  <c r="T5" i="268"/>
  <c r="S5" i="268"/>
  <c r="R5" i="268"/>
  <c r="U5" i="268" s="1"/>
  <c r="Q5" i="268"/>
  <c r="O5" i="268"/>
  <c r="N5" i="268"/>
  <c r="M5" i="268"/>
  <c r="L5" i="268"/>
  <c r="P5" i="268" s="1"/>
  <c r="K5" i="268"/>
  <c r="AI4" i="268"/>
  <c r="AH4" i="268"/>
  <c r="AJ4" i="268" s="1"/>
  <c r="AG4" i="268"/>
  <c r="AE4" i="268"/>
  <c r="AD4" i="268"/>
  <c r="AF4" i="268" s="1"/>
  <c r="AC4" i="268"/>
  <c r="AB4" i="268"/>
  <c r="AA4" i="268"/>
  <c r="Y4" i="268"/>
  <c r="X4" i="268"/>
  <c r="Z4" i="268" s="1"/>
  <c r="W4" i="268"/>
  <c r="V4" i="268"/>
  <c r="T4" i="268"/>
  <c r="S4" i="268"/>
  <c r="R4" i="268"/>
  <c r="Q4" i="268"/>
  <c r="O4" i="268"/>
  <c r="N4" i="268"/>
  <c r="P4" i="268" s="1"/>
  <c r="M4" i="268"/>
  <c r="L4" i="268"/>
  <c r="K4" i="268"/>
  <c r="D57" i="266"/>
  <c r="E54" i="266"/>
  <c r="E55" i="266" s="1"/>
  <c r="D54" i="266"/>
  <c r="D56" i="266" s="1"/>
  <c r="C54" i="266"/>
  <c r="C55" i="266" s="1"/>
  <c r="G55" i="266" s="1"/>
  <c r="D50" i="266"/>
  <c r="E47" i="266"/>
  <c r="E49" i="266" s="1"/>
  <c r="D47" i="266"/>
  <c r="D62" i="266" s="1"/>
  <c r="AJ43" i="266"/>
  <c r="AI43" i="266"/>
  <c r="AH43" i="266"/>
  <c r="AG43" i="266"/>
  <c r="AF43" i="266"/>
  <c r="AE43" i="266"/>
  <c r="AD43" i="266"/>
  <c r="AC43" i="266"/>
  <c r="AB43" i="266"/>
  <c r="AA43" i="266"/>
  <c r="Z43" i="266"/>
  <c r="Y43" i="266"/>
  <c r="X43" i="266"/>
  <c r="W43" i="266"/>
  <c r="V43" i="266"/>
  <c r="U43" i="266"/>
  <c r="T43" i="266"/>
  <c r="S43" i="266"/>
  <c r="R43" i="266"/>
  <c r="Q43" i="266"/>
  <c r="P43" i="266"/>
  <c r="O43" i="266"/>
  <c r="N43" i="266"/>
  <c r="M43" i="266"/>
  <c r="L43" i="266"/>
  <c r="K43" i="266"/>
  <c r="F43" i="266"/>
  <c r="AJ42" i="266"/>
  <c r="AI42" i="266"/>
  <c r="AH42" i="266"/>
  <c r="AG42" i="266"/>
  <c r="AF42" i="266"/>
  <c r="AE42" i="266"/>
  <c r="AD42" i="266"/>
  <c r="AC42" i="266"/>
  <c r="AB42" i="266"/>
  <c r="AA42" i="266"/>
  <c r="Z42" i="266"/>
  <c r="Y42" i="266"/>
  <c r="X42" i="266"/>
  <c r="W42" i="266"/>
  <c r="V42" i="266"/>
  <c r="U42" i="266"/>
  <c r="T42" i="266"/>
  <c r="S42" i="266"/>
  <c r="R42" i="266"/>
  <c r="Q42" i="266"/>
  <c r="P42" i="266"/>
  <c r="O42" i="266"/>
  <c r="N42" i="266"/>
  <c r="M42" i="266"/>
  <c r="L42" i="266"/>
  <c r="K42" i="266"/>
  <c r="F42" i="266"/>
  <c r="AJ41" i="266"/>
  <c r="AI41" i="266"/>
  <c r="AH41" i="266"/>
  <c r="AG41" i="266"/>
  <c r="AF41" i="266"/>
  <c r="AE41" i="266"/>
  <c r="AD41" i="266"/>
  <c r="AC41" i="266"/>
  <c r="AB41" i="266"/>
  <c r="AA41" i="266"/>
  <c r="Z41" i="266"/>
  <c r="Y41" i="266"/>
  <c r="X41" i="266"/>
  <c r="W41" i="266"/>
  <c r="V41" i="266"/>
  <c r="U41" i="266"/>
  <c r="T41" i="266"/>
  <c r="S41" i="266"/>
  <c r="R41" i="266"/>
  <c r="Q41" i="266"/>
  <c r="P41" i="266"/>
  <c r="O41" i="266"/>
  <c r="N41" i="266"/>
  <c r="M41" i="266"/>
  <c r="L41" i="266"/>
  <c r="K41" i="266"/>
  <c r="F41" i="266"/>
  <c r="AJ40" i="266"/>
  <c r="AI40" i="266"/>
  <c r="AH40" i="266"/>
  <c r="AG40" i="266"/>
  <c r="AF40" i="266"/>
  <c r="AE40" i="266"/>
  <c r="AD40" i="266"/>
  <c r="AC40" i="266"/>
  <c r="AB40" i="266"/>
  <c r="AA40" i="266"/>
  <c r="Z40" i="266"/>
  <c r="Y40" i="266"/>
  <c r="X40" i="266"/>
  <c r="W40" i="266"/>
  <c r="V40" i="266"/>
  <c r="U40" i="266"/>
  <c r="T40" i="266"/>
  <c r="S40" i="266"/>
  <c r="R40" i="266"/>
  <c r="Q40" i="266"/>
  <c r="P40" i="266"/>
  <c r="O40" i="266"/>
  <c r="N40" i="266"/>
  <c r="M40" i="266"/>
  <c r="L40" i="266"/>
  <c r="K40" i="266"/>
  <c r="F40" i="266"/>
  <c r="AJ39" i="266"/>
  <c r="AI39" i="266"/>
  <c r="AH39" i="266"/>
  <c r="AG39" i="266"/>
  <c r="AF39" i="266"/>
  <c r="AE39" i="266"/>
  <c r="AD39" i="266"/>
  <c r="AC39" i="266"/>
  <c r="AB39" i="266"/>
  <c r="AA39" i="266"/>
  <c r="Z39" i="266"/>
  <c r="Y39" i="266"/>
  <c r="X39" i="266"/>
  <c r="W39" i="266"/>
  <c r="V39" i="266"/>
  <c r="U39" i="266"/>
  <c r="T39" i="266"/>
  <c r="S39" i="266"/>
  <c r="R39" i="266"/>
  <c r="Q39" i="266"/>
  <c r="P39" i="266"/>
  <c r="O39" i="266"/>
  <c r="N39" i="266"/>
  <c r="M39" i="266"/>
  <c r="L39" i="266"/>
  <c r="K39" i="266"/>
  <c r="F39" i="266"/>
  <c r="AJ38" i="266"/>
  <c r="AI38" i="266"/>
  <c r="AH38" i="266"/>
  <c r="AG38" i="266"/>
  <c r="AF38" i="266"/>
  <c r="AE38" i="266"/>
  <c r="AD38" i="266"/>
  <c r="AC38" i="266"/>
  <c r="AB38" i="266"/>
  <c r="AA38" i="266"/>
  <c r="Z38" i="266"/>
  <c r="Y38" i="266"/>
  <c r="X38" i="266"/>
  <c r="W38" i="266"/>
  <c r="V38" i="266"/>
  <c r="U38" i="266"/>
  <c r="T38" i="266"/>
  <c r="S38" i="266"/>
  <c r="R38" i="266"/>
  <c r="Q38" i="266"/>
  <c r="P38" i="266"/>
  <c r="O38" i="266"/>
  <c r="N38" i="266"/>
  <c r="M38" i="266"/>
  <c r="L38" i="266"/>
  <c r="K38" i="266"/>
  <c r="F38" i="266"/>
  <c r="AJ37" i="266"/>
  <c r="AI37" i="266"/>
  <c r="AH37" i="266"/>
  <c r="AG37" i="266"/>
  <c r="AF37" i="266"/>
  <c r="AE37" i="266"/>
  <c r="AD37" i="266"/>
  <c r="AC37" i="266"/>
  <c r="AB37" i="266"/>
  <c r="AA37" i="266"/>
  <c r="Z37" i="266"/>
  <c r="Y37" i="266"/>
  <c r="X37" i="266"/>
  <c r="W37" i="266"/>
  <c r="V37" i="266"/>
  <c r="U37" i="266"/>
  <c r="T37" i="266"/>
  <c r="S37" i="266"/>
  <c r="R37" i="266"/>
  <c r="Q37" i="266"/>
  <c r="P37" i="266"/>
  <c r="O37" i="266"/>
  <c r="N37" i="266"/>
  <c r="M37" i="266"/>
  <c r="L37" i="266"/>
  <c r="K37" i="266"/>
  <c r="F37" i="266"/>
  <c r="AJ36" i="266"/>
  <c r="AI36" i="266"/>
  <c r="AH36" i="266"/>
  <c r="AG36" i="266"/>
  <c r="AF36" i="266"/>
  <c r="AE36" i="266"/>
  <c r="AD36" i="266"/>
  <c r="AC36" i="266"/>
  <c r="AB36" i="266"/>
  <c r="AA36" i="266"/>
  <c r="Z36" i="266"/>
  <c r="Y36" i="266"/>
  <c r="X36" i="266"/>
  <c r="W36" i="266"/>
  <c r="V36" i="266"/>
  <c r="U36" i="266"/>
  <c r="T36" i="266"/>
  <c r="S36" i="266"/>
  <c r="R36" i="266"/>
  <c r="Q36" i="266"/>
  <c r="P36" i="266"/>
  <c r="O36" i="266"/>
  <c r="N36" i="266"/>
  <c r="M36" i="266"/>
  <c r="L36" i="266"/>
  <c r="K36" i="266"/>
  <c r="F36" i="266"/>
  <c r="AJ35" i="266"/>
  <c r="AI35" i="266"/>
  <c r="AH35" i="266"/>
  <c r="AG35" i="266"/>
  <c r="AF35" i="266"/>
  <c r="AE35" i="266"/>
  <c r="AD35" i="266"/>
  <c r="AC35" i="266"/>
  <c r="AB35" i="266"/>
  <c r="AA35" i="266"/>
  <c r="Z35" i="266"/>
  <c r="Y35" i="266"/>
  <c r="X35" i="266"/>
  <c r="W35" i="266"/>
  <c r="V35" i="266"/>
  <c r="U35" i="266"/>
  <c r="T35" i="266"/>
  <c r="S35" i="266"/>
  <c r="R35" i="266"/>
  <c r="Q35" i="266"/>
  <c r="P35" i="266"/>
  <c r="O35" i="266"/>
  <c r="N35" i="266"/>
  <c r="M35" i="266"/>
  <c r="L35" i="266"/>
  <c r="K35" i="266"/>
  <c r="F35" i="266"/>
  <c r="AJ34" i="266"/>
  <c r="AI34" i="266"/>
  <c r="AH34" i="266"/>
  <c r="AG34" i="266"/>
  <c r="AF34" i="266"/>
  <c r="AE34" i="266"/>
  <c r="AD34" i="266"/>
  <c r="AC34" i="266"/>
  <c r="AB34" i="266"/>
  <c r="AA34" i="266"/>
  <c r="Z34" i="266"/>
  <c r="Y34" i="266"/>
  <c r="X34" i="266"/>
  <c r="W34" i="266"/>
  <c r="V34" i="266"/>
  <c r="U34" i="266"/>
  <c r="T34" i="266"/>
  <c r="S34" i="266"/>
  <c r="R34" i="266"/>
  <c r="Q34" i="266"/>
  <c r="P34" i="266"/>
  <c r="O34" i="266"/>
  <c r="N34" i="266"/>
  <c r="M34" i="266"/>
  <c r="L34" i="266"/>
  <c r="K34" i="266"/>
  <c r="F34" i="266"/>
  <c r="AJ33" i="266"/>
  <c r="AI33" i="266"/>
  <c r="AH33" i="266"/>
  <c r="AG33" i="266"/>
  <c r="AF33" i="266"/>
  <c r="AE33" i="266"/>
  <c r="AD33" i="266"/>
  <c r="AC33" i="266"/>
  <c r="AB33" i="266"/>
  <c r="AA33" i="266"/>
  <c r="Z33" i="266"/>
  <c r="Y33" i="266"/>
  <c r="X33" i="266"/>
  <c r="W33" i="266"/>
  <c r="V33" i="266"/>
  <c r="U33" i="266"/>
  <c r="T33" i="266"/>
  <c r="S33" i="266"/>
  <c r="R33" i="266"/>
  <c r="Q33" i="266"/>
  <c r="P33" i="266"/>
  <c r="O33" i="266"/>
  <c r="N33" i="266"/>
  <c r="M33" i="266"/>
  <c r="L33" i="266"/>
  <c r="K33" i="266"/>
  <c r="F33" i="266"/>
  <c r="AJ32" i="266"/>
  <c r="AI32" i="266"/>
  <c r="AH32" i="266"/>
  <c r="AG32" i="266"/>
  <c r="AF32" i="266"/>
  <c r="AE32" i="266"/>
  <c r="AD32" i="266"/>
  <c r="AC32" i="266"/>
  <c r="AB32" i="266"/>
  <c r="AA32" i="266"/>
  <c r="Z32" i="266"/>
  <c r="Y32" i="266"/>
  <c r="X32" i="266"/>
  <c r="W32" i="266"/>
  <c r="V32" i="266"/>
  <c r="U32" i="266"/>
  <c r="T32" i="266"/>
  <c r="S32" i="266"/>
  <c r="R32" i="266"/>
  <c r="Q32" i="266"/>
  <c r="P32" i="266"/>
  <c r="O32" i="266"/>
  <c r="N32" i="266"/>
  <c r="M32" i="266"/>
  <c r="L32" i="266"/>
  <c r="K32" i="266"/>
  <c r="F32" i="266"/>
  <c r="AJ31" i="266"/>
  <c r="AI31" i="266"/>
  <c r="AH31" i="266"/>
  <c r="AG31" i="266"/>
  <c r="AF31" i="266"/>
  <c r="AE31" i="266"/>
  <c r="AD31" i="266"/>
  <c r="AC31" i="266"/>
  <c r="AB31" i="266"/>
  <c r="AA31" i="266"/>
  <c r="Z31" i="266"/>
  <c r="Y31" i="266"/>
  <c r="X31" i="266"/>
  <c r="W31" i="266"/>
  <c r="V31" i="266"/>
  <c r="U31" i="266"/>
  <c r="T31" i="266"/>
  <c r="S31" i="266"/>
  <c r="R31" i="266"/>
  <c r="Q31" i="266"/>
  <c r="P31" i="266"/>
  <c r="O31" i="266"/>
  <c r="N31" i="266"/>
  <c r="M31" i="266"/>
  <c r="L31" i="266"/>
  <c r="K31" i="266"/>
  <c r="F31" i="266"/>
  <c r="AJ30" i="266"/>
  <c r="AI30" i="266"/>
  <c r="AH30" i="266"/>
  <c r="AG30" i="266"/>
  <c r="AF30" i="266"/>
  <c r="AE30" i="266"/>
  <c r="AD30" i="266"/>
  <c r="AC30" i="266"/>
  <c r="AB30" i="266"/>
  <c r="AA30" i="266"/>
  <c r="Z30" i="266"/>
  <c r="Y30" i="266"/>
  <c r="X30" i="266"/>
  <c r="W30" i="266"/>
  <c r="V30" i="266"/>
  <c r="U30" i="266"/>
  <c r="T30" i="266"/>
  <c r="S30" i="266"/>
  <c r="R30" i="266"/>
  <c r="Q30" i="266"/>
  <c r="P30" i="266"/>
  <c r="O30" i="266"/>
  <c r="N30" i="266"/>
  <c r="M30" i="266"/>
  <c r="L30" i="266"/>
  <c r="K30" i="266"/>
  <c r="F30" i="266"/>
  <c r="AJ29" i="266"/>
  <c r="AI29" i="266"/>
  <c r="AH29" i="266"/>
  <c r="AG29" i="266"/>
  <c r="AF29" i="266"/>
  <c r="AE29" i="266"/>
  <c r="AD29" i="266"/>
  <c r="AC29" i="266"/>
  <c r="AB29" i="266"/>
  <c r="AA29" i="266"/>
  <c r="Z29" i="266"/>
  <c r="Y29" i="266"/>
  <c r="X29" i="266"/>
  <c r="W29" i="266"/>
  <c r="V29" i="266"/>
  <c r="U29" i="266"/>
  <c r="T29" i="266"/>
  <c r="S29" i="266"/>
  <c r="R29" i="266"/>
  <c r="Q29" i="266"/>
  <c r="P29" i="266"/>
  <c r="O29" i="266"/>
  <c r="N29" i="266"/>
  <c r="M29" i="266"/>
  <c r="L29" i="266"/>
  <c r="K29" i="266"/>
  <c r="F29" i="266"/>
  <c r="AJ28" i="266"/>
  <c r="AI28" i="266"/>
  <c r="AH28" i="266"/>
  <c r="AG28" i="266"/>
  <c r="AF28" i="266"/>
  <c r="AE28" i="266"/>
  <c r="AD28" i="266"/>
  <c r="AC28" i="266"/>
  <c r="AB28" i="266"/>
  <c r="AA28" i="266"/>
  <c r="Z28" i="266"/>
  <c r="Y28" i="266"/>
  <c r="X28" i="266"/>
  <c r="W28" i="266"/>
  <c r="V28" i="266"/>
  <c r="U28" i="266"/>
  <c r="T28" i="266"/>
  <c r="S28" i="266"/>
  <c r="R28" i="266"/>
  <c r="Q28" i="266"/>
  <c r="P28" i="266"/>
  <c r="O28" i="266"/>
  <c r="N28" i="266"/>
  <c r="M28" i="266"/>
  <c r="L28" i="266"/>
  <c r="K28" i="266"/>
  <c r="F28" i="266"/>
  <c r="AJ27" i="266"/>
  <c r="AI27" i="266"/>
  <c r="AH27" i="266"/>
  <c r="AG27" i="266"/>
  <c r="AF27" i="266"/>
  <c r="AE27" i="266"/>
  <c r="AD27" i="266"/>
  <c r="AC27" i="266"/>
  <c r="AB27" i="266"/>
  <c r="AA27" i="266"/>
  <c r="Z27" i="266"/>
  <c r="Y27" i="266"/>
  <c r="X27" i="266"/>
  <c r="W27" i="266"/>
  <c r="V27" i="266"/>
  <c r="U27" i="266"/>
  <c r="T27" i="266"/>
  <c r="S27" i="266"/>
  <c r="R27" i="266"/>
  <c r="Q27" i="266"/>
  <c r="P27" i="266"/>
  <c r="O27" i="266"/>
  <c r="N27" i="266"/>
  <c r="M27" i="266"/>
  <c r="L27" i="266"/>
  <c r="K27" i="266"/>
  <c r="F27" i="266"/>
  <c r="AJ26" i="266"/>
  <c r="AI26" i="266"/>
  <c r="AH26" i="266"/>
  <c r="AG26" i="266"/>
  <c r="AF26" i="266"/>
  <c r="AE26" i="266"/>
  <c r="AD26" i="266"/>
  <c r="AC26" i="266"/>
  <c r="AB26" i="266"/>
  <c r="AA26" i="266"/>
  <c r="Z26" i="266"/>
  <c r="Y26" i="266"/>
  <c r="X26" i="266"/>
  <c r="W26" i="266"/>
  <c r="V26" i="266"/>
  <c r="U26" i="266"/>
  <c r="T26" i="266"/>
  <c r="S26" i="266"/>
  <c r="R26" i="266"/>
  <c r="Q26" i="266"/>
  <c r="P26" i="266"/>
  <c r="O26" i="266"/>
  <c r="N26" i="266"/>
  <c r="M26" i="266"/>
  <c r="L26" i="266"/>
  <c r="K26" i="266"/>
  <c r="F26" i="266"/>
  <c r="AJ25" i="266"/>
  <c r="AI25" i="266"/>
  <c r="AH25" i="266"/>
  <c r="AG25" i="266"/>
  <c r="AF25" i="266"/>
  <c r="AE25" i="266"/>
  <c r="AD25" i="266"/>
  <c r="AC25" i="266"/>
  <c r="AB25" i="266"/>
  <c r="AA25" i="266"/>
  <c r="Z25" i="266"/>
  <c r="Y25" i="266"/>
  <c r="X25" i="266"/>
  <c r="W25" i="266"/>
  <c r="V25" i="266"/>
  <c r="U25" i="266"/>
  <c r="T25" i="266"/>
  <c r="S25" i="266"/>
  <c r="R25" i="266"/>
  <c r="Q25" i="266"/>
  <c r="P25" i="266"/>
  <c r="O25" i="266"/>
  <c r="N25" i="266"/>
  <c r="M25" i="266"/>
  <c r="L25" i="266"/>
  <c r="K25" i="266"/>
  <c r="F25" i="266"/>
  <c r="AJ24" i="266"/>
  <c r="AI24" i="266"/>
  <c r="AH24" i="266"/>
  <c r="AG24" i="266"/>
  <c r="AF24" i="266"/>
  <c r="AE24" i="266"/>
  <c r="AD24" i="266"/>
  <c r="AC24" i="266"/>
  <c r="AB24" i="266"/>
  <c r="AA24" i="266"/>
  <c r="Z24" i="266"/>
  <c r="Y24" i="266"/>
  <c r="X24" i="266"/>
  <c r="W24" i="266"/>
  <c r="V24" i="266"/>
  <c r="U24" i="266"/>
  <c r="T24" i="266"/>
  <c r="S24" i="266"/>
  <c r="R24" i="266"/>
  <c r="Q24" i="266"/>
  <c r="P24" i="266"/>
  <c r="O24" i="266"/>
  <c r="N24" i="266"/>
  <c r="M24" i="266"/>
  <c r="L24" i="266"/>
  <c r="K24" i="266"/>
  <c r="F24" i="266"/>
  <c r="AJ23" i="266"/>
  <c r="AI23" i="266"/>
  <c r="AH23" i="266"/>
  <c r="AG23" i="266"/>
  <c r="AF23" i="266"/>
  <c r="AE23" i="266"/>
  <c r="AD23" i="266"/>
  <c r="AC23" i="266"/>
  <c r="AB23" i="266"/>
  <c r="AA23" i="266"/>
  <c r="Z23" i="266"/>
  <c r="Y23" i="266"/>
  <c r="X23" i="266"/>
  <c r="W23" i="266"/>
  <c r="V23" i="266"/>
  <c r="U23" i="266"/>
  <c r="T23" i="266"/>
  <c r="S23" i="266"/>
  <c r="R23" i="266"/>
  <c r="Q23" i="266"/>
  <c r="P23" i="266"/>
  <c r="O23" i="266"/>
  <c r="N23" i="266"/>
  <c r="M23" i="266"/>
  <c r="L23" i="266"/>
  <c r="K23" i="266"/>
  <c r="F23" i="266"/>
  <c r="AJ22" i="266"/>
  <c r="AI22" i="266"/>
  <c r="AH22" i="266"/>
  <c r="AG22" i="266"/>
  <c r="AF22" i="266"/>
  <c r="AE22" i="266"/>
  <c r="AD22" i="266"/>
  <c r="AC22" i="266"/>
  <c r="AB22" i="266"/>
  <c r="AA22" i="266"/>
  <c r="Z22" i="266"/>
  <c r="Y22" i="266"/>
  <c r="X22" i="266"/>
  <c r="W22" i="266"/>
  <c r="V22" i="266"/>
  <c r="U22" i="266"/>
  <c r="T22" i="266"/>
  <c r="S22" i="266"/>
  <c r="R22" i="266"/>
  <c r="Q22" i="266"/>
  <c r="P22" i="266"/>
  <c r="O22" i="266"/>
  <c r="N22" i="266"/>
  <c r="M22" i="266"/>
  <c r="L22" i="266"/>
  <c r="K22" i="266"/>
  <c r="F22" i="266"/>
  <c r="AJ21" i="266"/>
  <c r="AI21" i="266"/>
  <c r="AH21" i="266"/>
  <c r="AG21" i="266"/>
  <c r="AF21" i="266"/>
  <c r="AE21" i="266"/>
  <c r="AD21" i="266"/>
  <c r="AC21" i="266"/>
  <c r="AB21" i="266"/>
  <c r="AA21" i="266"/>
  <c r="Z21" i="266"/>
  <c r="Y21" i="266"/>
  <c r="X21" i="266"/>
  <c r="W21" i="266"/>
  <c r="V21" i="266"/>
  <c r="U21" i="266"/>
  <c r="T21" i="266"/>
  <c r="S21" i="266"/>
  <c r="R21" i="266"/>
  <c r="Q21" i="266"/>
  <c r="P21" i="266"/>
  <c r="O21" i="266"/>
  <c r="N21" i="266"/>
  <c r="M21" i="266"/>
  <c r="L21" i="266"/>
  <c r="K21" i="266"/>
  <c r="F21" i="266"/>
  <c r="AI20" i="266"/>
  <c r="AH20" i="266"/>
  <c r="AJ20" i="266" s="1"/>
  <c r="F20" i="266" s="1"/>
  <c r="AG20" i="266"/>
  <c r="AF20" i="266"/>
  <c r="AE20" i="266"/>
  <c r="AD20" i="266"/>
  <c r="AC20" i="266"/>
  <c r="AB20" i="266"/>
  <c r="AA20" i="266"/>
  <c r="Z20" i="266"/>
  <c r="Y20" i="266"/>
  <c r="X20" i="266"/>
  <c r="W20" i="266"/>
  <c r="V20" i="266"/>
  <c r="T20" i="266"/>
  <c r="S20" i="266"/>
  <c r="R20" i="266"/>
  <c r="U20" i="266" s="1"/>
  <c r="Q20" i="266"/>
  <c r="P20" i="266"/>
  <c r="O20" i="266"/>
  <c r="N20" i="266"/>
  <c r="M20" i="266"/>
  <c r="L20" i="266"/>
  <c r="K20" i="266"/>
  <c r="AI19" i="266"/>
  <c r="AH19" i="266"/>
  <c r="AG19" i="266"/>
  <c r="AJ19" i="266" s="1"/>
  <c r="F19" i="266" s="1"/>
  <c r="AE19" i="266"/>
  <c r="AD19" i="266"/>
  <c r="AC19" i="266"/>
  <c r="AB19" i="266"/>
  <c r="AA19" i="266"/>
  <c r="AF19" i="266" s="1"/>
  <c r="Y19" i="266"/>
  <c r="X19" i="266"/>
  <c r="W19" i="266"/>
  <c r="V19" i="266"/>
  <c r="Z19" i="266" s="1"/>
  <c r="U19" i="266"/>
  <c r="T19" i="266"/>
  <c r="S19" i="266"/>
  <c r="R19" i="266"/>
  <c r="Q19" i="266"/>
  <c r="O19" i="266"/>
  <c r="N19" i="266"/>
  <c r="M19" i="266"/>
  <c r="L19" i="266"/>
  <c r="K19" i="266"/>
  <c r="P19" i="266" s="1"/>
  <c r="AI18" i="266"/>
  <c r="AH18" i="266"/>
  <c r="AG18" i="266"/>
  <c r="AJ18" i="266" s="1"/>
  <c r="F18" i="266" s="1"/>
  <c r="AF18" i="266"/>
  <c r="AE18" i="266"/>
  <c r="AD18" i="266"/>
  <c r="AC18" i="266"/>
  <c r="AB18" i="266"/>
  <c r="AA18" i="266"/>
  <c r="Y18" i="266"/>
  <c r="X18" i="266"/>
  <c r="W18" i="266"/>
  <c r="V18" i="266"/>
  <c r="Z18" i="266" s="1"/>
  <c r="T18" i="266"/>
  <c r="S18" i="266"/>
  <c r="R18" i="266"/>
  <c r="Q18" i="266"/>
  <c r="U18" i="266" s="1"/>
  <c r="P18" i="266"/>
  <c r="O18" i="266"/>
  <c r="N18" i="266"/>
  <c r="M18" i="266"/>
  <c r="L18" i="266"/>
  <c r="K18" i="266"/>
  <c r="AJ17" i="266"/>
  <c r="F17" i="266" s="1"/>
  <c r="AI17" i="266"/>
  <c r="AH17" i="266"/>
  <c r="AG17" i="266"/>
  <c r="AE17" i="266"/>
  <c r="AD17" i="266"/>
  <c r="AC17" i="266"/>
  <c r="AB17" i="266"/>
  <c r="AF17" i="266" s="1"/>
  <c r="AA17" i="266"/>
  <c r="Y17" i="266"/>
  <c r="X17" i="266"/>
  <c r="W17" i="266"/>
  <c r="Z17" i="266" s="1"/>
  <c r="V17" i="266"/>
  <c r="U17" i="266"/>
  <c r="T17" i="266"/>
  <c r="S17" i="266"/>
  <c r="R17" i="266"/>
  <c r="Q17" i="266"/>
  <c r="O17" i="266"/>
  <c r="N17" i="266"/>
  <c r="M17" i="266"/>
  <c r="L17" i="266"/>
  <c r="P17" i="266" s="1"/>
  <c r="K17" i="266"/>
  <c r="AJ16" i="266"/>
  <c r="F16" i="266" s="1"/>
  <c r="AI16" i="266"/>
  <c r="AH16" i="266"/>
  <c r="AG16" i="266"/>
  <c r="AE16" i="266"/>
  <c r="AD16" i="266"/>
  <c r="AC16" i="266"/>
  <c r="AB16" i="266"/>
  <c r="AF16" i="266" s="1"/>
  <c r="AA16" i="266"/>
  <c r="Y16" i="266"/>
  <c r="X16" i="266"/>
  <c r="W16" i="266"/>
  <c r="Z16" i="266" s="1"/>
  <c r="V16" i="266"/>
  <c r="T16" i="266"/>
  <c r="S16" i="266"/>
  <c r="R16" i="266"/>
  <c r="U16" i="266" s="1"/>
  <c r="Q16" i="266"/>
  <c r="O16" i="266"/>
  <c r="N16" i="266"/>
  <c r="M16" i="266"/>
  <c r="L16" i="266"/>
  <c r="P16" i="266" s="1"/>
  <c r="K16" i="266"/>
  <c r="AI15" i="266"/>
  <c r="AH15" i="266"/>
  <c r="AG15" i="266"/>
  <c r="AJ15" i="266" s="1"/>
  <c r="F15" i="266" s="1"/>
  <c r="AE15" i="266"/>
  <c r="AD15" i="266"/>
  <c r="AC15" i="266"/>
  <c r="AB15" i="266"/>
  <c r="AA15" i="266"/>
  <c r="AF15" i="266" s="1"/>
  <c r="Z15" i="266"/>
  <c r="Y15" i="266"/>
  <c r="X15" i="266"/>
  <c r="W15" i="266"/>
  <c r="V15" i="266"/>
  <c r="T15" i="266"/>
  <c r="S15" i="266"/>
  <c r="R15" i="266"/>
  <c r="Q15" i="266"/>
  <c r="U15" i="266" s="1"/>
  <c r="O15" i="266"/>
  <c r="N15" i="266"/>
  <c r="M15" i="266"/>
  <c r="L15" i="266"/>
  <c r="K15" i="266"/>
  <c r="P15" i="266" s="1"/>
  <c r="AJ14" i="266"/>
  <c r="F14" i="266" s="1"/>
  <c r="AI14" i="266"/>
  <c r="AH14" i="266"/>
  <c r="AG14" i="266"/>
  <c r="AF14" i="266"/>
  <c r="AE14" i="266"/>
  <c r="AD14" i="266"/>
  <c r="AC14" i="266"/>
  <c r="AB14" i="266"/>
  <c r="AA14" i="266"/>
  <c r="Z14" i="266"/>
  <c r="Y14" i="266"/>
  <c r="X14" i="266"/>
  <c r="W14" i="266"/>
  <c r="V14" i="266"/>
  <c r="U14" i="266"/>
  <c r="T14" i="266"/>
  <c r="S14" i="266"/>
  <c r="R14" i="266"/>
  <c r="Q14" i="266"/>
  <c r="O14" i="266"/>
  <c r="N14" i="266"/>
  <c r="M14" i="266"/>
  <c r="L14" i="266"/>
  <c r="K14" i="266"/>
  <c r="P14" i="266" s="1"/>
  <c r="AJ13" i="266"/>
  <c r="F13" i="266" s="1"/>
  <c r="AI13" i="266"/>
  <c r="AH13" i="266"/>
  <c r="AG13" i="266"/>
  <c r="AF13" i="266"/>
  <c r="AE13" i="266"/>
  <c r="AD13" i="266"/>
  <c r="AC13" i="266"/>
  <c r="AB13" i="266"/>
  <c r="AA13" i="266"/>
  <c r="Y13" i="266"/>
  <c r="X13" i="266"/>
  <c r="W13" i="266"/>
  <c r="Z13" i="266" s="1"/>
  <c r="V13" i="266"/>
  <c r="U13" i="266"/>
  <c r="T13" i="266"/>
  <c r="S13" i="266"/>
  <c r="R13" i="266"/>
  <c r="Q13" i="266"/>
  <c r="P13" i="266"/>
  <c r="O13" i="266"/>
  <c r="N13" i="266"/>
  <c r="M13" i="266"/>
  <c r="L13" i="266"/>
  <c r="K13" i="266"/>
  <c r="AI12" i="266"/>
  <c r="AH12" i="266"/>
  <c r="AJ12" i="266" s="1"/>
  <c r="AG12" i="266"/>
  <c r="AE12" i="266"/>
  <c r="AD12" i="266"/>
  <c r="AC12" i="266"/>
  <c r="AF12" i="266" s="1"/>
  <c r="AB12" i="266"/>
  <c r="AA12" i="266"/>
  <c r="Y12" i="266"/>
  <c r="X12" i="266"/>
  <c r="Z12" i="266" s="1"/>
  <c r="F12" i="266" s="1"/>
  <c r="W12" i="266"/>
  <c r="V12" i="266"/>
  <c r="T12" i="266"/>
  <c r="S12" i="266"/>
  <c r="U12" i="266" s="1"/>
  <c r="R12" i="266"/>
  <c r="Q12" i="266"/>
  <c r="O12" i="266"/>
  <c r="N12" i="266"/>
  <c r="M12" i="266"/>
  <c r="P12" i="266" s="1"/>
  <c r="L12" i="266"/>
  <c r="K12" i="266"/>
  <c r="AI11" i="266"/>
  <c r="AH11" i="266"/>
  <c r="AJ11" i="266" s="1"/>
  <c r="AG11" i="266"/>
  <c r="AE11" i="266"/>
  <c r="AD11" i="266"/>
  <c r="AC11" i="266"/>
  <c r="AB11" i="266"/>
  <c r="AF11" i="266" s="1"/>
  <c r="AA11" i="266"/>
  <c r="Y11" i="266"/>
  <c r="X11" i="266"/>
  <c r="W11" i="266"/>
  <c r="Z11" i="266" s="1"/>
  <c r="F11" i="266" s="1"/>
  <c r="V11" i="266"/>
  <c r="T11" i="266"/>
  <c r="S11" i="266"/>
  <c r="R11" i="266"/>
  <c r="U11" i="266" s="1"/>
  <c r="Q11" i="266"/>
  <c r="O11" i="266"/>
  <c r="N11" i="266"/>
  <c r="M11" i="266"/>
  <c r="L11" i="266"/>
  <c r="P11" i="266" s="1"/>
  <c r="K11" i="266"/>
  <c r="AI10" i="266"/>
  <c r="AH10" i="266"/>
  <c r="AJ10" i="266" s="1"/>
  <c r="AG10" i="266"/>
  <c r="AE10" i="266"/>
  <c r="AD10" i="266"/>
  <c r="AC10" i="266"/>
  <c r="AB10" i="266"/>
  <c r="AF10" i="266" s="1"/>
  <c r="AA10" i="266"/>
  <c r="Y10" i="266"/>
  <c r="X10" i="266"/>
  <c r="W10" i="266"/>
  <c r="V10" i="266"/>
  <c r="T10" i="266"/>
  <c r="S10" i="266"/>
  <c r="R10" i="266"/>
  <c r="U10" i="266" s="1"/>
  <c r="Q10" i="266"/>
  <c r="O10" i="266"/>
  <c r="N10" i="266"/>
  <c r="M10" i="266"/>
  <c r="L10" i="266"/>
  <c r="P10" i="266" s="1"/>
  <c r="K10" i="266"/>
  <c r="AI9" i="266"/>
  <c r="AH9" i="266"/>
  <c r="AJ9" i="266" s="1"/>
  <c r="AG9" i="266"/>
  <c r="AE9" i="266"/>
  <c r="AD9" i="266"/>
  <c r="AC9" i="266"/>
  <c r="AB9" i="266"/>
  <c r="AF9" i="266" s="1"/>
  <c r="AA9" i="266"/>
  <c r="Y9" i="266"/>
  <c r="X9" i="266"/>
  <c r="W9" i="266"/>
  <c r="Z9" i="266" s="1"/>
  <c r="F9" i="266" s="1"/>
  <c r="V9" i="266"/>
  <c r="T9" i="266"/>
  <c r="S9" i="266"/>
  <c r="R9" i="266"/>
  <c r="U9" i="266" s="1"/>
  <c r="Q9" i="266"/>
  <c r="O9" i="266"/>
  <c r="N9" i="266"/>
  <c r="M9" i="266"/>
  <c r="L9" i="266"/>
  <c r="P9" i="266" s="1"/>
  <c r="K9" i="266"/>
  <c r="AI8" i="266"/>
  <c r="AH8" i="266"/>
  <c r="AJ8" i="266" s="1"/>
  <c r="AG8" i="266"/>
  <c r="AE8" i="266"/>
  <c r="AD8" i="266"/>
  <c r="AC8" i="266"/>
  <c r="AB8" i="266"/>
  <c r="AA8" i="266"/>
  <c r="Y8" i="266"/>
  <c r="X8" i="266"/>
  <c r="W8" i="266"/>
  <c r="V8" i="266"/>
  <c r="T8" i="266"/>
  <c r="S8" i="266"/>
  <c r="R8" i="266"/>
  <c r="Q8" i="266"/>
  <c r="O8" i="266"/>
  <c r="N8" i="266"/>
  <c r="M8" i="266"/>
  <c r="L8" i="266"/>
  <c r="P8" i="266" s="1"/>
  <c r="K8" i="266"/>
  <c r="AI7" i="266"/>
  <c r="AH7" i="266"/>
  <c r="AJ7" i="266" s="1"/>
  <c r="AG7" i="266"/>
  <c r="AE7" i="266"/>
  <c r="AD7" i="266"/>
  <c r="AC7" i="266"/>
  <c r="AB7" i="266"/>
  <c r="AF7" i="266" s="1"/>
  <c r="AA7" i="266"/>
  <c r="Y7" i="266"/>
  <c r="X7" i="266"/>
  <c r="W7" i="266"/>
  <c r="Z7" i="266" s="1"/>
  <c r="F7" i="266" s="1"/>
  <c r="V7" i="266"/>
  <c r="T7" i="266"/>
  <c r="S7" i="266"/>
  <c r="R7" i="266"/>
  <c r="U7" i="266" s="1"/>
  <c r="Q7" i="266"/>
  <c r="O7" i="266"/>
  <c r="N7" i="266"/>
  <c r="M7" i="266"/>
  <c r="L7" i="266"/>
  <c r="P7" i="266" s="1"/>
  <c r="K7" i="266"/>
  <c r="AI6" i="266"/>
  <c r="AH6" i="266"/>
  <c r="AJ6" i="266" s="1"/>
  <c r="AG6" i="266"/>
  <c r="AE6" i="266"/>
  <c r="AD6" i="266"/>
  <c r="AC6" i="266"/>
  <c r="AB6" i="266"/>
  <c r="AF6" i="266" s="1"/>
  <c r="AA6" i="266"/>
  <c r="Y6" i="266"/>
  <c r="X6" i="266"/>
  <c r="W6" i="266"/>
  <c r="Z6" i="266" s="1"/>
  <c r="F6" i="266" s="1"/>
  <c r="V6" i="266"/>
  <c r="T6" i="266"/>
  <c r="S6" i="266"/>
  <c r="R6" i="266"/>
  <c r="U6" i="266" s="1"/>
  <c r="Q6" i="266"/>
  <c r="O6" i="266"/>
  <c r="N6" i="266"/>
  <c r="M6" i="266"/>
  <c r="L6" i="266"/>
  <c r="P6" i="266" s="1"/>
  <c r="K6" i="266"/>
  <c r="AI5" i="266"/>
  <c r="AH5" i="266"/>
  <c r="AJ5" i="266" s="1"/>
  <c r="AG5" i="266"/>
  <c r="AE5" i="266"/>
  <c r="AD5" i="266"/>
  <c r="AC5" i="266"/>
  <c r="AF5" i="266" s="1"/>
  <c r="AB5" i="266"/>
  <c r="AA5" i="266"/>
  <c r="Y5" i="266"/>
  <c r="X5" i="266"/>
  <c r="Z5" i="266" s="1"/>
  <c r="F5" i="266" s="1"/>
  <c r="W5" i="266"/>
  <c r="V5" i="266"/>
  <c r="U5" i="266"/>
  <c r="T5" i="266"/>
  <c r="S5" i="266"/>
  <c r="R5" i="266"/>
  <c r="Q5" i="266"/>
  <c r="P5" i="266"/>
  <c r="O5" i="266"/>
  <c r="N5" i="266"/>
  <c r="M5" i="266"/>
  <c r="L5" i="266"/>
  <c r="K5" i="266"/>
  <c r="AI4" i="266"/>
  <c r="AH4" i="266"/>
  <c r="AJ4" i="266" s="1"/>
  <c r="AG4" i="266"/>
  <c r="AE4" i="266"/>
  <c r="AD4" i="266"/>
  <c r="AC4" i="266"/>
  <c r="AB4" i="266"/>
  <c r="AF4" i="266" s="1"/>
  <c r="AA4" i="266"/>
  <c r="Y4" i="266"/>
  <c r="X4" i="266"/>
  <c r="W4" i="266"/>
  <c r="Z4" i="266" s="1"/>
  <c r="F4" i="266" s="1"/>
  <c r="V4" i="266"/>
  <c r="T4" i="266"/>
  <c r="S4" i="266"/>
  <c r="U4" i="266" s="1"/>
  <c r="R4" i="266"/>
  <c r="Q4" i="266"/>
  <c r="O4" i="266"/>
  <c r="N4" i="266"/>
  <c r="M4" i="266"/>
  <c r="L4" i="266"/>
  <c r="P4" i="266" s="1"/>
  <c r="K4" i="266"/>
  <c r="J78" i="265"/>
  <c r="I78" i="265"/>
  <c r="H78" i="265"/>
  <c r="G78" i="265"/>
  <c r="J77" i="265"/>
  <c r="I77" i="265"/>
  <c r="H77" i="265"/>
  <c r="G77" i="265"/>
  <c r="J76" i="265"/>
  <c r="I76" i="265"/>
  <c r="H76" i="265"/>
  <c r="G76" i="265"/>
  <c r="J75" i="265"/>
  <c r="I75" i="265"/>
  <c r="H75" i="265"/>
  <c r="G75" i="265"/>
  <c r="J74" i="265"/>
  <c r="I74" i="265"/>
  <c r="H74" i="265"/>
  <c r="G74" i="265"/>
  <c r="F74" i="265"/>
  <c r="E74" i="265"/>
  <c r="D74" i="265"/>
  <c r="C74" i="265"/>
  <c r="J71" i="265"/>
  <c r="I71" i="265"/>
  <c r="H71" i="265"/>
  <c r="G71" i="265"/>
  <c r="J70" i="265"/>
  <c r="I70" i="265"/>
  <c r="H70" i="265"/>
  <c r="G70" i="265"/>
  <c r="J69" i="265"/>
  <c r="I69" i="265"/>
  <c r="H69" i="265"/>
  <c r="G69" i="265"/>
  <c r="J68" i="265"/>
  <c r="I68" i="265"/>
  <c r="H68" i="265"/>
  <c r="G68" i="265"/>
  <c r="J67" i="265"/>
  <c r="I67" i="265"/>
  <c r="H67" i="265"/>
  <c r="G67" i="265"/>
  <c r="F67" i="265"/>
  <c r="E67" i="265"/>
  <c r="D67" i="265"/>
  <c r="C67" i="265"/>
  <c r="J63" i="265"/>
  <c r="I63" i="265"/>
  <c r="H63" i="265"/>
  <c r="G63" i="265"/>
  <c r="J62" i="265"/>
  <c r="I62" i="265"/>
  <c r="H62" i="265"/>
  <c r="G62" i="265"/>
  <c r="J61" i="265"/>
  <c r="I61" i="265"/>
  <c r="H61" i="265"/>
  <c r="G61" i="265"/>
  <c r="J60" i="265"/>
  <c r="I60" i="265"/>
  <c r="H60" i="265"/>
  <c r="G60" i="265"/>
  <c r="J59" i="265"/>
  <c r="I59" i="265"/>
  <c r="H59" i="265"/>
  <c r="G59" i="265"/>
  <c r="F59" i="265"/>
  <c r="E59" i="265"/>
  <c r="D59" i="265"/>
  <c r="J50" i="265"/>
  <c r="I50" i="265"/>
  <c r="H50" i="265"/>
  <c r="G50" i="265"/>
  <c r="J49" i="265"/>
  <c r="I49" i="265"/>
  <c r="H49" i="265"/>
  <c r="G49" i="265"/>
  <c r="J48" i="265"/>
  <c r="I48" i="265"/>
  <c r="H48" i="265"/>
  <c r="G48" i="265"/>
  <c r="J47" i="265"/>
  <c r="I47" i="265"/>
  <c r="H47" i="265"/>
  <c r="G47" i="265"/>
  <c r="J46" i="265"/>
  <c r="I46" i="265"/>
  <c r="H46" i="265"/>
  <c r="G46" i="265"/>
  <c r="F46" i="265"/>
  <c r="E46" i="265"/>
  <c r="D46" i="265"/>
  <c r="C46" i="265"/>
  <c r="J43" i="265"/>
  <c r="I43" i="265"/>
  <c r="H43" i="265"/>
  <c r="G43" i="265"/>
  <c r="J42" i="265"/>
  <c r="I42" i="265"/>
  <c r="H42" i="265"/>
  <c r="G42" i="265"/>
  <c r="J41" i="265"/>
  <c r="I41" i="265"/>
  <c r="H41" i="265"/>
  <c r="G41" i="265"/>
  <c r="J40" i="265"/>
  <c r="I40" i="265"/>
  <c r="H40" i="265"/>
  <c r="G40" i="265"/>
  <c r="J39" i="265"/>
  <c r="I39" i="265"/>
  <c r="H39" i="265"/>
  <c r="G39" i="265"/>
  <c r="F39" i="265"/>
  <c r="E39" i="265"/>
  <c r="D39" i="265"/>
  <c r="C39" i="265"/>
  <c r="J36" i="265"/>
  <c r="I36" i="265"/>
  <c r="H36" i="265"/>
  <c r="G36" i="265"/>
  <c r="J35" i="265"/>
  <c r="I35" i="265"/>
  <c r="H35" i="265"/>
  <c r="G35" i="265"/>
  <c r="J34" i="265"/>
  <c r="I34" i="265"/>
  <c r="H34" i="265"/>
  <c r="G34" i="265"/>
  <c r="J33" i="265"/>
  <c r="I33" i="265"/>
  <c r="H33" i="265"/>
  <c r="G33" i="265"/>
  <c r="J32" i="265"/>
  <c r="I32" i="265"/>
  <c r="H32" i="265"/>
  <c r="G32" i="265"/>
  <c r="F32" i="265"/>
  <c r="E32" i="265"/>
  <c r="D32" i="265"/>
  <c r="J28" i="265"/>
  <c r="I28" i="265"/>
  <c r="H28" i="265"/>
  <c r="G28" i="265"/>
  <c r="J27" i="265"/>
  <c r="I27" i="265"/>
  <c r="H27" i="265"/>
  <c r="G27" i="265"/>
  <c r="J26" i="265"/>
  <c r="I26" i="265"/>
  <c r="H26" i="265"/>
  <c r="G26" i="265"/>
  <c r="J25" i="265"/>
  <c r="I25" i="265"/>
  <c r="H25" i="265"/>
  <c r="G25" i="265"/>
  <c r="J24" i="265"/>
  <c r="I24" i="265"/>
  <c r="H24" i="265"/>
  <c r="G24" i="265"/>
  <c r="F24" i="265"/>
  <c r="E24" i="265"/>
  <c r="D24" i="265"/>
  <c r="C24" i="265"/>
  <c r="J21" i="265"/>
  <c r="I21" i="265"/>
  <c r="H21" i="265"/>
  <c r="G21" i="265"/>
  <c r="J20" i="265"/>
  <c r="I20" i="265"/>
  <c r="H20" i="265"/>
  <c r="G20" i="265"/>
  <c r="J19" i="265"/>
  <c r="I19" i="265"/>
  <c r="H19" i="265"/>
  <c r="G19" i="265"/>
  <c r="J18" i="265"/>
  <c r="I18" i="265"/>
  <c r="H18" i="265"/>
  <c r="G18" i="265"/>
  <c r="J17" i="265"/>
  <c r="I17" i="265"/>
  <c r="H17" i="265"/>
  <c r="G17" i="265"/>
  <c r="F17" i="265"/>
  <c r="E17" i="265"/>
  <c r="D17" i="265"/>
  <c r="C17" i="265"/>
  <c r="J13" i="265"/>
  <c r="I13" i="265"/>
  <c r="H13" i="265"/>
  <c r="G13" i="265"/>
  <c r="J12" i="265"/>
  <c r="I12" i="265"/>
  <c r="H12" i="265"/>
  <c r="G12" i="265"/>
  <c r="J11" i="265"/>
  <c r="I11" i="265"/>
  <c r="H11" i="265"/>
  <c r="G11" i="265"/>
  <c r="J10" i="265"/>
  <c r="I10" i="265"/>
  <c r="H10" i="265"/>
  <c r="G10" i="265"/>
  <c r="J9" i="265"/>
  <c r="I9" i="265"/>
  <c r="H9" i="265"/>
  <c r="G9" i="265"/>
  <c r="F9" i="265"/>
  <c r="E9" i="265"/>
  <c r="D9" i="265"/>
  <c r="A5" i="265"/>
  <c r="E54" i="263"/>
  <c r="E55" i="263" s="1"/>
  <c r="D54" i="263"/>
  <c r="D56" i="263" s="1"/>
  <c r="C54" i="263"/>
  <c r="C55" i="263" s="1"/>
  <c r="G55" i="263" s="1"/>
  <c r="D50" i="263"/>
  <c r="E47" i="263"/>
  <c r="D47" i="263"/>
  <c r="D49" i="263" s="1"/>
  <c r="AJ43" i="263"/>
  <c r="AI43" i="263"/>
  <c r="AH43" i="263"/>
  <c r="AG43" i="263"/>
  <c r="AF43" i="263"/>
  <c r="AE43" i="263"/>
  <c r="AD43" i="263"/>
  <c r="AC43" i="263"/>
  <c r="AB43" i="263"/>
  <c r="AA43" i="263"/>
  <c r="Z43" i="263"/>
  <c r="Y43" i="263"/>
  <c r="X43" i="263"/>
  <c r="W43" i="263"/>
  <c r="V43" i="263"/>
  <c r="U43" i="263"/>
  <c r="T43" i="263"/>
  <c r="S43" i="263"/>
  <c r="R43" i="263"/>
  <c r="Q43" i="263"/>
  <c r="P43" i="263"/>
  <c r="O43" i="263"/>
  <c r="N43" i="263"/>
  <c r="M43" i="263"/>
  <c r="L43" i="263"/>
  <c r="K43" i="263"/>
  <c r="F43" i="263"/>
  <c r="AJ42" i="263"/>
  <c r="AI42" i="263"/>
  <c r="AH42" i="263"/>
  <c r="AG42" i="263"/>
  <c r="AF42" i="263"/>
  <c r="AE42" i="263"/>
  <c r="AD42" i="263"/>
  <c r="AC42" i="263"/>
  <c r="AB42" i="263"/>
  <c r="AA42" i="263"/>
  <c r="Z42" i="263"/>
  <c r="Y42" i="263"/>
  <c r="X42" i="263"/>
  <c r="W42" i="263"/>
  <c r="V42" i="263"/>
  <c r="U42" i="263"/>
  <c r="T42" i="263"/>
  <c r="S42" i="263"/>
  <c r="R42" i="263"/>
  <c r="Q42" i="263"/>
  <c r="P42" i="263"/>
  <c r="O42" i="263"/>
  <c r="N42" i="263"/>
  <c r="M42" i="263"/>
  <c r="L42" i="263"/>
  <c r="K42" i="263"/>
  <c r="F42" i="263"/>
  <c r="AJ41" i="263"/>
  <c r="AI41" i="263"/>
  <c r="AH41" i="263"/>
  <c r="AG41" i="263"/>
  <c r="AF41" i="263"/>
  <c r="AE41" i="263"/>
  <c r="AD41" i="263"/>
  <c r="AC41" i="263"/>
  <c r="AB41" i="263"/>
  <c r="AA41" i="263"/>
  <c r="Z41" i="263"/>
  <c r="Y41" i="263"/>
  <c r="X41" i="263"/>
  <c r="W41" i="263"/>
  <c r="V41" i="263"/>
  <c r="U41" i="263"/>
  <c r="T41" i="263"/>
  <c r="S41" i="263"/>
  <c r="R41" i="263"/>
  <c r="Q41" i="263"/>
  <c r="P41" i="263"/>
  <c r="O41" i="263"/>
  <c r="N41" i="263"/>
  <c r="M41" i="263"/>
  <c r="L41" i="263"/>
  <c r="K41" i="263"/>
  <c r="F41" i="263"/>
  <c r="AJ40" i="263"/>
  <c r="AI40" i="263"/>
  <c r="AH40" i="263"/>
  <c r="AG40" i="263"/>
  <c r="AF40" i="263"/>
  <c r="AE40" i="263"/>
  <c r="AD40" i="263"/>
  <c r="AC40" i="263"/>
  <c r="AB40" i="263"/>
  <c r="AA40" i="263"/>
  <c r="Z40" i="263"/>
  <c r="Y40" i="263"/>
  <c r="X40" i="263"/>
  <c r="W40" i="263"/>
  <c r="V40" i="263"/>
  <c r="U40" i="263"/>
  <c r="T40" i="263"/>
  <c r="S40" i="263"/>
  <c r="R40" i="263"/>
  <c r="Q40" i="263"/>
  <c r="P40" i="263"/>
  <c r="O40" i="263"/>
  <c r="N40" i="263"/>
  <c r="M40" i="263"/>
  <c r="L40" i="263"/>
  <c r="K40" i="263"/>
  <c r="F40" i="263"/>
  <c r="AJ39" i="263"/>
  <c r="AI39" i="263"/>
  <c r="AH39" i="263"/>
  <c r="AG39" i="263"/>
  <c r="AF39" i="263"/>
  <c r="AE39" i="263"/>
  <c r="AD39" i="263"/>
  <c r="AC39" i="263"/>
  <c r="AB39" i="263"/>
  <c r="AA39" i="263"/>
  <c r="Z39" i="263"/>
  <c r="Y39" i="263"/>
  <c r="X39" i="263"/>
  <c r="W39" i="263"/>
  <c r="V39" i="263"/>
  <c r="U39" i="263"/>
  <c r="T39" i="263"/>
  <c r="S39" i="263"/>
  <c r="R39" i="263"/>
  <c r="Q39" i="263"/>
  <c r="P39" i="263"/>
  <c r="O39" i="263"/>
  <c r="N39" i="263"/>
  <c r="M39" i="263"/>
  <c r="L39" i="263"/>
  <c r="K39" i="263"/>
  <c r="F39" i="263"/>
  <c r="AJ38" i="263"/>
  <c r="AI38" i="263"/>
  <c r="AH38" i="263"/>
  <c r="AG38" i="263"/>
  <c r="AF38" i="263"/>
  <c r="AE38" i="263"/>
  <c r="AD38" i="263"/>
  <c r="AC38" i="263"/>
  <c r="AB38" i="263"/>
  <c r="AA38" i="263"/>
  <c r="Z38" i="263"/>
  <c r="Y38" i="263"/>
  <c r="X38" i="263"/>
  <c r="W38" i="263"/>
  <c r="V38" i="263"/>
  <c r="U38" i="263"/>
  <c r="T38" i="263"/>
  <c r="S38" i="263"/>
  <c r="R38" i="263"/>
  <c r="Q38" i="263"/>
  <c r="P38" i="263"/>
  <c r="O38" i="263"/>
  <c r="N38" i="263"/>
  <c r="M38" i="263"/>
  <c r="L38" i="263"/>
  <c r="K38" i="263"/>
  <c r="F38" i="263"/>
  <c r="AJ37" i="263"/>
  <c r="AI37" i="263"/>
  <c r="AH37" i="263"/>
  <c r="AG37" i="263"/>
  <c r="AF37" i="263"/>
  <c r="AE37" i="263"/>
  <c r="AD37" i="263"/>
  <c r="AC37" i="263"/>
  <c r="AB37" i="263"/>
  <c r="AA37" i="263"/>
  <c r="Z37" i="263"/>
  <c r="Y37" i="263"/>
  <c r="X37" i="263"/>
  <c r="W37" i="263"/>
  <c r="V37" i="263"/>
  <c r="U37" i="263"/>
  <c r="T37" i="263"/>
  <c r="S37" i="263"/>
  <c r="R37" i="263"/>
  <c r="Q37" i="263"/>
  <c r="P37" i="263"/>
  <c r="O37" i="263"/>
  <c r="N37" i="263"/>
  <c r="M37" i="263"/>
  <c r="L37" i="263"/>
  <c r="K37" i="263"/>
  <c r="F37" i="263"/>
  <c r="AJ36" i="263"/>
  <c r="AI36" i="263"/>
  <c r="AH36" i="263"/>
  <c r="AG36" i="263"/>
  <c r="AF36" i="263"/>
  <c r="AE36" i="263"/>
  <c r="AD36" i="263"/>
  <c r="AC36" i="263"/>
  <c r="AB36" i="263"/>
  <c r="AA36" i="263"/>
  <c r="Z36" i="263"/>
  <c r="Y36" i="263"/>
  <c r="X36" i="263"/>
  <c r="W36" i="263"/>
  <c r="V36" i="263"/>
  <c r="U36" i="263"/>
  <c r="T36" i="263"/>
  <c r="S36" i="263"/>
  <c r="R36" i="263"/>
  <c r="Q36" i="263"/>
  <c r="P36" i="263"/>
  <c r="O36" i="263"/>
  <c r="N36" i="263"/>
  <c r="M36" i="263"/>
  <c r="L36" i="263"/>
  <c r="K36" i="263"/>
  <c r="F36" i="263"/>
  <c r="AJ35" i="263"/>
  <c r="AI35" i="263"/>
  <c r="AH35" i="263"/>
  <c r="AG35" i="263"/>
  <c r="AF35" i="263"/>
  <c r="AE35" i="263"/>
  <c r="AD35" i="263"/>
  <c r="AC35" i="263"/>
  <c r="AB35" i="263"/>
  <c r="AA35" i="263"/>
  <c r="Z35" i="263"/>
  <c r="Y35" i="263"/>
  <c r="X35" i="263"/>
  <c r="W35" i="263"/>
  <c r="V35" i="263"/>
  <c r="U35" i="263"/>
  <c r="T35" i="263"/>
  <c r="S35" i="263"/>
  <c r="R35" i="263"/>
  <c r="Q35" i="263"/>
  <c r="P35" i="263"/>
  <c r="O35" i="263"/>
  <c r="N35" i="263"/>
  <c r="M35" i="263"/>
  <c r="L35" i="263"/>
  <c r="K35" i="263"/>
  <c r="F35" i="263"/>
  <c r="AJ34" i="263"/>
  <c r="AI34" i="263"/>
  <c r="AH34" i="263"/>
  <c r="AG34" i="263"/>
  <c r="AF34" i="263"/>
  <c r="AE34" i="263"/>
  <c r="AD34" i="263"/>
  <c r="AC34" i="263"/>
  <c r="AB34" i="263"/>
  <c r="AA34" i="263"/>
  <c r="Z34" i="263"/>
  <c r="Y34" i="263"/>
  <c r="X34" i="263"/>
  <c r="W34" i="263"/>
  <c r="V34" i="263"/>
  <c r="U34" i="263"/>
  <c r="T34" i="263"/>
  <c r="S34" i="263"/>
  <c r="R34" i="263"/>
  <c r="Q34" i="263"/>
  <c r="P34" i="263"/>
  <c r="O34" i="263"/>
  <c r="N34" i="263"/>
  <c r="M34" i="263"/>
  <c r="L34" i="263"/>
  <c r="K34" i="263"/>
  <c r="F34" i="263"/>
  <c r="AJ33" i="263"/>
  <c r="AI33" i="263"/>
  <c r="AH33" i="263"/>
  <c r="AG33" i="263"/>
  <c r="AF33" i="263"/>
  <c r="AE33" i="263"/>
  <c r="AD33" i="263"/>
  <c r="AC33" i="263"/>
  <c r="AB33" i="263"/>
  <c r="AA33" i="263"/>
  <c r="Z33" i="263"/>
  <c r="Y33" i="263"/>
  <c r="X33" i="263"/>
  <c r="W33" i="263"/>
  <c r="V33" i="263"/>
  <c r="U33" i="263"/>
  <c r="T33" i="263"/>
  <c r="S33" i="263"/>
  <c r="R33" i="263"/>
  <c r="Q33" i="263"/>
  <c r="P33" i="263"/>
  <c r="O33" i="263"/>
  <c r="N33" i="263"/>
  <c r="M33" i="263"/>
  <c r="L33" i="263"/>
  <c r="K33" i="263"/>
  <c r="F33" i="263"/>
  <c r="AJ32" i="263"/>
  <c r="AI32" i="263"/>
  <c r="AH32" i="263"/>
  <c r="AG32" i="263"/>
  <c r="AF32" i="263"/>
  <c r="AE32" i="263"/>
  <c r="AD32" i="263"/>
  <c r="AC32" i="263"/>
  <c r="AB32" i="263"/>
  <c r="AA32" i="263"/>
  <c r="Z32" i="263"/>
  <c r="Y32" i="263"/>
  <c r="X32" i="263"/>
  <c r="W32" i="263"/>
  <c r="V32" i="263"/>
  <c r="U32" i="263"/>
  <c r="T32" i="263"/>
  <c r="S32" i="263"/>
  <c r="R32" i="263"/>
  <c r="Q32" i="263"/>
  <c r="P32" i="263"/>
  <c r="O32" i="263"/>
  <c r="N32" i="263"/>
  <c r="M32" i="263"/>
  <c r="L32" i="263"/>
  <c r="K32" i="263"/>
  <c r="F32" i="263"/>
  <c r="AJ31" i="263"/>
  <c r="AI31" i="263"/>
  <c r="AH31" i="263"/>
  <c r="AG31" i="263"/>
  <c r="AF31" i="263"/>
  <c r="AE31" i="263"/>
  <c r="AD31" i="263"/>
  <c r="AC31" i="263"/>
  <c r="AB31" i="263"/>
  <c r="AA31" i="263"/>
  <c r="Z31" i="263"/>
  <c r="Y31" i="263"/>
  <c r="X31" i="263"/>
  <c r="W31" i="263"/>
  <c r="V31" i="263"/>
  <c r="U31" i="263"/>
  <c r="T31" i="263"/>
  <c r="S31" i="263"/>
  <c r="R31" i="263"/>
  <c r="Q31" i="263"/>
  <c r="P31" i="263"/>
  <c r="O31" i="263"/>
  <c r="N31" i="263"/>
  <c r="M31" i="263"/>
  <c r="L31" i="263"/>
  <c r="K31" i="263"/>
  <c r="F31" i="263"/>
  <c r="AJ30" i="263"/>
  <c r="AI30" i="263"/>
  <c r="AH30" i="263"/>
  <c r="AG30" i="263"/>
  <c r="AF30" i="263"/>
  <c r="AE30" i="263"/>
  <c r="AD30" i="263"/>
  <c r="AC30" i="263"/>
  <c r="AB30" i="263"/>
  <c r="AA30" i="263"/>
  <c r="Z30" i="263"/>
  <c r="Y30" i="263"/>
  <c r="X30" i="263"/>
  <c r="W30" i="263"/>
  <c r="V30" i="263"/>
  <c r="U30" i="263"/>
  <c r="T30" i="263"/>
  <c r="S30" i="263"/>
  <c r="R30" i="263"/>
  <c r="Q30" i="263"/>
  <c r="P30" i="263"/>
  <c r="O30" i="263"/>
  <c r="N30" i="263"/>
  <c r="M30" i="263"/>
  <c r="L30" i="263"/>
  <c r="K30" i="263"/>
  <c r="F30" i="263"/>
  <c r="AJ29" i="263"/>
  <c r="AI29" i="263"/>
  <c r="AH29" i="263"/>
  <c r="AG29" i="263"/>
  <c r="AF29" i="263"/>
  <c r="AE29" i="263"/>
  <c r="AD29" i="263"/>
  <c r="AC29" i="263"/>
  <c r="AB29" i="263"/>
  <c r="AA29" i="263"/>
  <c r="Z29" i="263"/>
  <c r="Y29" i="263"/>
  <c r="X29" i="263"/>
  <c r="W29" i="263"/>
  <c r="V29" i="263"/>
  <c r="U29" i="263"/>
  <c r="T29" i="263"/>
  <c r="S29" i="263"/>
  <c r="R29" i="263"/>
  <c r="Q29" i="263"/>
  <c r="P29" i="263"/>
  <c r="O29" i="263"/>
  <c r="N29" i="263"/>
  <c r="M29" i="263"/>
  <c r="L29" i="263"/>
  <c r="K29" i="263"/>
  <c r="F29" i="263"/>
  <c r="AJ28" i="263"/>
  <c r="AI28" i="263"/>
  <c r="AH28" i="263"/>
  <c r="AG28" i="263"/>
  <c r="AF28" i="263"/>
  <c r="AE28" i="263"/>
  <c r="AD28" i="263"/>
  <c r="AC28" i="263"/>
  <c r="AB28" i="263"/>
  <c r="AA28" i="263"/>
  <c r="Z28" i="263"/>
  <c r="Y28" i="263"/>
  <c r="X28" i="263"/>
  <c r="W28" i="263"/>
  <c r="V28" i="263"/>
  <c r="U28" i="263"/>
  <c r="T28" i="263"/>
  <c r="S28" i="263"/>
  <c r="R28" i="263"/>
  <c r="Q28" i="263"/>
  <c r="P28" i="263"/>
  <c r="O28" i="263"/>
  <c r="N28" i="263"/>
  <c r="M28" i="263"/>
  <c r="L28" i="263"/>
  <c r="K28" i="263"/>
  <c r="F28" i="263"/>
  <c r="AJ27" i="263"/>
  <c r="AI27" i="263"/>
  <c r="AH27" i="263"/>
  <c r="AG27" i="263"/>
  <c r="AF27" i="263"/>
  <c r="AE27" i="263"/>
  <c r="AD27" i="263"/>
  <c r="AC27" i="263"/>
  <c r="AB27" i="263"/>
  <c r="AA27" i="263"/>
  <c r="Z27" i="263"/>
  <c r="Y27" i="263"/>
  <c r="X27" i="263"/>
  <c r="W27" i="263"/>
  <c r="V27" i="263"/>
  <c r="U27" i="263"/>
  <c r="T27" i="263"/>
  <c r="S27" i="263"/>
  <c r="R27" i="263"/>
  <c r="Q27" i="263"/>
  <c r="P27" i="263"/>
  <c r="O27" i="263"/>
  <c r="N27" i="263"/>
  <c r="M27" i="263"/>
  <c r="L27" i="263"/>
  <c r="K27" i="263"/>
  <c r="F27" i="263"/>
  <c r="AJ26" i="263"/>
  <c r="AI26" i="263"/>
  <c r="AH26" i="263"/>
  <c r="AG26" i="263"/>
  <c r="AF26" i="263"/>
  <c r="AE26" i="263"/>
  <c r="AD26" i="263"/>
  <c r="AC26" i="263"/>
  <c r="AB26" i="263"/>
  <c r="AA26" i="263"/>
  <c r="Z26" i="263"/>
  <c r="Y26" i="263"/>
  <c r="X26" i="263"/>
  <c r="W26" i="263"/>
  <c r="V26" i="263"/>
  <c r="U26" i="263"/>
  <c r="T26" i="263"/>
  <c r="S26" i="263"/>
  <c r="R26" i="263"/>
  <c r="Q26" i="263"/>
  <c r="P26" i="263"/>
  <c r="O26" i="263"/>
  <c r="N26" i="263"/>
  <c r="M26" i="263"/>
  <c r="L26" i="263"/>
  <c r="K26" i="263"/>
  <c r="F26" i="263"/>
  <c r="AJ25" i="263"/>
  <c r="AI25" i="263"/>
  <c r="AH25" i="263"/>
  <c r="AG25" i="263"/>
  <c r="AF25" i="263"/>
  <c r="AE25" i="263"/>
  <c r="AD25" i="263"/>
  <c r="AC25" i="263"/>
  <c r="AB25" i="263"/>
  <c r="AA25" i="263"/>
  <c r="Z25" i="263"/>
  <c r="Y25" i="263"/>
  <c r="X25" i="263"/>
  <c r="W25" i="263"/>
  <c r="V25" i="263"/>
  <c r="U25" i="263"/>
  <c r="T25" i="263"/>
  <c r="S25" i="263"/>
  <c r="R25" i="263"/>
  <c r="Q25" i="263"/>
  <c r="P25" i="263"/>
  <c r="O25" i="263"/>
  <c r="N25" i="263"/>
  <c r="M25" i="263"/>
  <c r="L25" i="263"/>
  <c r="K25" i="263"/>
  <c r="F25" i="263"/>
  <c r="AJ24" i="263"/>
  <c r="AI24" i="263"/>
  <c r="AH24" i="263"/>
  <c r="AG24" i="263"/>
  <c r="AF24" i="263"/>
  <c r="AE24" i="263"/>
  <c r="AD24" i="263"/>
  <c r="AC24" i="263"/>
  <c r="AB24" i="263"/>
  <c r="AA24" i="263"/>
  <c r="Z24" i="263"/>
  <c r="Y24" i="263"/>
  <c r="X24" i="263"/>
  <c r="W24" i="263"/>
  <c r="V24" i="263"/>
  <c r="U24" i="263"/>
  <c r="T24" i="263"/>
  <c r="S24" i="263"/>
  <c r="R24" i="263"/>
  <c r="Q24" i="263"/>
  <c r="P24" i="263"/>
  <c r="O24" i="263"/>
  <c r="N24" i="263"/>
  <c r="M24" i="263"/>
  <c r="L24" i="263"/>
  <c r="K24" i="263"/>
  <c r="F24" i="263"/>
  <c r="AJ23" i="263"/>
  <c r="AI23" i="263"/>
  <c r="AH23" i="263"/>
  <c r="AG23" i="263"/>
  <c r="AF23" i="263"/>
  <c r="AE23" i="263"/>
  <c r="AD23" i="263"/>
  <c r="AC23" i="263"/>
  <c r="AB23" i="263"/>
  <c r="AA23" i="263"/>
  <c r="Z23" i="263"/>
  <c r="Y23" i="263"/>
  <c r="X23" i="263"/>
  <c r="W23" i="263"/>
  <c r="V23" i="263"/>
  <c r="U23" i="263"/>
  <c r="T23" i="263"/>
  <c r="S23" i="263"/>
  <c r="R23" i="263"/>
  <c r="Q23" i="263"/>
  <c r="P23" i="263"/>
  <c r="O23" i="263"/>
  <c r="N23" i="263"/>
  <c r="M23" i="263"/>
  <c r="L23" i="263"/>
  <c r="K23" i="263"/>
  <c r="F23" i="263"/>
  <c r="AJ22" i="263"/>
  <c r="AI22" i="263"/>
  <c r="AH22" i="263"/>
  <c r="AG22" i="263"/>
  <c r="AF22" i="263"/>
  <c r="AE22" i="263"/>
  <c r="AD22" i="263"/>
  <c r="AC22" i="263"/>
  <c r="AB22" i="263"/>
  <c r="AA22" i="263"/>
  <c r="Z22" i="263"/>
  <c r="Y22" i="263"/>
  <c r="X22" i="263"/>
  <c r="W22" i="263"/>
  <c r="V22" i="263"/>
  <c r="U22" i="263"/>
  <c r="T22" i="263"/>
  <c r="S22" i="263"/>
  <c r="R22" i="263"/>
  <c r="Q22" i="263"/>
  <c r="P22" i="263"/>
  <c r="O22" i="263"/>
  <c r="N22" i="263"/>
  <c r="M22" i="263"/>
  <c r="L22" i="263"/>
  <c r="K22" i="263"/>
  <c r="F22" i="263"/>
  <c r="AJ21" i="263"/>
  <c r="AI21" i="263"/>
  <c r="AH21" i="263"/>
  <c r="AG21" i="263"/>
  <c r="AF21" i="263"/>
  <c r="AE21" i="263"/>
  <c r="AD21" i="263"/>
  <c r="AC21" i="263"/>
  <c r="AB21" i="263"/>
  <c r="AA21" i="263"/>
  <c r="Z21" i="263"/>
  <c r="Y21" i="263"/>
  <c r="X21" i="263"/>
  <c r="W21" i="263"/>
  <c r="V21" i="263"/>
  <c r="U21" i="263"/>
  <c r="T21" i="263"/>
  <c r="S21" i="263"/>
  <c r="R21" i="263"/>
  <c r="Q21" i="263"/>
  <c r="P21" i="263"/>
  <c r="O21" i="263"/>
  <c r="N21" i="263"/>
  <c r="M21" i="263"/>
  <c r="L21" i="263"/>
  <c r="K21" i="263"/>
  <c r="F21" i="263"/>
  <c r="AJ20" i="263"/>
  <c r="AI20" i="263"/>
  <c r="AH20" i="263"/>
  <c r="AG20" i="263"/>
  <c r="AF20" i="263"/>
  <c r="AE20" i="263"/>
  <c r="AD20" i="263"/>
  <c r="AC20" i="263"/>
  <c r="AB20" i="263"/>
  <c r="AA20" i="263"/>
  <c r="Z20" i="263"/>
  <c r="Y20" i="263"/>
  <c r="X20" i="263"/>
  <c r="W20" i="263"/>
  <c r="V20" i="263"/>
  <c r="U20" i="263"/>
  <c r="T20" i="263"/>
  <c r="S20" i="263"/>
  <c r="R20" i="263"/>
  <c r="Q20" i="263"/>
  <c r="P20" i="263"/>
  <c r="O20" i="263"/>
  <c r="N20" i="263"/>
  <c r="M20" i="263"/>
  <c r="L20" i="263"/>
  <c r="K20" i="263"/>
  <c r="F20" i="263"/>
  <c r="AJ19" i="263"/>
  <c r="AI19" i="263"/>
  <c r="AH19" i="263"/>
  <c r="AG19" i="263"/>
  <c r="AF19" i="263"/>
  <c r="AE19" i="263"/>
  <c r="AD19" i="263"/>
  <c r="AC19" i="263"/>
  <c r="AB19" i="263"/>
  <c r="AA19" i="263"/>
  <c r="Z19" i="263"/>
  <c r="Y19" i="263"/>
  <c r="X19" i="263"/>
  <c r="W19" i="263"/>
  <c r="V19" i="263"/>
  <c r="U19" i="263"/>
  <c r="T19" i="263"/>
  <c r="S19" i="263"/>
  <c r="R19" i="263"/>
  <c r="Q19" i="263"/>
  <c r="P19" i="263"/>
  <c r="O19" i="263"/>
  <c r="N19" i="263"/>
  <c r="M19" i="263"/>
  <c r="L19" i="263"/>
  <c r="K19" i="263"/>
  <c r="F19" i="263"/>
  <c r="AJ18" i="263"/>
  <c r="AI18" i="263"/>
  <c r="AH18" i="263"/>
  <c r="AG18" i="263"/>
  <c r="AF18" i="263"/>
  <c r="AE18" i="263"/>
  <c r="AD18" i="263"/>
  <c r="AC18" i="263"/>
  <c r="AB18" i="263"/>
  <c r="AA18" i="263"/>
  <c r="Z18" i="263"/>
  <c r="Y18" i="263"/>
  <c r="X18" i="263"/>
  <c r="W18" i="263"/>
  <c r="V18" i="263"/>
  <c r="U18" i="263"/>
  <c r="T18" i="263"/>
  <c r="S18" i="263"/>
  <c r="R18" i="263"/>
  <c r="Q18" i="263"/>
  <c r="P18" i="263"/>
  <c r="O18" i="263"/>
  <c r="N18" i="263"/>
  <c r="M18" i="263"/>
  <c r="L18" i="263"/>
  <c r="K18" i="263"/>
  <c r="F18" i="263"/>
  <c r="AJ17" i="263"/>
  <c r="AI17" i="263"/>
  <c r="AH17" i="263"/>
  <c r="AG17" i="263"/>
  <c r="AF17" i="263"/>
  <c r="AE17" i="263"/>
  <c r="AD17" i="263"/>
  <c r="AC17" i="263"/>
  <c r="AB17" i="263"/>
  <c r="AA17" i="263"/>
  <c r="Z17" i="263"/>
  <c r="Y17" i="263"/>
  <c r="X17" i="263"/>
  <c r="W17" i="263"/>
  <c r="V17" i="263"/>
  <c r="U17" i="263"/>
  <c r="T17" i="263"/>
  <c r="S17" i="263"/>
  <c r="R17" i="263"/>
  <c r="Q17" i="263"/>
  <c r="P17" i="263"/>
  <c r="O17" i="263"/>
  <c r="N17" i="263"/>
  <c r="M17" i="263"/>
  <c r="L17" i="263"/>
  <c r="K17" i="263"/>
  <c r="F17" i="263"/>
  <c r="AI16" i="263"/>
  <c r="AH16" i="263"/>
  <c r="AJ16" i="263" s="1"/>
  <c r="AG16" i="263"/>
  <c r="AE16" i="263"/>
  <c r="AD16" i="263"/>
  <c r="AC16" i="263"/>
  <c r="AF16" i="263" s="1"/>
  <c r="AB16" i="263"/>
  <c r="AA16" i="263"/>
  <c r="Y16" i="263"/>
  <c r="X16" i="263"/>
  <c r="W16" i="263"/>
  <c r="V16" i="263"/>
  <c r="T16" i="263"/>
  <c r="S16" i="263"/>
  <c r="R16" i="263"/>
  <c r="Q16" i="263"/>
  <c r="O16" i="263"/>
  <c r="N16" i="263"/>
  <c r="M16" i="263"/>
  <c r="P16" i="263" s="1"/>
  <c r="L16" i="263"/>
  <c r="K16" i="263"/>
  <c r="AI15" i="263"/>
  <c r="AH15" i="263"/>
  <c r="AJ15" i="263" s="1"/>
  <c r="AG15" i="263"/>
  <c r="AE15" i="263"/>
  <c r="AD15" i="263"/>
  <c r="AC15" i="263"/>
  <c r="AF15" i="263" s="1"/>
  <c r="AB15" i="263"/>
  <c r="AA15" i="263"/>
  <c r="Y15" i="263"/>
  <c r="X15" i="263"/>
  <c r="Z15" i="263" s="1"/>
  <c r="W15" i="263"/>
  <c r="V15" i="263"/>
  <c r="T15" i="263"/>
  <c r="S15" i="263"/>
  <c r="U15" i="263" s="1"/>
  <c r="R15" i="263"/>
  <c r="Q15" i="263"/>
  <c r="O15" i="263"/>
  <c r="N15" i="263"/>
  <c r="M15" i="263"/>
  <c r="P15" i="263" s="1"/>
  <c r="F15" i="263" s="1"/>
  <c r="L15" i="263"/>
  <c r="K15" i="263"/>
  <c r="AI14" i="263"/>
  <c r="AH14" i="263"/>
  <c r="AJ14" i="263" s="1"/>
  <c r="AG14" i="263"/>
  <c r="AE14" i="263"/>
  <c r="AD14" i="263"/>
  <c r="AF14" i="263" s="1"/>
  <c r="AC14" i="263"/>
  <c r="AB14" i="263"/>
  <c r="AA14" i="263"/>
  <c r="Y14" i="263"/>
  <c r="X14" i="263"/>
  <c r="Z14" i="263" s="1"/>
  <c r="W14" i="263"/>
  <c r="V14" i="263"/>
  <c r="T14" i="263"/>
  <c r="U14" i="263" s="1"/>
  <c r="S14" i="263"/>
  <c r="R14" i="263"/>
  <c r="Q14" i="263"/>
  <c r="O14" i="263"/>
  <c r="N14" i="263"/>
  <c r="P14" i="263" s="1"/>
  <c r="F14" i="263" s="1"/>
  <c r="M14" i="263"/>
  <c r="L14" i="263"/>
  <c r="K14" i="263"/>
  <c r="AI13" i="263"/>
  <c r="AH13" i="263"/>
  <c r="AJ13" i="263" s="1"/>
  <c r="AG13" i="263"/>
  <c r="AE13" i="263"/>
  <c r="AD13" i="263"/>
  <c r="AC13" i="263"/>
  <c r="AB13" i="263"/>
  <c r="AF13" i="263" s="1"/>
  <c r="AA13" i="263"/>
  <c r="Y13" i="263"/>
  <c r="X13" i="263"/>
  <c r="W13" i="263"/>
  <c r="Z13" i="263" s="1"/>
  <c r="V13" i="263"/>
  <c r="T13" i="263"/>
  <c r="S13" i="263"/>
  <c r="R13" i="263"/>
  <c r="U13" i="263" s="1"/>
  <c r="Q13" i="263"/>
  <c r="O13" i="263"/>
  <c r="N13" i="263"/>
  <c r="M13" i="263"/>
  <c r="L13" i="263"/>
  <c r="P13" i="263" s="1"/>
  <c r="F13" i="263" s="1"/>
  <c r="K13" i="263"/>
  <c r="AI12" i="263"/>
  <c r="AH12" i="263"/>
  <c r="AJ12" i="263" s="1"/>
  <c r="AG12" i="263"/>
  <c r="AE12" i="263"/>
  <c r="AD12" i="263"/>
  <c r="AC12" i="263"/>
  <c r="AF12" i="263" s="1"/>
  <c r="AB12" i="263"/>
  <c r="AA12" i="263"/>
  <c r="Y12" i="263"/>
  <c r="X12" i="263"/>
  <c r="Z12" i="263" s="1"/>
  <c r="W12" i="263"/>
  <c r="V12" i="263"/>
  <c r="T12" i="263"/>
  <c r="S12" i="263"/>
  <c r="U12" i="263" s="1"/>
  <c r="R12" i="263"/>
  <c r="Q12" i="263"/>
  <c r="O12" i="263"/>
  <c r="N12" i="263"/>
  <c r="M12" i="263"/>
  <c r="P12" i="263" s="1"/>
  <c r="F12" i="263" s="1"/>
  <c r="L12" i="263"/>
  <c r="K12" i="263"/>
  <c r="AI11" i="263"/>
  <c r="AH11" i="263"/>
  <c r="AJ11" i="263" s="1"/>
  <c r="AG11" i="263"/>
  <c r="AE11" i="263"/>
  <c r="AD11" i="263"/>
  <c r="AC11" i="263"/>
  <c r="AF11" i="263" s="1"/>
  <c r="AB11" i="263"/>
  <c r="AA11" i="263"/>
  <c r="Y11" i="263"/>
  <c r="X11" i="263"/>
  <c r="W11" i="263"/>
  <c r="V11" i="263"/>
  <c r="T11" i="263"/>
  <c r="S11" i="263"/>
  <c r="R11" i="263"/>
  <c r="Q11" i="263"/>
  <c r="O11" i="263"/>
  <c r="N11" i="263"/>
  <c r="M11" i="263"/>
  <c r="P11" i="263" s="1"/>
  <c r="F11" i="263" s="1"/>
  <c r="L11" i="263"/>
  <c r="K11" i="263"/>
  <c r="AI10" i="263"/>
  <c r="AH10" i="263"/>
  <c r="AJ10" i="263" s="1"/>
  <c r="AG10" i="263"/>
  <c r="AE10" i="263"/>
  <c r="AD10" i="263"/>
  <c r="AC10" i="263"/>
  <c r="AB10" i="263"/>
  <c r="AA10" i="263"/>
  <c r="Z10" i="263"/>
  <c r="Y10" i="263"/>
  <c r="X10" i="263"/>
  <c r="W10" i="263"/>
  <c r="V10" i="263"/>
  <c r="T10" i="263"/>
  <c r="S10" i="263"/>
  <c r="R10" i="263"/>
  <c r="U10" i="263" s="1"/>
  <c r="Q10" i="263"/>
  <c r="O10" i="263"/>
  <c r="N10" i="263"/>
  <c r="M10" i="263"/>
  <c r="L10" i="263"/>
  <c r="K10" i="263"/>
  <c r="AI9" i="263"/>
  <c r="AH9" i="263"/>
  <c r="AJ9" i="263" s="1"/>
  <c r="AG9" i="263"/>
  <c r="AE9" i="263"/>
  <c r="AD9" i="263"/>
  <c r="AC9" i="263"/>
  <c r="AF9" i="263" s="1"/>
  <c r="AB9" i="263"/>
  <c r="AA9" i="263"/>
  <c r="Y9" i="263"/>
  <c r="X9" i="263"/>
  <c r="Z9" i="263" s="1"/>
  <c r="W9" i="263"/>
  <c r="V9" i="263"/>
  <c r="T9" i="263"/>
  <c r="S9" i="263"/>
  <c r="U9" i="263" s="1"/>
  <c r="R9" i="263"/>
  <c r="Q9" i="263"/>
  <c r="O9" i="263"/>
  <c r="N9" i="263"/>
  <c r="M9" i="263"/>
  <c r="P9" i="263" s="1"/>
  <c r="F9" i="263" s="1"/>
  <c r="L9" i="263"/>
  <c r="K9" i="263"/>
  <c r="AI8" i="263"/>
  <c r="AH8" i="263"/>
  <c r="AJ8" i="263" s="1"/>
  <c r="AG8" i="263"/>
  <c r="AE8" i="263"/>
  <c r="AD8" i="263"/>
  <c r="AF8" i="263" s="1"/>
  <c r="AC8" i="263"/>
  <c r="AB8" i="263"/>
  <c r="AA8" i="263"/>
  <c r="Y8" i="263"/>
  <c r="X8" i="263"/>
  <c r="Z8" i="263" s="1"/>
  <c r="W8" i="263"/>
  <c r="V8" i="263"/>
  <c r="T8" i="263"/>
  <c r="U8" i="263" s="1"/>
  <c r="S8" i="263"/>
  <c r="R8" i="263"/>
  <c r="Q8" i="263"/>
  <c r="O8" i="263"/>
  <c r="N8" i="263"/>
  <c r="P8" i="263" s="1"/>
  <c r="F8" i="263" s="1"/>
  <c r="M8" i="263"/>
  <c r="L8" i="263"/>
  <c r="K8" i="263"/>
  <c r="AI7" i="263"/>
  <c r="AH7" i="263"/>
  <c r="AJ7" i="263" s="1"/>
  <c r="AG7" i="263"/>
  <c r="AE7" i="263"/>
  <c r="AD7" i="263"/>
  <c r="AC7" i="263"/>
  <c r="AF7" i="263" s="1"/>
  <c r="AB7" i="263"/>
  <c r="AA7" i="263"/>
  <c r="Y7" i="263"/>
  <c r="X7" i="263"/>
  <c r="Z7" i="263" s="1"/>
  <c r="W7" i="263"/>
  <c r="V7" i="263"/>
  <c r="T7" i="263"/>
  <c r="S7" i="263"/>
  <c r="U7" i="263" s="1"/>
  <c r="R7" i="263"/>
  <c r="Q7" i="263"/>
  <c r="O7" i="263"/>
  <c r="N7" i="263"/>
  <c r="M7" i="263"/>
  <c r="P7" i="263" s="1"/>
  <c r="F7" i="263" s="1"/>
  <c r="L7" i="263"/>
  <c r="K7" i="263"/>
  <c r="AI6" i="263"/>
  <c r="AH6" i="263"/>
  <c r="AJ6" i="263" s="1"/>
  <c r="AG6" i="263"/>
  <c r="AE6" i="263"/>
  <c r="AD6" i="263"/>
  <c r="AC6" i="263"/>
  <c r="AB6" i="263"/>
  <c r="AA6" i="263"/>
  <c r="Y6" i="263"/>
  <c r="X6" i="263"/>
  <c r="W6" i="263"/>
  <c r="Z6" i="263" s="1"/>
  <c r="V6" i="263"/>
  <c r="U6" i="263"/>
  <c r="T6" i="263"/>
  <c r="S6" i="263"/>
  <c r="R6" i="263"/>
  <c r="Q6" i="263"/>
  <c r="O6" i="263"/>
  <c r="N6" i="263"/>
  <c r="M6" i="263"/>
  <c r="L6" i="263"/>
  <c r="K6" i="263"/>
  <c r="AI5" i="263"/>
  <c r="AH5" i="263"/>
  <c r="AG5" i="263"/>
  <c r="AE5" i="263"/>
  <c r="AD5" i="263"/>
  <c r="AC5" i="263"/>
  <c r="AF5" i="263" s="1"/>
  <c r="AB5" i="263"/>
  <c r="AA5" i="263"/>
  <c r="Y5" i="263"/>
  <c r="X5" i="263"/>
  <c r="W5" i="263"/>
  <c r="V5" i="263"/>
  <c r="T5" i="263"/>
  <c r="S5" i="263"/>
  <c r="U5" i="263" s="1"/>
  <c r="R5" i="263"/>
  <c r="Q5" i="263"/>
  <c r="O5" i="263"/>
  <c r="N5" i="263"/>
  <c r="M5" i="263"/>
  <c r="L5" i="263"/>
  <c r="K5" i="263"/>
  <c r="AI4" i="263"/>
  <c r="AH4" i="263"/>
  <c r="AJ4" i="263" s="1"/>
  <c r="AG4" i="263"/>
  <c r="AE4" i="263"/>
  <c r="AD4" i="263"/>
  <c r="AF4" i="263" s="1"/>
  <c r="AC4" i="263"/>
  <c r="AB4" i="263"/>
  <c r="AA4" i="263"/>
  <c r="Y4" i="263"/>
  <c r="X4" i="263"/>
  <c r="Z4" i="263" s="1"/>
  <c r="W4" i="263"/>
  <c r="V4" i="263"/>
  <c r="T4" i="263"/>
  <c r="U4" i="263" s="1"/>
  <c r="S4" i="263"/>
  <c r="R4" i="263"/>
  <c r="Q4" i="263"/>
  <c r="O4" i="263"/>
  <c r="N4" i="263"/>
  <c r="P4" i="263" s="1"/>
  <c r="F4" i="263" s="1"/>
  <c r="M4" i="263"/>
  <c r="L4" i="263"/>
  <c r="K4" i="263"/>
  <c r="D57" i="262"/>
  <c r="E54" i="262"/>
  <c r="E55" i="262" s="1"/>
  <c r="D54" i="262"/>
  <c r="D55" i="262" s="1"/>
  <c r="C54" i="262"/>
  <c r="C55" i="262" s="1"/>
  <c r="G55" i="262" s="1"/>
  <c r="D50" i="262"/>
  <c r="E47" i="262"/>
  <c r="D47" i="262"/>
  <c r="D49" i="262" s="1"/>
  <c r="AJ43" i="262"/>
  <c r="AI43" i="262"/>
  <c r="AH43" i="262"/>
  <c r="AG43" i="262"/>
  <c r="AF43" i="262"/>
  <c r="AE43" i="262"/>
  <c r="AD43" i="262"/>
  <c r="AC43" i="262"/>
  <c r="AB43" i="262"/>
  <c r="AA43" i="262"/>
  <c r="Z43" i="262"/>
  <c r="Y43" i="262"/>
  <c r="X43" i="262"/>
  <c r="W43" i="262"/>
  <c r="V43" i="262"/>
  <c r="U43" i="262"/>
  <c r="T43" i="262"/>
  <c r="S43" i="262"/>
  <c r="R43" i="262"/>
  <c r="Q43" i="262"/>
  <c r="P43" i="262"/>
  <c r="O43" i="262"/>
  <c r="N43" i="262"/>
  <c r="M43" i="262"/>
  <c r="L43" i="262"/>
  <c r="K43" i="262"/>
  <c r="F43" i="262"/>
  <c r="AJ42" i="262"/>
  <c r="AI42" i="262"/>
  <c r="AH42" i="262"/>
  <c r="AG42" i="262"/>
  <c r="AF42" i="262"/>
  <c r="AE42" i="262"/>
  <c r="AD42" i="262"/>
  <c r="AC42" i="262"/>
  <c r="AB42" i="262"/>
  <c r="AA42" i="262"/>
  <c r="Z42" i="262"/>
  <c r="Y42" i="262"/>
  <c r="X42" i="262"/>
  <c r="W42" i="262"/>
  <c r="V42" i="262"/>
  <c r="U42" i="262"/>
  <c r="T42" i="262"/>
  <c r="S42" i="262"/>
  <c r="R42" i="262"/>
  <c r="Q42" i="262"/>
  <c r="P42" i="262"/>
  <c r="O42" i="262"/>
  <c r="N42" i="262"/>
  <c r="M42" i="262"/>
  <c r="L42" i="262"/>
  <c r="K42" i="262"/>
  <c r="F42" i="262"/>
  <c r="AJ41" i="262"/>
  <c r="AI41" i="262"/>
  <c r="AH41" i="262"/>
  <c r="AG41" i="262"/>
  <c r="AF41" i="262"/>
  <c r="AE41" i="262"/>
  <c r="AD41" i="262"/>
  <c r="AC41" i="262"/>
  <c r="AB41" i="262"/>
  <c r="AA41" i="262"/>
  <c r="Z41" i="262"/>
  <c r="Y41" i="262"/>
  <c r="X41" i="262"/>
  <c r="W41" i="262"/>
  <c r="V41" i="262"/>
  <c r="U41" i="262"/>
  <c r="T41" i="262"/>
  <c r="S41" i="262"/>
  <c r="R41" i="262"/>
  <c r="Q41" i="262"/>
  <c r="P41" i="262"/>
  <c r="O41" i="262"/>
  <c r="N41" i="262"/>
  <c r="M41" i="262"/>
  <c r="L41" i="262"/>
  <c r="K41" i="262"/>
  <c r="F41" i="262"/>
  <c r="AJ40" i="262"/>
  <c r="AI40" i="262"/>
  <c r="AH40" i="262"/>
  <c r="AG40" i="262"/>
  <c r="AF40" i="262"/>
  <c r="AE40" i="262"/>
  <c r="AD40" i="262"/>
  <c r="AC40" i="262"/>
  <c r="AB40" i="262"/>
  <c r="AA40" i="262"/>
  <c r="Z40" i="262"/>
  <c r="Y40" i="262"/>
  <c r="X40" i="262"/>
  <c r="W40" i="262"/>
  <c r="V40" i="262"/>
  <c r="U40" i="262"/>
  <c r="T40" i="262"/>
  <c r="S40" i="262"/>
  <c r="R40" i="262"/>
  <c r="Q40" i="262"/>
  <c r="P40" i="262"/>
  <c r="O40" i="262"/>
  <c r="N40" i="262"/>
  <c r="M40" i="262"/>
  <c r="L40" i="262"/>
  <c r="K40" i="262"/>
  <c r="F40" i="262"/>
  <c r="AJ39" i="262"/>
  <c r="AI39" i="262"/>
  <c r="AH39" i="262"/>
  <c r="AG39" i="262"/>
  <c r="AF39" i="262"/>
  <c r="AE39" i="262"/>
  <c r="AD39" i="262"/>
  <c r="AC39" i="262"/>
  <c r="AB39" i="262"/>
  <c r="AA39" i="262"/>
  <c r="Z39" i="262"/>
  <c r="Y39" i="262"/>
  <c r="X39" i="262"/>
  <c r="W39" i="262"/>
  <c r="V39" i="262"/>
  <c r="U39" i="262"/>
  <c r="T39" i="262"/>
  <c r="S39" i="262"/>
  <c r="R39" i="262"/>
  <c r="Q39" i="262"/>
  <c r="P39" i="262"/>
  <c r="O39" i="262"/>
  <c r="N39" i="262"/>
  <c r="M39" i="262"/>
  <c r="L39" i="262"/>
  <c r="K39" i="262"/>
  <c r="F39" i="262"/>
  <c r="AJ38" i="262"/>
  <c r="AI38" i="262"/>
  <c r="AH38" i="262"/>
  <c r="AG38" i="262"/>
  <c r="AF38" i="262"/>
  <c r="AE38" i="262"/>
  <c r="AD38" i="262"/>
  <c r="AC38" i="262"/>
  <c r="AB38" i="262"/>
  <c r="AA38" i="262"/>
  <c r="Z38" i="262"/>
  <c r="Y38" i="262"/>
  <c r="X38" i="262"/>
  <c r="W38" i="262"/>
  <c r="V38" i="262"/>
  <c r="U38" i="262"/>
  <c r="T38" i="262"/>
  <c r="S38" i="262"/>
  <c r="R38" i="262"/>
  <c r="Q38" i="262"/>
  <c r="P38" i="262"/>
  <c r="O38" i="262"/>
  <c r="N38" i="262"/>
  <c r="M38" i="262"/>
  <c r="L38" i="262"/>
  <c r="K38" i="262"/>
  <c r="F38" i="262"/>
  <c r="AJ37" i="262"/>
  <c r="AI37" i="262"/>
  <c r="AH37" i="262"/>
  <c r="AG37" i="262"/>
  <c r="AF37" i="262"/>
  <c r="AE37" i="262"/>
  <c r="AD37" i="262"/>
  <c r="AC37" i="262"/>
  <c r="AB37" i="262"/>
  <c r="AA37" i="262"/>
  <c r="Z37" i="262"/>
  <c r="Y37" i="262"/>
  <c r="X37" i="262"/>
  <c r="W37" i="262"/>
  <c r="V37" i="262"/>
  <c r="U37" i="262"/>
  <c r="T37" i="262"/>
  <c r="S37" i="262"/>
  <c r="R37" i="262"/>
  <c r="Q37" i="262"/>
  <c r="P37" i="262"/>
  <c r="O37" i="262"/>
  <c r="N37" i="262"/>
  <c r="M37" i="262"/>
  <c r="L37" i="262"/>
  <c r="K37" i="262"/>
  <c r="F37" i="262"/>
  <c r="AJ36" i="262"/>
  <c r="AI36" i="262"/>
  <c r="AH36" i="262"/>
  <c r="AG36" i="262"/>
  <c r="AF36" i="262"/>
  <c r="AE36" i="262"/>
  <c r="AD36" i="262"/>
  <c r="AC36" i="262"/>
  <c r="AB36" i="262"/>
  <c r="AA36" i="262"/>
  <c r="Z36" i="262"/>
  <c r="Y36" i="262"/>
  <c r="X36" i="262"/>
  <c r="W36" i="262"/>
  <c r="V36" i="262"/>
  <c r="U36" i="262"/>
  <c r="T36" i="262"/>
  <c r="S36" i="262"/>
  <c r="R36" i="262"/>
  <c r="Q36" i="262"/>
  <c r="P36" i="262"/>
  <c r="O36" i="262"/>
  <c r="N36" i="262"/>
  <c r="M36" i="262"/>
  <c r="L36" i="262"/>
  <c r="K36" i="262"/>
  <c r="F36" i="262"/>
  <c r="AJ35" i="262"/>
  <c r="AI35" i="262"/>
  <c r="AH35" i="262"/>
  <c r="AG35" i="262"/>
  <c r="AF35" i="262"/>
  <c r="AE35" i="262"/>
  <c r="AD35" i="262"/>
  <c r="AC35" i="262"/>
  <c r="AB35" i="262"/>
  <c r="AA35" i="262"/>
  <c r="Z35" i="262"/>
  <c r="Y35" i="262"/>
  <c r="X35" i="262"/>
  <c r="W35" i="262"/>
  <c r="V35" i="262"/>
  <c r="U35" i="262"/>
  <c r="T35" i="262"/>
  <c r="S35" i="262"/>
  <c r="R35" i="262"/>
  <c r="Q35" i="262"/>
  <c r="P35" i="262"/>
  <c r="O35" i="262"/>
  <c r="N35" i="262"/>
  <c r="M35" i="262"/>
  <c r="L35" i="262"/>
  <c r="K35" i="262"/>
  <c r="F35" i="262"/>
  <c r="AJ34" i="262"/>
  <c r="AI34" i="262"/>
  <c r="AH34" i="262"/>
  <c r="AG34" i="262"/>
  <c r="AF34" i="262"/>
  <c r="AE34" i="262"/>
  <c r="AD34" i="262"/>
  <c r="AC34" i="262"/>
  <c r="AB34" i="262"/>
  <c r="AA34" i="262"/>
  <c r="Z34" i="262"/>
  <c r="Y34" i="262"/>
  <c r="X34" i="262"/>
  <c r="W34" i="262"/>
  <c r="V34" i="262"/>
  <c r="U34" i="262"/>
  <c r="T34" i="262"/>
  <c r="S34" i="262"/>
  <c r="R34" i="262"/>
  <c r="Q34" i="262"/>
  <c r="P34" i="262"/>
  <c r="O34" i="262"/>
  <c r="N34" i="262"/>
  <c r="M34" i="262"/>
  <c r="L34" i="262"/>
  <c r="K34" i="262"/>
  <c r="F34" i="262"/>
  <c r="AJ33" i="262"/>
  <c r="AI33" i="262"/>
  <c r="AH33" i="262"/>
  <c r="AG33" i="262"/>
  <c r="AF33" i="262"/>
  <c r="AE33" i="262"/>
  <c r="AD33" i="262"/>
  <c r="AC33" i="262"/>
  <c r="AB33" i="262"/>
  <c r="AA33" i="262"/>
  <c r="Z33" i="262"/>
  <c r="Y33" i="262"/>
  <c r="X33" i="262"/>
  <c r="W33" i="262"/>
  <c r="V33" i="262"/>
  <c r="U33" i="262"/>
  <c r="T33" i="262"/>
  <c r="S33" i="262"/>
  <c r="R33" i="262"/>
  <c r="Q33" i="262"/>
  <c r="P33" i="262"/>
  <c r="O33" i="262"/>
  <c r="N33" i="262"/>
  <c r="M33" i="262"/>
  <c r="L33" i="262"/>
  <c r="K33" i="262"/>
  <c r="F33" i="262"/>
  <c r="AJ32" i="262"/>
  <c r="AI32" i="262"/>
  <c r="AH32" i="262"/>
  <c r="AG32" i="262"/>
  <c r="AF32" i="262"/>
  <c r="AE32" i="262"/>
  <c r="AD32" i="262"/>
  <c r="AC32" i="262"/>
  <c r="AB32" i="262"/>
  <c r="AA32" i="262"/>
  <c r="Z32" i="262"/>
  <c r="Y32" i="262"/>
  <c r="X32" i="262"/>
  <c r="W32" i="262"/>
  <c r="V32" i="262"/>
  <c r="U32" i="262"/>
  <c r="T32" i="262"/>
  <c r="S32" i="262"/>
  <c r="R32" i="262"/>
  <c r="Q32" i="262"/>
  <c r="P32" i="262"/>
  <c r="O32" i="262"/>
  <c r="N32" i="262"/>
  <c r="M32" i="262"/>
  <c r="L32" i="262"/>
  <c r="K32" i="262"/>
  <c r="F32" i="262"/>
  <c r="AJ31" i="262"/>
  <c r="AI31" i="262"/>
  <c r="AH31" i="262"/>
  <c r="AG31" i="262"/>
  <c r="AF31" i="262"/>
  <c r="AE31" i="262"/>
  <c r="AD31" i="262"/>
  <c r="AC31" i="262"/>
  <c r="AB31" i="262"/>
  <c r="AA31" i="262"/>
  <c r="Z31" i="262"/>
  <c r="Y31" i="262"/>
  <c r="X31" i="262"/>
  <c r="W31" i="262"/>
  <c r="V31" i="262"/>
  <c r="U31" i="262"/>
  <c r="T31" i="262"/>
  <c r="S31" i="262"/>
  <c r="R31" i="262"/>
  <c r="Q31" i="262"/>
  <c r="P31" i="262"/>
  <c r="O31" i="262"/>
  <c r="N31" i="262"/>
  <c r="M31" i="262"/>
  <c r="L31" i="262"/>
  <c r="K31" i="262"/>
  <c r="F31" i="262"/>
  <c r="AJ30" i="262"/>
  <c r="AI30" i="262"/>
  <c r="AH30" i="262"/>
  <c r="AG30" i="262"/>
  <c r="AF30" i="262"/>
  <c r="AE30" i="262"/>
  <c r="AD30" i="262"/>
  <c r="AC30" i="262"/>
  <c r="AB30" i="262"/>
  <c r="AA30" i="262"/>
  <c r="Z30" i="262"/>
  <c r="Y30" i="262"/>
  <c r="X30" i="262"/>
  <c r="W30" i="262"/>
  <c r="V30" i="262"/>
  <c r="U30" i="262"/>
  <c r="T30" i="262"/>
  <c r="S30" i="262"/>
  <c r="R30" i="262"/>
  <c r="Q30" i="262"/>
  <c r="P30" i="262"/>
  <c r="O30" i="262"/>
  <c r="N30" i="262"/>
  <c r="M30" i="262"/>
  <c r="L30" i="262"/>
  <c r="K30" i="262"/>
  <c r="F30" i="262"/>
  <c r="AJ29" i="262"/>
  <c r="AI29" i="262"/>
  <c r="AH29" i="262"/>
  <c r="AG29" i="262"/>
  <c r="AF29" i="262"/>
  <c r="AE29" i="262"/>
  <c r="AD29" i="262"/>
  <c r="AC29" i="262"/>
  <c r="AB29" i="262"/>
  <c r="AA29" i="262"/>
  <c r="Z29" i="262"/>
  <c r="Y29" i="262"/>
  <c r="X29" i="262"/>
  <c r="W29" i="262"/>
  <c r="V29" i="262"/>
  <c r="U29" i="262"/>
  <c r="T29" i="262"/>
  <c r="S29" i="262"/>
  <c r="R29" i="262"/>
  <c r="Q29" i="262"/>
  <c r="P29" i="262"/>
  <c r="O29" i="262"/>
  <c r="N29" i="262"/>
  <c r="M29" i="262"/>
  <c r="L29" i="262"/>
  <c r="K29" i="262"/>
  <c r="F29" i="262"/>
  <c r="AJ28" i="262"/>
  <c r="AI28" i="262"/>
  <c r="AH28" i="262"/>
  <c r="AG28" i="262"/>
  <c r="AF28" i="262"/>
  <c r="AE28" i="262"/>
  <c r="AD28" i="262"/>
  <c r="AC28" i="262"/>
  <c r="AB28" i="262"/>
  <c r="AA28" i="262"/>
  <c r="Z28" i="262"/>
  <c r="Y28" i="262"/>
  <c r="X28" i="262"/>
  <c r="W28" i="262"/>
  <c r="V28" i="262"/>
  <c r="U28" i="262"/>
  <c r="T28" i="262"/>
  <c r="S28" i="262"/>
  <c r="R28" i="262"/>
  <c r="Q28" i="262"/>
  <c r="P28" i="262"/>
  <c r="O28" i="262"/>
  <c r="N28" i="262"/>
  <c r="M28" i="262"/>
  <c r="L28" i="262"/>
  <c r="K28" i="262"/>
  <c r="F28" i="262"/>
  <c r="AJ27" i="262"/>
  <c r="AI27" i="262"/>
  <c r="AH27" i="262"/>
  <c r="AG27" i="262"/>
  <c r="AF27" i="262"/>
  <c r="AE27" i="262"/>
  <c r="AD27" i="262"/>
  <c r="AC27" i="262"/>
  <c r="AB27" i="262"/>
  <c r="AA27" i="262"/>
  <c r="Z27" i="262"/>
  <c r="Y27" i="262"/>
  <c r="X27" i="262"/>
  <c r="W27" i="262"/>
  <c r="V27" i="262"/>
  <c r="U27" i="262"/>
  <c r="T27" i="262"/>
  <c r="S27" i="262"/>
  <c r="R27" i="262"/>
  <c r="Q27" i="262"/>
  <c r="P27" i="262"/>
  <c r="O27" i="262"/>
  <c r="N27" i="262"/>
  <c r="M27" i="262"/>
  <c r="L27" i="262"/>
  <c r="K27" i="262"/>
  <c r="F27" i="262"/>
  <c r="AJ26" i="262"/>
  <c r="AI26" i="262"/>
  <c r="AH26" i="262"/>
  <c r="AG26" i="262"/>
  <c r="AF26" i="262"/>
  <c r="AE26" i="262"/>
  <c r="AD26" i="262"/>
  <c r="AC26" i="262"/>
  <c r="AB26" i="262"/>
  <c r="AA26" i="262"/>
  <c r="Z26" i="262"/>
  <c r="Y26" i="262"/>
  <c r="X26" i="262"/>
  <c r="W26" i="262"/>
  <c r="V26" i="262"/>
  <c r="U26" i="262"/>
  <c r="T26" i="262"/>
  <c r="S26" i="262"/>
  <c r="R26" i="262"/>
  <c r="Q26" i="262"/>
  <c r="P26" i="262"/>
  <c r="O26" i="262"/>
  <c r="N26" i="262"/>
  <c r="M26" i="262"/>
  <c r="L26" i="262"/>
  <c r="K26" i="262"/>
  <c r="F26" i="262"/>
  <c r="AJ25" i="262"/>
  <c r="AI25" i="262"/>
  <c r="AH25" i="262"/>
  <c r="AG25" i="262"/>
  <c r="AF25" i="262"/>
  <c r="AE25" i="262"/>
  <c r="AD25" i="262"/>
  <c r="AC25" i="262"/>
  <c r="AB25" i="262"/>
  <c r="AA25" i="262"/>
  <c r="Z25" i="262"/>
  <c r="Y25" i="262"/>
  <c r="X25" i="262"/>
  <c r="W25" i="262"/>
  <c r="V25" i="262"/>
  <c r="U25" i="262"/>
  <c r="T25" i="262"/>
  <c r="S25" i="262"/>
  <c r="R25" i="262"/>
  <c r="Q25" i="262"/>
  <c r="P25" i="262"/>
  <c r="O25" i="262"/>
  <c r="N25" i="262"/>
  <c r="M25" i="262"/>
  <c r="L25" i="262"/>
  <c r="K25" i="262"/>
  <c r="F25" i="262"/>
  <c r="AJ24" i="262"/>
  <c r="AI24" i="262"/>
  <c r="AH24" i="262"/>
  <c r="AG24" i="262"/>
  <c r="AF24" i="262"/>
  <c r="AE24" i="262"/>
  <c r="AD24" i="262"/>
  <c r="AC24" i="262"/>
  <c r="AB24" i="262"/>
  <c r="AA24" i="262"/>
  <c r="Z24" i="262"/>
  <c r="Y24" i="262"/>
  <c r="X24" i="262"/>
  <c r="W24" i="262"/>
  <c r="V24" i="262"/>
  <c r="U24" i="262"/>
  <c r="T24" i="262"/>
  <c r="S24" i="262"/>
  <c r="R24" i="262"/>
  <c r="Q24" i="262"/>
  <c r="P24" i="262"/>
  <c r="O24" i="262"/>
  <c r="N24" i="262"/>
  <c r="M24" i="262"/>
  <c r="L24" i="262"/>
  <c r="K24" i="262"/>
  <c r="F24" i="262"/>
  <c r="AJ23" i="262"/>
  <c r="AI23" i="262"/>
  <c r="AH23" i="262"/>
  <c r="AG23" i="262"/>
  <c r="AF23" i="262"/>
  <c r="AE23" i="262"/>
  <c r="AD23" i="262"/>
  <c r="AC23" i="262"/>
  <c r="AB23" i="262"/>
  <c r="AA23" i="262"/>
  <c r="Z23" i="262"/>
  <c r="Y23" i="262"/>
  <c r="X23" i="262"/>
  <c r="W23" i="262"/>
  <c r="V23" i="262"/>
  <c r="U23" i="262"/>
  <c r="T23" i="262"/>
  <c r="S23" i="262"/>
  <c r="R23" i="262"/>
  <c r="Q23" i="262"/>
  <c r="P23" i="262"/>
  <c r="O23" i="262"/>
  <c r="N23" i="262"/>
  <c r="M23" i="262"/>
  <c r="L23" i="262"/>
  <c r="K23" i="262"/>
  <c r="F23" i="262"/>
  <c r="AJ22" i="262"/>
  <c r="AI22" i="262"/>
  <c r="AH22" i="262"/>
  <c r="AG22" i="262"/>
  <c r="AF22" i="262"/>
  <c r="AE22" i="262"/>
  <c r="AD22" i="262"/>
  <c r="AC22" i="262"/>
  <c r="AB22" i="262"/>
  <c r="AA22" i="262"/>
  <c r="Z22" i="262"/>
  <c r="Y22" i="262"/>
  <c r="X22" i="262"/>
  <c r="W22" i="262"/>
  <c r="V22" i="262"/>
  <c r="U22" i="262"/>
  <c r="T22" i="262"/>
  <c r="S22" i="262"/>
  <c r="R22" i="262"/>
  <c r="Q22" i="262"/>
  <c r="P22" i="262"/>
  <c r="O22" i="262"/>
  <c r="N22" i="262"/>
  <c r="M22" i="262"/>
  <c r="L22" i="262"/>
  <c r="K22" i="262"/>
  <c r="F22" i="262"/>
  <c r="AJ21" i="262"/>
  <c r="AI21" i="262"/>
  <c r="AH21" i="262"/>
  <c r="AG21" i="262"/>
  <c r="AF21" i="262"/>
  <c r="AE21" i="262"/>
  <c r="AD21" i="262"/>
  <c r="AC21" i="262"/>
  <c r="AB21" i="262"/>
  <c r="AA21" i="262"/>
  <c r="Z21" i="262"/>
  <c r="Y21" i="262"/>
  <c r="X21" i="262"/>
  <c r="W21" i="262"/>
  <c r="V21" i="262"/>
  <c r="U21" i="262"/>
  <c r="T21" i="262"/>
  <c r="S21" i="262"/>
  <c r="R21" i="262"/>
  <c r="Q21" i="262"/>
  <c r="P21" i="262"/>
  <c r="O21" i="262"/>
  <c r="N21" i="262"/>
  <c r="M21" i="262"/>
  <c r="L21" i="262"/>
  <c r="K21" i="262"/>
  <c r="F21" i="262"/>
  <c r="AJ20" i="262"/>
  <c r="AI20" i="262"/>
  <c r="AH20" i="262"/>
  <c r="AG20" i="262"/>
  <c r="AF20" i="262"/>
  <c r="AE20" i="262"/>
  <c r="AD20" i="262"/>
  <c r="AC20" i="262"/>
  <c r="AB20" i="262"/>
  <c r="AA20" i="262"/>
  <c r="Z20" i="262"/>
  <c r="Y20" i="262"/>
  <c r="X20" i="262"/>
  <c r="W20" i="262"/>
  <c r="V20" i="262"/>
  <c r="U20" i="262"/>
  <c r="T20" i="262"/>
  <c r="S20" i="262"/>
  <c r="R20" i="262"/>
  <c r="Q20" i="262"/>
  <c r="P20" i="262"/>
  <c r="O20" i="262"/>
  <c r="N20" i="262"/>
  <c r="M20" i="262"/>
  <c r="L20" i="262"/>
  <c r="K20" i="262"/>
  <c r="F20" i="262"/>
  <c r="AJ19" i="262"/>
  <c r="AI19" i="262"/>
  <c r="AH19" i="262"/>
  <c r="AG19" i="262"/>
  <c r="AF19" i="262"/>
  <c r="AE19" i="262"/>
  <c r="AD19" i="262"/>
  <c r="AC19" i="262"/>
  <c r="AB19" i="262"/>
  <c r="AA19" i="262"/>
  <c r="Z19" i="262"/>
  <c r="Y19" i="262"/>
  <c r="X19" i="262"/>
  <c r="W19" i="262"/>
  <c r="V19" i="262"/>
  <c r="U19" i="262"/>
  <c r="T19" i="262"/>
  <c r="S19" i="262"/>
  <c r="R19" i="262"/>
  <c r="Q19" i="262"/>
  <c r="P19" i="262"/>
  <c r="O19" i="262"/>
  <c r="N19" i="262"/>
  <c r="M19" i="262"/>
  <c r="L19" i="262"/>
  <c r="K19" i="262"/>
  <c r="F19" i="262"/>
  <c r="AJ18" i="262"/>
  <c r="AI18" i="262"/>
  <c r="AH18" i="262"/>
  <c r="AG18" i="262"/>
  <c r="AF18" i="262"/>
  <c r="AE18" i="262"/>
  <c r="AD18" i="262"/>
  <c r="AC18" i="262"/>
  <c r="AB18" i="262"/>
  <c r="AA18" i="262"/>
  <c r="Z18" i="262"/>
  <c r="Y18" i="262"/>
  <c r="X18" i="262"/>
  <c r="W18" i="262"/>
  <c r="V18" i="262"/>
  <c r="U18" i="262"/>
  <c r="T18" i="262"/>
  <c r="S18" i="262"/>
  <c r="R18" i="262"/>
  <c r="Q18" i="262"/>
  <c r="P18" i="262"/>
  <c r="O18" i="262"/>
  <c r="N18" i="262"/>
  <c r="M18" i="262"/>
  <c r="L18" i="262"/>
  <c r="K18" i="262"/>
  <c r="F18" i="262"/>
  <c r="AJ17" i="262"/>
  <c r="AI17" i="262"/>
  <c r="AH17" i="262"/>
  <c r="AG17" i="262"/>
  <c r="AF17" i="262"/>
  <c r="AE17" i="262"/>
  <c r="AD17" i="262"/>
  <c r="AC17" i="262"/>
  <c r="AB17" i="262"/>
  <c r="AA17" i="262"/>
  <c r="Z17" i="262"/>
  <c r="Y17" i="262"/>
  <c r="X17" i="262"/>
  <c r="W17" i="262"/>
  <c r="V17" i="262"/>
  <c r="U17" i="262"/>
  <c r="T17" i="262"/>
  <c r="S17" i="262"/>
  <c r="R17" i="262"/>
  <c r="Q17" i="262"/>
  <c r="P17" i="262"/>
  <c r="O17" i="262"/>
  <c r="N17" i="262"/>
  <c r="M17" i="262"/>
  <c r="L17" i="262"/>
  <c r="K17" i="262"/>
  <c r="F17" i="262"/>
  <c r="AI16" i="262"/>
  <c r="AH16" i="262"/>
  <c r="AJ16" i="262" s="1"/>
  <c r="F16" i="262" s="1"/>
  <c r="AG16" i="262"/>
  <c r="AE16" i="262"/>
  <c r="AD16" i="262"/>
  <c r="AC16" i="262"/>
  <c r="AB16" i="262"/>
  <c r="AF16" i="262" s="1"/>
  <c r="AA16" i="262"/>
  <c r="Y16" i="262"/>
  <c r="X16" i="262"/>
  <c r="W16" i="262"/>
  <c r="Z16" i="262" s="1"/>
  <c r="V16" i="262"/>
  <c r="U16" i="262"/>
  <c r="T16" i="262"/>
  <c r="S16" i="262"/>
  <c r="R16" i="262"/>
  <c r="Q16" i="262"/>
  <c r="P16" i="262"/>
  <c r="O16" i="262"/>
  <c r="N16" i="262"/>
  <c r="M16" i="262"/>
  <c r="L16" i="262"/>
  <c r="K16" i="262"/>
  <c r="AI15" i="262"/>
  <c r="AH15" i="262"/>
  <c r="AJ15" i="262" s="1"/>
  <c r="AG15" i="262"/>
  <c r="AE15" i="262"/>
  <c r="AD15" i="262"/>
  <c r="AC15" i="262"/>
  <c r="AB15" i="262"/>
  <c r="AA15" i="262"/>
  <c r="Y15" i="262"/>
  <c r="X15" i="262"/>
  <c r="W15" i="262"/>
  <c r="Z15" i="262" s="1"/>
  <c r="V15" i="262"/>
  <c r="T15" i="262"/>
  <c r="S15" i="262"/>
  <c r="U15" i="262" s="1"/>
  <c r="R15" i="262"/>
  <c r="Q15" i="262"/>
  <c r="O15" i="262"/>
  <c r="N15" i="262"/>
  <c r="M15" i="262"/>
  <c r="L15" i="262"/>
  <c r="K15" i="262"/>
  <c r="AI14" i="262"/>
  <c r="AH14" i="262"/>
  <c r="AJ14" i="262" s="1"/>
  <c r="AG14" i="262"/>
  <c r="AE14" i="262"/>
  <c r="AD14" i="262"/>
  <c r="AC14" i="262"/>
  <c r="AB14" i="262"/>
  <c r="AF14" i="262" s="1"/>
  <c r="AA14" i="262"/>
  <c r="Y14" i="262"/>
  <c r="X14" i="262"/>
  <c r="W14" i="262"/>
  <c r="Z14" i="262" s="1"/>
  <c r="V14" i="262"/>
  <c r="T14" i="262"/>
  <c r="S14" i="262"/>
  <c r="R14" i="262"/>
  <c r="U14" i="262" s="1"/>
  <c r="Q14" i="262"/>
  <c r="O14" i="262"/>
  <c r="N14" i="262"/>
  <c r="M14" i="262"/>
  <c r="L14" i="262"/>
  <c r="P14" i="262" s="1"/>
  <c r="K14" i="262"/>
  <c r="AI13" i="262"/>
  <c r="AH13" i="262"/>
  <c r="AJ13" i="262" s="1"/>
  <c r="AG13" i="262"/>
  <c r="AE13" i="262"/>
  <c r="AD13" i="262"/>
  <c r="AC13" i="262"/>
  <c r="AB13" i="262"/>
  <c r="AF13" i="262" s="1"/>
  <c r="AA13" i="262"/>
  <c r="Y13" i="262"/>
  <c r="X13" i="262"/>
  <c r="W13" i="262"/>
  <c r="V13" i="262"/>
  <c r="T13" i="262"/>
  <c r="S13" i="262"/>
  <c r="R13" i="262"/>
  <c r="Q13" i="262"/>
  <c r="P13" i="262"/>
  <c r="O13" i="262"/>
  <c r="N13" i="262"/>
  <c r="M13" i="262"/>
  <c r="L13" i="262"/>
  <c r="K13" i="262"/>
  <c r="AI12" i="262"/>
  <c r="AH12" i="262"/>
  <c r="AJ12" i="262" s="1"/>
  <c r="AG12" i="262"/>
  <c r="AE12" i="262"/>
  <c r="AD12" i="262"/>
  <c r="AC12" i="262"/>
  <c r="AF12" i="262" s="1"/>
  <c r="AB12" i="262"/>
  <c r="AA12" i="262"/>
  <c r="Y12" i="262"/>
  <c r="X12" i="262"/>
  <c r="Z12" i="262" s="1"/>
  <c r="W12" i="262"/>
  <c r="V12" i="262"/>
  <c r="T12" i="262"/>
  <c r="S12" i="262"/>
  <c r="U12" i="262" s="1"/>
  <c r="R12" i="262"/>
  <c r="Q12" i="262"/>
  <c r="O12" i="262"/>
  <c r="N12" i="262"/>
  <c r="M12" i="262"/>
  <c r="P12" i="262" s="1"/>
  <c r="F12" i="262" s="1"/>
  <c r="L12" i="262"/>
  <c r="K12" i="262"/>
  <c r="AI11" i="262"/>
  <c r="AH11" i="262"/>
  <c r="AJ11" i="262" s="1"/>
  <c r="AG11" i="262"/>
  <c r="AE11" i="262"/>
  <c r="AD11" i="262"/>
  <c r="AC11" i="262"/>
  <c r="AB11" i="262"/>
  <c r="AA11" i="262"/>
  <c r="Y11" i="262"/>
  <c r="X11" i="262"/>
  <c r="Z11" i="262" s="1"/>
  <c r="W11" i="262"/>
  <c r="V11" i="262"/>
  <c r="U11" i="262"/>
  <c r="T11" i="262"/>
  <c r="S11" i="262"/>
  <c r="R11" i="262"/>
  <c r="Q11" i="262"/>
  <c r="O11" i="262"/>
  <c r="N11" i="262"/>
  <c r="M11" i="262"/>
  <c r="L11" i="262"/>
  <c r="K11" i="262"/>
  <c r="AI10" i="262"/>
  <c r="AH10" i="262"/>
  <c r="AJ10" i="262" s="1"/>
  <c r="AG10" i="262"/>
  <c r="AE10" i="262"/>
  <c r="AD10" i="262"/>
  <c r="AC10" i="262"/>
  <c r="AF10" i="262" s="1"/>
  <c r="AB10" i="262"/>
  <c r="AA10" i="262"/>
  <c r="Y10" i="262"/>
  <c r="X10" i="262"/>
  <c r="Z10" i="262" s="1"/>
  <c r="W10" i="262"/>
  <c r="V10" i="262"/>
  <c r="T10" i="262"/>
  <c r="S10" i="262"/>
  <c r="U10" i="262" s="1"/>
  <c r="R10" i="262"/>
  <c r="Q10" i="262"/>
  <c r="O10" i="262"/>
  <c r="N10" i="262"/>
  <c r="M10" i="262"/>
  <c r="P10" i="262" s="1"/>
  <c r="F10" i="262" s="1"/>
  <c r="L10" i="262"/>
  <c r="K10" i="262"/>
  <c r="AI9" i="262"/>
  <c r="AH9" i="262"/>
  <c r="AJ9" i="262" s="1"/>
  <c r="AG9" i="262"/>
  <c r="AE9" i="262"/>
  <c r="AD9" i="262"/>
  <c r="AC9" i="262"/>
  <c r="AF9" i="262" s="1"/>
  <c r="AB9" i="262"/>
  <c r="AA9" i="262"/>
  <c r="Y9" i="262"/>
  <c r="X9" i="262"/>
  <c r="Z9" i="262" s="1"/>
  <c r="W9" i="262"/>
  <c r="V9" i="262"/>
  <c r="T9" i="262"/>
  <c r="S9" i="262"/>
  <c r="U9" i="262" s="1"/>
  <c r="R9" i="262"/>
  <c r="Q9" i="262"/>
  <c r="O9" i="262"/>
  <c r="N9" i="262"/>
  <c r="M9" i="262"/>
  <c r="P9" i="262" s="1"/>
  <c r="F9" i="262" s="1"/>
  <c r="L9" i="262"/>
  <c r="K9" i="262"/>
  <c r="AI8" i="262"/>
  <c r="AH8" i="262"/>
  <c r="AJ8" i="262" s="1"/>
  <c r="AG8" i="262"/>
  <c r="AE8" i="262"/>
  <c r="AD8" i="262"/>
  <c r="AC8" i="262"/>
  <c r="AF8" i="262" s="1"/>
  <c r="AB8" i="262"/>
  <c r="AA8" i="262"/>
  <c r="Y8" i="262"/>
  <c r="X8" i="262"/>
  <c r="W8" i="262"/>
  <c r="V8" i="262"/>
  <c r="T8" i="262"/>
  <c r="S8" i="262"/>
  <c r="R8" i="262"/>
  <c r="Q8" i="262"/>
  <c r="O8" i="262"/>
  <c r="N8" i="262"/>
  <c r="M8" i="262"/>
  <c r="P8" i="262" s="1"/>
  <c r="F8" i="262" s="1"/>
  <c r="L8" i="262"/>
  <c r="K8" i="262"/>
  <c r="AI7" i="262"/>
  <c r="AH7" i="262"/>
  <c r="AJ7" i="262" s="1"/>
  <c r="AG7" i="262"/>
  <c r="AE7" i="262"/>
  <c r="AD7" i="262"/>
  <c r="AC7" i="262"/>
  <c r="AB7" i="262"/>
  <c r="AA7" i="262"/>
  <c r="Y7" i="262"/>
  <c r="X7" i="262"/>
  <c r="W7" i="262"/>
  <c r="V7" i="262"/>
  <c r="T7" i="262"/>
  <c r="S7" i="262"/>
  <c r="R7" i="262"/>
  <c r="Q7" i="262"/>
  <c r="O7" i="262"/>
  <c r="N7" i="262"/>
  <c r="M7" i="262"/>
  <c r="L7" i="262"/>
  <c r="K7" i="262"/>
  <c r="AI6" i="262"/>
  <c r="AH6" i="262"/>
  <c r="AJ6" i="262" s="1"/>
  <c r="AG6" i="262"/>
  <c r="AE6" i="262"/>
  <c r="AD6" i="262"/>
  <c r="AC6" i="262"/>
  <c r="AB6" i="262"/>
  <c r="AA6" i="262"/>
  <c r="Y6" i="262"/>
  <c r="X6" i="262"/>
  <c r="Z6" i="262" s="1"/>
  <c r="W6" i="262"/>
  <c r="V6" i="262"/>
  <c r="T6" i="262"/>
  <c r="S6" i="262"/>
  <c r="U6" i="262" s="1"/>
  <c r="R6" i="262"/>
  <c r="Q6" i="262"/>
  <c r="O6" i="262"/>
  <c r="N6" i="262"/>
  <c r="M6" i="262"/>
  <c r="L6" i="262"/>
  <c r="K6" i="262"/>
  <c r="AI5" i="262"/>
  <c r="AH5" i="262"/>
  <c r="AJ5" i="262" s="1"/>
  <c r="AG5" i="262"/>
  <c r="AE5" i="262"/>
  <c r="AD5" i="262"/>
  <c r="AC5" i="262"/>
  <c r="AB5" i="262"/>
  <c r="AA5" i="262"/>
  <c r="Y5" i="262"/>
  <c r="X5" i="262"/>
  <c r="Z5" i="262" s="1"/>
  <c r="W5" i="262"/>
  <c r="V5" i="262"/>
  <c r="T5" i="262"/>
  <c r="U5" i="262" s="1"/>
  <c r="S5" i="262"/>
  <c r="R5" i="262"/>
  <c r="Q5" i="262"/>
  <c r="O5" i="262"/>
  <c r="N5" i="262"/>
  <c r="M5" i="262"/>
  <c r="L5" i="262"/>
  <c r="K5" i="262"/>
  <c r="AI4" i="262"/>
  <c r="AH4" i="262"/>
  <c r="AJ4" i="262" s="1"/>
  <c r="AG4" i="262"/>
  <c r="AE4" i="262"/>
  <c r="AD4" i="262"/>
  <c r="AF4" i="262" s="1"/>
  <c r="AC4" i="262"/>
  <c r="AB4" i="262"/>
  <c r="AA4" i="262"/>
  <c r="Y4" i="262"/>
  <c r="X4" i="262"/>
  <c r="Z4" i="262" s="1"/>
  <c r="W4" i="262"/>
  <c r="V4" i="262"/>
  <c r="T4" i="262"/>
  <c r="U4" i="262" s="1"/>
  <c r="S4" i="262"/>
  <c r="R4" i="262"/>
  <c r="Q4" i="262"/>
  <c r="O4" i="262"/>
  <c r="N4" i="262"/>
  <c r="P4" i="262" s="1"/>
  <c r="F4" i="262" s="1"/>
  <c r="M4" i="262"/>
  <c r="L4" i="262"/>
  <c r="K4" i="262"/>
  <c r="D57" i="261"/>
  <c r="E54" i="261"/>
  <c r="E55" i="261" s="1"/>
  <c r="D54" i="261"/>
  <c r="D56" i="261" s="1"/>
  <c r="C54" i="261"/>
  <c r="C55" i="261" s="1"/>
  <c r="G55" i="261" s="1"/>
  <c r="D50" i="261"/>
  <c r="E47" i="261"/>
  <c r="E49" i="261" s="1"/>
  <c r="D47" i="261"/>
  <c r="D49" i="261" s="1"/>
  <c r="AJ43" i="261"/>
  <c r="AI43" i="261"/>
  <c r="AH43" i="261"/>
  <c r="AG43" i="261"/>
  <c r="AF43" i="261"/>
  <c r="AE43" i="261"/>
  <c r="AD43" i="261"/>
  <c r="AC43" i="261"/>
  <c r="AB43" i="261"/>
  <c r="AA43" i="261"/>
  <c r="Z43" i="261"/>
  <c r="Y43" i="261"/>
  <c r="X43" i="261"/>
  <c r="W43" i="261"/>
  <c r="V43" i="261"/>
  <c r="U43" i="261"/>
  <c r="T43" i="261"/>
  <c r="S43" i="261"/>
  <c r="R43" i="261"/>
  <c r="Q43" i="261"/>
  <c r="P43" i="261"/>
  <c r="O43" i="261"/>
  <c r="N43" i="261"/>
  <c r="M43" i="261"/>
  <c r="L43" i="261"/>
  <c r="K43" i="261"/>
  <c r="F43" i="261"/>
  <c r="AJ42" i="261"/>
  <c r="AI42" i="261"/>
  <c r="AH42" i="261"/>
  <c r="AG42" i="261"/>
  <c r="AF42" i="261"/>
  <c r="AE42" i="261"/>
  <c r="AD42" i="261"/>
  <c r="AC42" i="261"/>
  <c r="AB42" i="261"/>
  <c r="AA42" i="261"/>
  <c r="Z42" i="261"/>
  <c r="Y42" i="261"/>
  <c r="X42" i="261"/>
  <c r="W42" i="261"/>
  <c r="V42" i="261"/>
  <c r="U42" i="261"/>
  <c r="T42" i="261"/>
  <c r="S42" i="261"/>
  <c r="R42" i="261"/>
  <c r="Q42" i="261"/>
  <c r="P42" i="261"/>
  <c r="O42" i="261"/>
  <c r="N42" i="261"/>
  <c r="M42" i="261"/>
  <c r="L42" i="261"/>
  <c r="K42" i="261"/>
  <c r="F42" i="261"/>
  <c r="AJ41" i="261"/>
  <c r="AI41" i="261"/>
  <c r="AH41" i="261"/>
  <c r="AG41" i="261"/>
  <c r="AF41" i="261"/>
  <c r="AE41" i="261"/>
  <c r="AD41" i="261"/>
  <c r="AC41" i="261"/>
  <c r="AB41" i="261"/>
  <c r="AA41" i="261"/>
  <c r="Z41" i="261"/>
  <c r="Y41" i="261"/>
  <c r="X41" i="261"/>
  <c r="W41" i="261"/>
  <c r="V41" i="261"/>
  <c r="U41" i="261"/>
  <c r="T41" i="261"/>
  <c r="S41" i="261"/>
  <c r="R41" i="261"/>
  <c r="Q41" i="261"/>
  <c r="P41" i="261"/>
  <c r="O41" i="261"/>
  <c r="N41" i="261"/>
  <c r="M41" i="261"/>
  <c r="L41" i="261"/>
  <c r="K41" i="261"/>
  <c r="F41" i="261"/>
  <c r="AJ40" i="261"/>
  <c r="AI40" i="261"/>
  <c r="AH40" i="261"/>
  <c r="AG40" i="261"/>
  <c r="AF40" i="261"/>
  <c r="AE40" i="261"/>
  <c r="AD40" i="261"/>
  <c r="AC40" i="261"/>
  <c r="AB40" i="261"/>
  <c r="AA40" i="261"/>
  <c r="Z40" i="261"/>
  <c r="Y40" i="261"/>
  <c r="X40" i="261"/>
  <c r="W40" i="261"/>
  <c r="V40" i="261"/>
  <c r="U40" i="261"/>
  <c r="T40" i="261"/>
  <c r="S40" i="261"/>
  <c r="R40" i="261"/>
  <c r="Q40" i="261"/>
  <c r="P40" i="261"/>
  <c r="O40" i="261"/>
  <c r="N40" i="261"/>
  <c r="M40" i="261"/>
  <c r="L40" i="261"/>
  <c r="K40" i="261"/>
  <c r="F40" i="261"/>
  <c r="AJ39" i="261"/>
  <c r="AI39" i="261"/>
  <c r="AH39" i="261"/>
  <c r="AG39" i="261"/>
  <c r="AF39" i="261"/>
  <c r="AE39" i="261"/>
  <c r="AD39" i="261"/>
  <c r="AC39" i="261"/>
  <c r="AB39" i="261"/>
  <c r="AA39" i="261"/>
  <c r="Z39" i="261"/>
  <c r="Y39" i="261"/>
  <c r="X39" i="261"/>
  <c r="W39" i="261"/>
  <c r="V39" i="261"/>
  <c r="U39" i="261"/>
  <c r="T39" i="261"/>
  <c r="S39" i="261"/>
  <c r="R39" i="261"/>
  <c r="Q39" i="261"/>
  <c r="P39" i="261"/>
  <c r="O39" i="261"/>
  <c r="N39" i="261"/>
  <c r="M39" i="261"/>
  <c r="L39" i="261"/>
  <c r="K39" i="261"/>
  <c r="F39" i="261"/>
  <c r="AJ38" i="261"/>
  <c r="AI38" i="261"/>
  <c r="AH38" i="261"/>
  <c r="AG38" i="261"/>
  <c r="AF38" i="261"/>
  <c r="AE38" i="261"/>
  <c r="AD38" i="261"/>
  <c r="AC38" i="261"/>
  <c r="AB38" i="261"/>
  <c r="AA38" i="261"/>
  <c r="Z38" i="261"/>
  <c r="Y38" i="261"/>
  <c r="X38" i="261"/>
  <c r="W38" i="261"/>
  <c r="V38" i="261"/>
  <c r="U38" i="261"/>
  <c r="T38" i="261"/>
  <c r="S38" i="261"/>
  <c r="R38" i="261"/>
  <c r="Q38" i="261"/>
  <c r="P38" i="261"/>
  <c r="O38" i="261"/>
  <c r="N38" i="261"/>
  <c r="M38" i="261"/>
  <c r="L38" i="261"/>
  <c r="K38" i="261"/>
  <c r="F38" i="261"/>
  <c r="AJ37" i="261"/>
  <c r="AI37" i="261"/>
  <c r="AH37" i="261"/>
  <c r="AG37" i="261"/>
  <c r="AF37" i="261"/>
  <c r="AE37" i="261"/>
  <c r="AD37" i="261"/>
  <c r="AC37" i="261"/>
  <c r="AB37" i="261"/>
  <c r="AA37" i="261"/>
  <c r="Z37" i="261"/>
  <c r="Y37" i="261"/>
  <c r="X37" i="261"/>
  <c r="W37" i="261"/>
  <c r="V37" i="261"/>
  <c r="U37" i="261"/>
  <c r="T37" i="261"/>
  <c r="S37" i="261"/>
  <c r="R37" i="261"/>
  <c r="Q37" i="261"/>
  <c r="P37" i="261"/>
  <c r="O37" i="261"/>
  <c r="N37" i="261"/>
  <c r="M37" i="261"/>
  <c r="L37" i="261"/>
  <c r="K37" i="261"/>
  <c r="F37" i="261"/>
  <c r="AJ36" i="261"/>
  <c r="AI36" i="261"/>
  <c r="AH36" i="261"/>
  <c r="AG36" i="261"/>
  <c r="AF36" i="261"/>
  <c r="AE36" i="261"/>
  <c r="AD36" i="261"/>
  <c r="AC36" i="261"/>
  <c r="AB36" i="261"/>
  <c r="AA36" i="261"/>
  <c r="Z36" i="261"/>
  <c r="Y36" i="261"/>
  <c r="X36" i="261"/>
  <c r="W36" i="261"/>
  <c r="V36" i="261"/>
  <c r="U36" i="261"/>
  <c r="T36" i="261"/>
  <c r="S36" i="261"/>
  <c r="R36" i="261"/>
  <c r="Q36" i="261"/>
  <c r="P36" i="261"/>
  <c r="O36" i="261"/>
  <c r="N36" i="261"/>
  <c r="M36" i="261"/>
  <c r="L36" i="261"/>
  <c r="K36" i="261"/>
  <c r="F36" i="261"/>
  <c r="AJ35" i="261"/>
  <c r="AI35" i="261"/>
  <c r="AH35" i="261"/>
  <c r="AG35" i="261"/>
  <c r="AF35" i="261"/>
  <c r="AE35" i="261"/>
  <c r="AD35" i="261"/>
  <c r="AC35" i="261"/>
  <c r="AB35" i="261"/>
  <c r="AA35" i="261"/>
  <c r="Z35" i="261"/>
  <c r="Y35" i="261"/>
  <c r="X35" i="261"/>
  <c r="W35" i="261"/>
  <c r="V35" i="261"/>
  <c r="U35" i="261"/>
  <c r="T35" i="261"/>
  <c r="S35" i="261"/>
  <c r="R35" i="261"/>
  <c r="Q35" i="261"/>
  <c r="P35" i="261"/>
  <c r="O35" i="261"/>
  <c r="N35" i="261"/>
  <c r="M35" i="261"/>
  <c r="L35" i="261"/>
  <c r="K35" i="261"/>
  <c r="F35" i="261"/>
  <c r="AJ34" i="261"/>
  <c r="AI34" i="261"/>
  <c r="AH34" i="261"/>
  <c r="AG34" i="261"/>
  <c r="AF34" i="261"/>
  <c r="AE34" i="261"/>
  <c r="AD34" i="261"/>
  <c r="AC34" i="261"/>
  <c r="AB34" i="261"/>
  <c r="AA34" i="261"/>
  <c r="Z34" i="261"/>
  <c r="Y34" i="261"/>
  <c r="X34" i="261"/>
  <c r="W34" i="261"/>
  <c r="V34" i="261"/>
  <c r="U34" i="261"/>
  <c r="T34" i="261"/>
  <c r="S34" i="261"/>
  <c r="R34" i="261"/>
  <c r="Q34" i="261"/>
  <c r="P34" i="261"/>
  <c r="O34" i="261"/>
  <c r="N34" i="261"/>
  <c r="M34" i="261"/>
  <c r="L34" i="261"/>
  <c r="K34" i="261"/>
  <c r="F34" i="261"/>
  <c r="AJ33" i="261"/>
  <c r="AI33" i="261"/>
  <c r="AH33" i="261"/>
  <c r="AG33" i="261"/>
  <c r="AF33" i="261"/>
  <c r="AE33" i="261"/>
  <c r="AD33" i="261"/>
  <c r="AC33" i="261"/>
  <c r="AB33" i="261"/>
  <c r="AA33" i="261"/>
  <c r="Z33" i="261"/>
  <c r="Y33" i="261"/>
  <c r="X33" i="261"/>
  <c r="W33" i="261"/>
  <c r="V33" i="261"/>
  <c r="U33" i="261"/>
  <c r="T33" i="261"/>
  <c r="S33" i="261"/>
  <c r="R33" i="261"/>
  <c r="Q33" i="261"/>
  <c r="P33" i="261"/>
  <c r="O33" i="261"/>
  <c r="N33" i="261"/>
  <c r="M33" i="261"/>
  <c r="L33" i="261"/>
  <c r="K33" i="261"/>
  <c r="F33" i="261"/>
  <c r="AJ32" i="261"/>
  <c r="AI32" i="261"/>
  <c r="AH32" i="261"/>
  <c r="AG32" i="261"/>
  <c r="AF32" i="261"/>
  <c r="AE32" i="261"/>
  <c r="AD32" i="261"/>
  <c r="AC32" i="261"/>
  <c r="AB32" i="261"/>
  <c r="AA32" i="261"/>
  <c r="Z32" i="261"/>
  <c r="Y32" i="261"/>
  <c r="X32" i="261"/>
  <c r="W32" i="261"/>
  <c r="V32" i="261"/>
  <c r="U32" i="261"/>
  <c r="T32" i="261"/>
  <c r="S32" i="261"/>
  <c r="R32" i="261"/>
  <c r="Q32" i="261"/>
  <c r="P32" i="261"/>
  <c r="O32" i="261"/>
  <c r="N32" i="261"/>
  <c r="M32" i="261"/>
  <c r="L32" i="261"/>
  <c r="K32" i="261"/>
  <c r="F32" i="261"/>
  <c r="AJ31" i="261"/>
  <c r="AI31" i="261"/>
  <c r="AH31" i="261"/>
  <c r="AG31" i="261"/>
  <c r="AF31" i="261"/>
  <c r="AE31" i="261"/>
  <c r="AD31" i="261"/>
  <c r="AC31" i="261"/>
  <c r="AB31" i="261"/>
  <c r="AA31" i="261"/>
  <c r="Z31" i="261"/>
  <c r="Y31" i="261"/>
  <c r="X31" i="261"/>
  <c r="W31" i="261"/>
  <c r="V31" i="261"/>
  <c r="U31" i="261"/>
  <c r="T31" i="261"/>
  <c r="S31" i="261"/>
  <c r="R31" i="261"/>
  <c r="Q31" i="261"/>
  <c r="P31" i="261"/>
  <c r="O31" i="261"/>
  <c r="N31" i="261"/>
  <c r="M31" i="261"/>
  <c r="L31" i="261"/>
  <c r="K31" i="261"/>
  <c r="F31" i="261"/>
  <c r="AJ30" i="261"/>
  <c r="AI30" i="261"/>
  <c r="AH30" i="261"/>
  <c r="AG30" i="261"/>
  <c r="AF30" i="261"/>
  <c r="AE30" i="261"/>
  <c r="AD30" i="261"/>
  <c r="AC30" i="261"/>
  <c r="AB30" i="261"/>
  <c r="AA30" i="261"/>
  <c r="Z30" i="261"/>
  <c r="Y30" i="261"/>
  <c r="X30" i="261"/>
  <c r="W30" i="261"/>
  <c r="V30" i="261"/>
  <c r="U30" i="261"/>
  <c r="T30" i="261"/>
  <c r="S30" i="261"/>
  <c r="R30" i="261"/>
  <c r="Q30" i="261"/>
  <c r="P30" i="261"/>
  <c r="O30" i="261"/>
  <c r="N30" i="261"/>
  <c r="M30" i="261"/>
  <c r="L30" i="261"/>
  <c r="K30" i="261"/>
  <c r="F30" i="261"/>
  <c r="AJ29" i="261"/>
  <c r="AI29" i="261"/>
  <c r="AH29" i="261"/>
  <c r="AG29" i="261"/>
  <c r="AF29" i="261"/>
  <c r="AE29" i="261"/>
  <c r="AD29" i="261"/>
  <c r="AC29" i="261"/>
  <c r="AB29" i="261"/>
  <c r="AA29" i="261"/>
  <c r="Z29" i="261"/>
  <c r="Y29" i="261"/>
  <c r="X29" i="261"/>
  <c r="W29" i="261"/>
  <c r="V29" i="261"/>
  <c r="U29" i="261"/>
  <c r="T29" i="261"/>
  <c r="S29" i="261"/>
  <c r="R29" i="261"/>
  <c r="Q29" i="261"/>
  <c r="P29" i="261"/>
  <c r="O29" i="261"/>
  <c r="N29" i="261"/>
  <c r="M29" i="261"/>
  <c r="L29" i="261"/>
  <c r="K29" i="261"/>
  <c r="F29" i="261"/>
  <c r="AJ28" i="261"/>
  <c r="AI28" i="261"/>
  <c r="AH28" i="261"/>
  <c r="AG28" i="261"/>
  <c r="AF28" i="261"/>
  <c r="AE28" i="261"/>
  <c r="AD28" i="261"/>
  <c r="AC28" i="261"/>
  <c r="AB28" i="261"/>
  <c r="AA28" i="261"/>
  <c r="Z28" i="261"/>
  <c r="Y28" i="261"/>
  <c r="X28" i="261"/>
  <c r="W28" i="261"/>
  <c r="V28" i="261"/>
  <c r="U28" i="261"/>
  <c r="T28" i="261"/>
  <c r="S28" i="261"/>
  <c r="R28" i="261"/>
  <c r="Q28" i="261"/>
  <c r="P28" i="261"/>
  <c r="O28" i="261"/>
  <c r="N28" i="261"/>
  <c r="M28" i="261"/>
  <c r="L28" i="261"/>
  <c r="K28" i="261"/>
  <c r="F28" i="261"/>
  <c r="AJ27" i="261"/>
  <c r="AI27" i="261"/>
  <c r="AH27" i="261"/>
  <c r="AG27" i="261"/>
  <c r="AF27" i="261"/>
  <c r="AE27" i="261"/>
  <c r="AD27" i="261"/>
  <c r="AC27" i="261"/>
  <c r="AB27" i="261"/>
  <c r="AA27" i="261"/>
  <c r="Z27" i="261"/>
  <c r="Y27" i="261"/>
  <c r="X27" i="261"/>
  <c r="W27" i="261"/>
  <c r="V27" i="261"/>
  <c r="U27" i="261"/>
  <c r="T27" i="261"/>
  <c r="S27" i="261"/>
  <c r="R27" i="261"/>
  <c r="Q27" i="261"/>
  <c r="P27" i="261"/>
  <c r="O27" i="261"/>
  <c r="N27" i="261"/>
  <c r="M27" i="261"/>
  <c r="L27" i="261"/>
  <c r="K27" i="261"/>
  <c r="F27" i="261"/>
  <c r="AI26" i="261"/>
  <c r="AH26" i="261"/>
  <c r="AG26" i="261"/>
  <c r="AJ26" i="261" s="1"/>
  <c r="F26" i="261" s="1"/>
  <c r="AE26" i="261"/>
  <c r="AD26" i="261"/>
  <c r="AC26" i="261"/>
  <c r="AB26" i="261"/>
  <c r="AA26" i="261"/>
  <c r="AF26" i="261" s="1"/>
  <c r="Y26" i="261"/>
  <c r="X26" i="261"/>
  <c r="W26" i="261"/>
  <c r="V26" i="261"/>
  <c r="Z26" i="261" s="1"/>
  <c r="T26" i="261"/>
  <c r="S26" i="261"/>
  <c r="R26" i="261"/>
  <c r="Q26" i="261"/>
  <c r="U26" i="261" s="1"/>
  <c r="O26" i="261"/>
  <c r="N26" i="261"/>
  <c r="M26" i="261"/>
  <c r="L26" i="261"/>
  <c r="K26" i="261"/>
  <c r="P26" i="261" s="1"/>
  <c r="AI25" i="261"/>
  <c r="AH25" i="261"/>
  <c r="AG25" i="261"/>
  <c r="AJ25" i="261" s="1"/>
  <c r="F25" i="261" s="1"/>
  <c r="AE25" i="261"/>
  <c r="AD25" i="261"/>
  <c r="AC25" i="261"/>
  <c r="AB25" i="261"/>
  <c r="AA25" i="261"/>
  <c r="AF25" i="261" s="1"/>
  <c r="Y25" i="261"/>
  <c r="X25" i="261"/>
  <c r="W25" i="261"/>
  <c r="V25" i="261"/>
  <c r="Z25" i="261" s="1"/>
  <c r="T25" i="261"/>
  <c r="S25" i="261"/>
  <c r="R25" i="261"/>
  <c r="Q25" i="261"/>
  <c r="U25" i="261" s="1"/>
  <c r="O25" i="261"/>
  <c r="N25" i="261"/>
  <c r="M25" i="261"/>
  <c r="L25" i="261"/>
  <c r="K25" i="261"/>
  <c r="P25" i="261" s="1"/>
  <c r="AI24" i="261"/>
  <c r="AH24" i="261"/>
  <c r="AJ24" i="261" s="1"/>
  <c r="F24" i="261" s="1"/>
  <c r="AG24" i="261"/>
  <c r="AE24" i="261"/>
  <c r="AD24" i="261"/>
  <c r="AC24" i="261"/>
  <c r="AB24" i="261"/>
  <c r="AF24" i="261" s="1"/>
  <c r="AA24" i="261"/>
  <c r="Y24" i="261"/>
  <c r="X24" i="261"/>
  <c r="W24" i="261"/>
  <c r="Z24" i="261" s="1"/>
  <c r="V24" i="261"/>
  <c r="T24" i="261"/>
  <c r="S24" i="261"/>
  <c r="R24" i="261"/>
  <c r="U24" i="261" s="1"/>
  <c r="Q24" i="261"/>
  <c r="O24" i="261"/>
  <c r="N24" i="261"/>
  <c r="M24" i="261"/>
  <c r="L24" i="261"/>
  <c r="P24" i="261" s="1"/>
  <c r="K24" i="261"/>
  <c r="AI23" i="261"/>
  <c r="AH23" i="261"/>
  <c r="AJ23" i="261" s="1"/>
  <c r="F23" i="261" s="1"/>
  <c r="AG23" i="261"/>
  <c r="AE23" i="261"/>
  <c r="AD23" i="261"/>
  <c r="AC23" i="261"/>
  <c r="AB23" i="261"/>
  <c r="AF23" i="261" s="1"/>
  <c r="AA23" i="261"/>
  <c r="Y23" i="261"/>
  <c r="X23" i="261"/>
  <c r="W23" i="261"/>
  <c r="Z23" i="261" s="1"/>
  <c r="V23" i="261"/>
  <c r="T23" i="261"/>
  <c r="S23" i="261"/>
  <c r="R23" i="261"/>
  <c r="U23" i="261" s="1"/>
  <c r="Q23" i="261"/>
  <c r="O23" i="261"/>
  <c r="N23" i="261"/>
  <c r="M23" i="261"/>
  <c r="L23" i="261"/>
  <c r="P23" i="261" s="1"/>
  <c r="K23" i="261"/>
  <c r="AI22" i="261"/>
  <c r="AH22" i="261"/>
  <c r="AJ22" i="261" s="1"/>
  <c r="F22" i="261" s="1"/>
  <c r="AG22" i="261"/>
  <c r="AE22" i="261"/>
  <c r="AD22" i="261"/>
  <c r="AC22" i="261"/>
  <c r="AF22" i="261" s="1"/>
  <c r="AB22" i="261"/>
  <c r="AA22" i="261"/>
  <c r="Y22" i="261"/>
  <c r="X22" i="261"/>
  <c r="Z22" i="261" s="1"/>
  <c r="W22" i="261"/>
  <c r="V22" i="261"/>
  <c r="T22" i="261"/>
  <c r="S22" i="261"/>
  <c r="U22" i="261" s="1"/>
  <c r="R22" i="261"/>
  <c r="Q22" i="261"/>
  <c r="O22" i="261"/>
  <c r="N22" i="261"/>
  <c r="M22" i="261"/>
  <c r="P22" i="261" s="1"/>
  <c r="L22" i="261"/>
  <c r="K22" i="261"/>
  <c r="AI21" i="261"/>
  <c r="AH21" i="261"/>
  <c r="AG21" i="261"/>
  <c r="AJ21" i="261" s="1"/>
  <c r="F21" i="261" s="1"/>
  <c r="AE21" i="261"/>
  <c r="AD21" i="261"/>
  <c r="AC21" i="261"/>
  <c r="AB21" i="261"/>
  <c r="AA21" i="261"/>
  <c r="AF21" i="261" s="1"/>
  <c r="Y21" i="261"/>
  <c r="X21" i="261"/>
  <c r="W21" i="261"/>
  <c r="V21" i="261"/>
  <c r="Z21" i="261" s="1"/>
  <c r="T21" i="261"/>
  <c r="S21" i="261"/>
  <c r="R21" i="261"/>
  <c r="Q21" i="261"/>
  <c r="U21" i="261" s="1"/>
  <c r="O21" i="261"/>
  <c r="N21" i="261"/>
  <c r="M21" i="261"/>
  <c r="L21" i="261"/>
  <c r="K21" i="261"/>
  <c r="P21" i="261" s="1"/>
  <c r="AI20" i="261"/>
  <c r="AH20" i="261"/>
  <c r="AG20" i="261"/>
  <c r="AJ20" i="261" s="1"/>
  <c r="F20" i="261" s="1"/>
  <c r="AE20" i="261"/>
  <c r="AD20" i="261"/>
  <c r="AC20" i="261"/>
  <c r="AB20" i="261"/>
  <c r="AA20" i="261"/>
  <c r="AF20" i="261" s="1"/>
  <c r="Y20" i="261"/>
  <c r="X20" i="261"/>
  <c r="W20" i="261"/>
  <c r="V20" i="261"/>
  <c r="Z20" i="261" s="1"/>
  <c r="T20" i="261"/>
  <c r="S20" i="261"/>
  <c r="R20" i="261"/>
  <c r="Q20" i="261"/>
  <c r="U20" i="261" s="1"/>
  <c r="O20" i="261"/>
  <c r="N20" i="261"/>
  <c r="M20" i="261"/>
  <c r="L20" i="261"/>
  <c r="K20" i="261"/>
  <c r="P20" i="261" s="1"/>
  <c r="AI19" i="261"/>
  <c r="AH19" i="261"/>
  <c r="AJ19" i="261" s="1"/>
  <c r="AG19" i="261"/>
  <c r="AE19" i="261"/>
  <c r="AD19" i="261"/>
  <c r="AC19" i="261"/>
  <c r="AB19" i="261"/>
  <c r="AF19" i="261" s="1"/>
  <c r="AA19" i="261"/>
  <c r="Z19" i="261"/>
  <c r="Y19" i="261"/>
  <c r="X19" i="261"/>
  <c r="W19" i="261"/>
  <c r="V19" i="261"/>
  <c r="T19" i="261"/>
  <c r="S19" i="261"/>
  <c r="R19" i="261"/>
  <c r="U19" i="261" s="1"/>
  <c r="Q19" i="261"/>
  <c r="O19" i="261"/>
  <c r="N19" i="261"/>
  <c r="M19" i="261"/>
  <c r="L19" i="261"/>
  <c r="P19" i="261" s="1"/>
  <c r="K19" i="261"/>
  <c r="AJ18" i="261"/>
  <c r="AI18" i="261"/>
  <c r="AH18" i="261"/>
  <c r="AG18" i="261"/>
  <c r="AE18" i="261"/>
  <c r="AD18" i="261"/>
  <c r="AC18" i="261"/>
  <c r="AB18" i="261"/>
  <c r="AF18" i="261" s="1"/>
  <c r="AA18" i="261"/>
  <c r="Y18" i="261"/>
  <c r="X18" i="261"/>
  <c r="W18" i="261"/>
  <c r="V18" i="261"/>
  <c r="T18" i="261"/>
  <c r="S18" i="261"/>
  <c r="R18" i="261"/>
  <c r="U18" i="261" s="1"/>
  <c r="Q18" i="261"/>
  <c r="O18" i="261"/>
  <c r="N18" i="261"/>
  <c r="M18" i="261"/>
  <c r="L18" i="261"/>
  <c r="P18" i="261" s="1"/>
  <c r="K18" i="261"/>
  <c r="AI17" i="261"/>
  <c r="AH17" i="261"/>
  <c r="AJ17" i="261" s="1"/>
  <c r="AG17" i="261"/>
  <c r="AE17" i="261"/>
  <c r="AD17" i="261"/>
  <c r="AC17" i="261"/>
  <c r="AB17" i="261"/>
  <c r="AF17" i="261" s="1"/>
  <c r="AA17" i="261"/>
  <c r="Y17" i="261"/>
  <c r="X17" i="261"/>
  <c r="W17" i="261"/>
  <c r="Z17" i="261" s="1"/>
  <c r="V17" i="261"/>
  <c r="T17" i="261"/>
  <c r="S17" i="261"/>
  <c r="R17" i="261"/>
  <c r="U17" i="261" s="1"/>
  <c r="Q17" i="261"/>
  <c r="O17" i="261"/>
  <c r="N17" i="261"/>
  <c r="M17" i="261"/>
  <c r="L17" i="261"/>
  <c r="P17" i="261" s="1"/>
  <c r="K17" i="261"/>
  <c r="AI16" i="261"/>
  <c r="AH16" i="261"/>
  <c r="AJ16" i="261" s="1"/>
  <c r="AG16" i="261"/>
  <c r="AE16" i="261"/>
  <c r="AD16" i="261"/>
  <c r="AC16" i="261"/>
  <c r="AF16" i="261" s="1"/>
  <c r="AB16" i="261"/>
  <c r="AA16" i="261"/>
  <c r="Y16" i="261"/>
  <c r="X16" i="261"/>
  <c r="W16" i="261"/>
  <c r="Z16" i="261" s="1"/>
  <c r="V16" i="261"/>
  <c r="T16" i="261"/>
  <c r="S16" i="261"/>
  <c r="R16" i="261"/>
  <c r="Q16" i="261"/>
  <c r="O16" i="261"/>
  <c r="N16" i="261"/>
  <c r="M16" i="261"/>
  <c r="L16" i="261"/>
  <c r="K16" i="261"/>
  <c r="AI15" i="261"/>
  <c r="AH15" i="261"/>
  <c r="AG15" i="261"/>
  <c r="AE15" i="261"/>
  <c r="AD15" i="261"/>
  <c r="AC15" i="261"/>
  <c r="AB15" i="261"/>
  <c r="AA15" i="261"/>
  <c r="Y15" i="261"/>
  <c r="X15" i="261"/>
  <c r="W15" i="261"/>
  <c r="V15" i="261"/>
  <c r="Z15" i="261" s="1"/>
  <c r="T15" i="261"/>
  <c r="S15" i="261"/>
  <c r="R15" i="261"/>
  <c r="Q15" i="261"/>
  <c r="U15" i="261" s="1"/>
  <c r="O15" i="261"/>
  <c r="N15" i="261"/>
  <c r="M15" i="261"/>
  <c r="L15" i="261"/>
  <c r="K15" i="261"/>
  <c r="AI14" i="261"/>
  <c r="AH14" i="261"/>
  <c r="AJ14" i="261" s="1"/>
  <c r="AG14" i="261"/>
  <c r="AE14" i="261"/>
  <c r="AD14" i="261"/>
  <c r="AC14" i="261"/>
  <c r="AB14" i="261"/>
  <c r="AA14" i="261"/>
  <c r="Y14" i="261"/>
  <c r="X14" i="261"/>
  <c r="W14" i="261"/>
  <c r="Z14" i="261" s="1"/>
  <c r="V14" i="261"/>
  <c r="T14" i="261"/>
  <c r="S14" i="261"/>
  <c r="R14" i="261"/>
  <c r="U14" i="261" s="1"/>
  <c r="Q14" i="261"/>
  <c r="O14" i="261"/>
  <c r="N14" i="261"/>
  <c r="M14" i="261"/>
  <c r="L14" i="261"/>
  <c r="K14" i="261"/>
  <c r="AI13" i="261"/>
  <c r="AH13" i="261"/>
  <c r="AJ13" i="261" s="1"/>
  <c r="AG13" i="261"/>
  <c r="AE13" i="261"/>
  <c r="AD13" i="261"/>
  <c r="AC13" i="261"/>
  <c r="AB13" i="261"/>
  <c r="AF13" i="261" s="1"/>
  <c r="AA13" i="261"/>
  <c r="Y13" i="261"/>
  <c r="X13" i="261"/>
  <c r="W13" i="261"/>
  <c r="V13" i="261"/>
  <c r="T13" i="261"/>
  <c r="U13" i="261" s="1"/>
  <c r="S13" i="261"/>
  <c r="R13" i="261"/>
  <c r="Q13" i="261"/>
  <c r="O13" i="261"/>
  <c r="N13" i="261"/>
  <c r="M13" i="261"/>
  <c r="L13" i="261"/>
  <c r="P13" i="261" s="1"/>
  <c r="K13" i="261"/>
  <c r="AI12" i="261"/>
  <c r="AH12" i="261"/>
  <c r="AJ12" i="261" s="1"/>
  <c r="AG12" i="261"/>
  <c r="AE12" i="261"/>
  <c r="AD12" i="261"/>
  <c r="AC12" i="261"/>
  <c r="AB12" i="261"/>
  <c r="AF12" i="261" s="1"/>
  <c r="AA12" i="261"/>
  <c r="Y12" i="261"/>
  <c r="X12" i="261"/>
  <c r="W12" i="261"/>
  <c r="Z12" i="261" s="1"/>
  <c r="V12" i="261"/>
  <c r="T12" i="261"/>
  <c r="S12" i="261"/>
  <c r="R12" i="261"/>
  <c r="Q12" i="261"/>
  <c r="O12" i="261"/>
  <c r="N12" i="261"/>
  <c r="M12" i="261"/>
  <c r="L12" i="261"/>
  <c r="P12" i="261" s="1"/>
  <c r="K12" i="261"/>
  <c r="AI11" i="261"/>
  <c r="AH11" i="261"/>
  <c r="AG11" i="261"/>
  <c r="AF11" i="261"/>
  <c r="AE11" i="261"/>
  <c r="AD11" i="261"/>
  <c r="AC11" i="261"/>
  <c r="AB11" i="261"/>
  <c r="AA11" i="261"/>
  <c r="Y11" i="261"/>
  <c r="X11" i="261"/>
  <c r="W11" i="261"/>
  <c r="V11" i="261"/>
  <c r="Z11" i="261" s="1"/>
  <c r="T11" i="261"/>
  <c r="S11" i="261"/>
  <c r="R11" i="261"/>
  <c r="Q11" i="261"/>
  <c r="U11" i="261" s="1"/>
  <c r="O11" i="261"/>
  <c r="N11" i="261"/>
  <c r="M11" i="261"/>
  <c r="L11" i="261"/>
  <c r="K11" i="261"/>
  <c r="P11" i="261" s="1"/>
  <c r="AI10" i="261"/>
  <c r="AH10" i="261"/>
  <c r="AJ10" i="261" s="1"/>
  <c r="AG10" i="261"/>
  <c r="AE10" i="261"/>
  <c r="AD10" i="261"/>
  <c r="AC10" i="261"/>
  <c r="AB10" i="261"/>
  <c r="AF10" i="261" s="1"/>
  <c r="AA10" i="261"/>
  <c r="Y10" i="261"/>
  <c r="X10" i="261"/>
  <c r="W10" i="261"/>
  <c r="V10" i="261"/>
  <c r="T10" i="261"/>
  <c r="S10" i="261"/>
  <c r="R10" i="261"/>
  <c r="U10" i="261" s="1"/>
  <c r="Q10" i="261"/>
  <c r="O10" i="261"/>
  <c r="N10" i="261"/>
  <c r="M10" i="261"/>
  <c r="L10" i="261"/>
  <c r="P10" i="261" s="1"/>
  <c r="K10" i="261"/>
  <c r="AI9" i="261"/>
  <c r="AH9" i="261"/>
  <c r="AJ9" i="261" s="1"/>
  <c r="AG9" i="261"/>
  <c r="AE9" i="261"/>
  <c r="AD9" i="261"/>
  <c r="AC9" i="261"/>
  <c r="AF9" i="261" s="1"/>
  <c r="AB9" i="261"/>
  <c r="AA9" i="261"/>
  <c r="Y9" i="261"/>
  <c r="X9" i="261"/>
  <c r="Z9" i="261" s="1"/>
  <c r="W9" i="261"/>
  <c r="V9" i="261"/>
  <c r="T9" i="261"/>
  <c r="S9" i="261"/>
  <c r="U9" i="261" s="1"/>
  <c r="R9" i="261"/>
  <c r="Q9" i="261"/>
  <c r="O9" i="261"/>
  <c r="N9" i="261"/>
  <c r="M9" i="261"/>
  <c r="P9" i="261" s="1"/>
  <c r="L9" i="261"/>
  <c r="K9" i="261"/>
  <c r="AI8" i="261"/>
  <c r="AH8" i="261"/>
  <c r="AJ8" i="261" s="1"/>
  <c r="AG8" i="261"/>
  <c r="AE8" i="261"/>
  <c r="AD8" i="261"/>
  <c r="AC8" i="261"/>
  <c r="AB8" i="261"/>
  <c r="AF8" i="261" s="1"/>
  <c r="AA8" i="261"/>
  <c r="Y8" i="261"/>
  <c r="X8" i="261"/>
  <c r="W8" i="261"/>
  <c r="Z8" i="261" s="1"/>
  <c r="V8" i="261"/>
  <c r="T8" i="261"/>
  <c r="S8" i="261"/>
  <c r="R8" i="261"/>
  <c r="U8" i="261" s="1"/>
  <c r="Q8" i="261"/>
  <c r="O8" i="261"/>
  <c r="N8" i="261"/>
  <c r="M8" i="261"/>
  <c r="L8" i="261"/>
  <c r="P8" i="261" s="1"/>
  <c r="K8" i="261"/>
  <c r="AI7" i="261"/>
  <c r="AH7" i="261"/>
  <c r="AG7" i="261"/>
  <c r="AE7" i="261"/>
  <c r="AD7" i="261"/>
  <c r="AC7" i="261"/>
  <c r="AB7" i="261"/>
  <c r="AA7" i="261"/>
  <c r="Y7" i="261"/>
  <c r="X7" i="261"/>
  <c r="W7" i="261"/>
  <c r="V7" i="261"/>
  <c r="Z7" i="261" s="1"/>
  <c r="T7" i="261"/>
  <c r="S7" i="261"/>
  <c r="R7" i="261"/>
  <c r="Q7" i="261"/>
  <c r="O7" i="261"/>
  <c r="N7" i="261"/>
  <c r="M7" i="261"/>
  <c r="L7" i="261"/>
  <c r="K7" i="261"/>
  <c r="AI6" i="261"/>
  <c r="AH6" i="261"/>
  <c r="AG6" i="261"/>
  <c r="AJ6" i="261" s="1"/>
  <c r="AE6" i="261"/>
  <c r="AD6" i="261"/>
  <c r="AC6" i="261"/>
  <c r="AB6" i="261"/>
  <c r="AA6" i="261"/>
  <c r="Y6" i="261"/>
  <c r="X6" i="261"/>
  <c r="W6" i="261"/>
  <c r="V6" i="261"/>
  <c r="Z6" i="261" s="1"/>
  <c r="T6" i="261"/>
  <c r="S6" i="261"/>
  <c r="R6" i="261"/>
  <c r="Q6" i="261"/>
  <c r="U6" i="261" s="1"/>
  <c r="O6" i="261"/>
  <c r="N6" i="261"/>
  <c r="M6" i="261"/>
  <c r="L6" i="261"/>
  <c r="K6" i="261"/>
  <c r="AI5" i="261"/>
  <c r="AH5" i="261"/>
  <c r="AJ5" i="261" s="1"/>
  <c r="AG5" i="261"/>
  <c r="AF5" i="261"/>
  <c r="AE5" i="261"/>
  <c r="AD5" i="261"/>
  <c r="AC5" i="261"/>
  <c r="AB5" i="261"/>
  <c r="AA5" i="261"/>
  <c r="Y5" i="261"/>
  <c r="X5" i="261"/>
  <c r="W5" i="261"/>
  <c r="Z5" i="261" s="1"/>
  <c r="V5" i="261"/>
  <c r="T5" i="261"/>
  <c r="S5" i="261"/>
  <c r="R5" i="261"/>
  <c r="U5" i="261" s="1"/>
  <c r="Q5" i="261"/>
  <c r="O5" i="261"/>
  <c r="N5" i="261"/>
  <c r="M5" i="261"/>
  <c r="L5" i="261"/>
  <c r="P5" i="261" s="1"/>
  <c r="K5" i="261"/>
  <c r="AI4" i="261"/>
  <c r="AH4" i="261"/>
  <c r="AJ4" i="261" s="1"/>
  <c r="AG4" i="261"/>
  <c r="AE4" i="261"/>
  <c r="AD4" i="261"/>
  <c r="AC4" i="261"/>
  <c r="AB4" i="261"/>
  <c r="AF4" i="261" s="1"/>
  <c r="AA4" i="261"/>
  <c r="Y4" i="261"/>
  <c r="X4" i="261"/>
  <c r="W4" i="261"/>
  <c r="Z4" i="261" s="1"/>
  <c r="V4" i="261"/>
  <c r="T4" i="261"/>
  <c r="S4" i="261"/>
  <c r="R4" i="261"/>
  <c r="Q4" i="261"/>
  <c r="O4" i="261"/>
  <c r="N4" i="261"/>
  <c r="M4" i="261"/>
  <c r="L4" i="261"/>
  <c r="P4" i="261" s="1"/>
  <c r="K4" i="261"/>
  <c r="E54" i="260"/>
  <c r="E55" i="260" s="1"/>
  <c r="D54" i="260"/>
  <c r="D55" i="260" s="1"/>
  <c r="C54" i="260"/>
  <c r="E47" i="260"/>
  <c r="E48" i="260" s="1"/>
  <c r="D47" i="260"/>
  <c r="AJ43" i="260"/>
  <c r="AI43" i="260"/>
  <c r="AH43" i="260"/>
  <c r="AG43" i="260"/>
  <c r="AF43" i="260"/>
  <c r="AE43" i="260"/>
  <c r="AD43" i="260"/>
  <c r="AC43" i="260"/>
  <c r="AB43" i="260"/>
  <c r="AA43" i="260"/>
  <c r="Z43" i="260"/>
  <c r="Y43" i="260"/>
  <c r="X43" i="260"/>
  <c r="W43" i="260"/>
  <c r="V43" i="260"/>
  <c r="U43" i="260"/>
  <c r="T43" i="260"/>
  <c r="S43" i="260"/>
  <c r="R43" i="260"/>
  <c r="Q43" i="260"/>
  <c r="P43" i="260"/>
  <c r="O43" i="260"/>
  <c r="N43" i="260"/>
  <c r="M43" i="260"/>
  <c r="L43" i="260"/>
  <c r="K43" i="260"/>
  <c r="F43" i="260"/>
  <c r="AJ42" i="260"/>
  <c r="AI42" i="260"/>
  <c r="AH42" i="260"/>
  <c r="AG42" i="260"/>
  <c r="AF42" i="260"/>
  <c r="AE42" i="260"/>
  <c r="AD42" i="260"/>
  <c r="AC42" i="260"/>
  <c r="AB42" i="260"/>
  <c r="AA42" i="260"/>
  <c r="Z42" i="260"/>
  <c r="Y42" i="260"/>
  <c r="X42" i="260"/>
  <c r="W42" i="260"/>
  <c r="V42" i="260"/>
  <c r="U42" i="260"/>
  <c r="T42" i="260"/>
  <c r="S42" i="260"/>
  <c r="R42" i="260"/>
  <c r="Q42" i="260"/>
  <c r="P42" i="260"/>
  <c r="O42" i="260"/>
  <c r="N42" i="260"/>
  <c r="M42" i="260"/>
  <c r="L42" i="260"/>
  <c r="K42" i="260"/>
  <c r="F42" i="260"/>
  <c r="AJ41" i="260"/>
  <c r="AI41" i="260"/>
  <c r="AH41" i="260"/>
  <c r="AG41" i="260"/>
  <c r="AF41" i="260"/>
  <c r="AE41" i="260"/>
  <c r="AD41" i="260"/>
  <c r="AC41" i="260"/>
  <c r="AB41" i="260"/>
  <c r="AA41" i="260"/>
  <c r="Z41" i="260"/>
  <c r="Y41" i="260"/>
  <c r="X41" i="260"/>
  <c r="W41" i="260"/>
  <c r="V41" i="260"/>
  <c r="U41" i="260"/>
  <c r="T41" i="260"/>
  <c r="S41" i="260"/>
  <c r="R41" i="260"/>
  <c r="Q41" i="260"/>
  <c r="P41" i="260"/>
  <c r="O41" i="260"/>
  <c r="N41" i="260"/>
  <c r="M41" i="260"/>
  <c r="L41" i="260"/>
  <c r="K41" i="260"/>
  <c r="F41" i="260"/>
  <c r="AJ40" i="260"/>
  <c r="AI40" i="260"/>
  <c r="AH40" i="260"/>
  <c r="AG40" i="260"/>
  <c r="AF40" i="260"/>
  <c r="AE40" i="260"/>
  <c r="AD40" i="260"/>
  <c r="AC40" i="260"/>
  <c r="AB40" i="260"/>
  <c r="AA40" i="260"/>
  <c r="Z40" i="260"/>
  <c r="Y40" i="260"/>
  <c r="X40" i="260"/>
  <c r="W40" i="260"/>
  <c r="V40" i="260"/>
  <c r="U40" i="260"/>
  <c r="T40" i="260"/>
  <c r="S40" i="260"/>
  <c r="R40" i="260"/>
  <c r="Q40" i="260"/>
  <c r="P40" i="260"/>
  <c r="O40" i="260"/>
  <c r="N40" i="260"/>
  <c r="M40" i="260"/>
  <c r="L40" i="260"/>
  <c r="K40" i="260"/>
  <c r="F40" i="260"/>
  <c r="AJ39" i="260"/>
  <c r="AI39" i="260"/>
  <c r="AH39" i="260"/>
  <c r="AG39" i="260"/>
  <c r="AF39" i="260"/>
  <c r="AE39" i="260"/>
  <c r="AD39" i="260"/>
  <c r="AC39" i="260"/>
  <c r="AB39" i="260"/>
  <c r="AA39" i="260"/>
  <c r="Z39" i="260"/>
  <c r="Y39" i="260"/>
  <c r="X39" i="260"/>
  <c r="W39" i="260"/>
  <c r="V39" i="260"/>
  <c r="U39" i="260"/>
  <c r="T39" i="260"/>
  <c r="S39" i="260"/>
  <c r="R39" i="260"/>
  <c r="Q39" i="260"/>
  <c r="P39" i="260"/>
  <c r="O39" i="260"/>
  <c r="N39" i="260"/>
  <c r="M39" i="260"/>
  <c r="L39" i="260"/>
  <c r="K39" i="260"/>
  <c r="F39" i="260"/>
  <c r="AJ38" i="260"/>
  <c r="AI38" i="260"/>
  <c r="AH38" i="260"/>
  <c r="AG38" i="260"/>
  <c r="AF38" i="260"/>
  <c r="AE38" i="260"/>
  <c r="AD38" i="260"/>
  <c r="AC38" i="260"/>
  <c r="AB38" i="260"/>
  <c r="AA38" i="260"/>
  <c r="Z38" i="260"/>
  <c r="Y38" i="260"/>
  <c r="X38" i="260"/>
  <c r="W38" i="260"/>
  <c r="V38" i="260"/>
  <c r="U38" i="260"/>
  <c r="T38" i="260"/>
  <c r="S38" i="260"/>
  <c r="R38" i="260"/>
  <c r="Q38" i="260"/>
  <c r="P38" i="260"/>
  <c r="O38" i="260"/>
  <c r="N38" i="260"/>
  <c r="M38" i="260"/>
  <c r="L38" i="260"/>
  <c r="K38" i="260"/>
  <c r="F38" i="260"/>
  <c r="AJ37" i="260"/>
  <c r="AI37" i="260"/>
  <c r="AH37" i="260"/>
  <c r="AG37" i="260"/>
  <c r="AF37" i="260"/>
  <c r="AE37" i="260"/>
  <c r="AD37" i="260"/>
  <c r="AC37" i="260"/>
  <c r="AB37" i="260"/>
  <c r="AA37" i="260"/>
  <c r="Z37" i="260"/>
  <c r="Y37" i="260"/>
  <c r="X37" i="260"/>
  <c r="W37" i="260"/>
  <c r="V37" i="260"/>
  <c r="U37" i="260"/>
  <c r="T37" i="260"/>
  <c r="S37" i="260"/>
  <c r="R37" i="260"/>
  <c r="Q37" i="260"/>
  <c r="P37" i="260"/>
  <c r="O37" i="260"/>
  <c r="N37" i="260"/>
  <c r="M37" i="260"/>
  <c r="L37" i="260"/>
  <c r="K37" i="260"/>
  <c r="F37" i="260"/>
  <c r="AJ36" i="260"/>
  <c r="AI36" i="260"/>
  <c r="AH36" i="260"/>
  <c r="AG36" i="260"/>
  <c r="AF36" i="260"/>
  <c r="AE36" i="260"/>
  <c r="AD36" i="260"/>
  <c r="AC36" i="260"/>
  <c r="AB36" i="260"/>
  <c r="AA36" i="260"/>
  <c r="Z36" i="260"/>
  <c r="Y36" i="260"/>
  <c r="X36" i="260"/>
  <c r="W36" i="260"/>
  <c r="V36" i="260"/>
  <c r="U36" i="260"/>
  <c r="T36" i="260"/>
  <c r="S36" i="260"/>
  <c r="R36" i="260"/>
  <c r="Q36" i="260"/>
  <c r="P36" i="260"/>
  <c r="O36" i="260"/>
  <c r="N36" i="260"/>
  <c r="M36" i="260"/>
  <c r="L36" i="260"/>
  <c r="K36" i="260"/>
  <c r="F36" i="260"/>
  <c r="AJ35" i="260"/>
  <c r="AI35" i="260"/>
  <c r="AH35" i="260"/>
  <c r="AG35" i="260"/>
  <c r="AF35" i="260"/>
  <c r="AE35" i="260"/>
  <c r="AD35" i="260"/>
  <c r="AC35" i="260"/>
  <c r="AB35" i="260"/>
  <c r="AA35" i="260"/>
  <c r="Z35" i="260"/>
  <c r="Y35" i="260"/>
  <c r="X35" i="260"/>
  <c r="W35" i="260"/>
  <c r="V35" i="260"/>
  <c r="U35" i="260"/>
  <c r="T35" i="260"/>
  <c r="S35" i="260"/>
  <c r="R35" i="260"/>
  <c r="Q35" i="260"/>
  <c r="P35" i="260"/>
  <c r="O35" i="260"/>
  <c r="N35" i="260"/>
  <c r="M35" i="260"/>
  <c r="L35" i="260"/>
  <c r="K35" i="260"/>
  <c r="F35" i="260"/>
  <c r="AJ34" i="260"/>
  <c r="AI34" i="260"/>
  <c r="AH34" i="260"/>
  <c r="AG34" i="260"/>
  <c r="AF34" i="260"/>
  <c r="AE34" i="260"/>
  <c r="AD34" i="260"/>
  <c r="AC34" i="260"/>
  <c r="AB34" i="260"/>
  <c r="AA34" i="260"/>
  <c r="Z34" i="260"/>
  <c r="Y34" i="260"/>
  <c r="X34" i="260"/>
  <c r="W34" i="260"/>
  <c r="V34" i="260"/>
  <c r="U34" i="260"/>
  <c r="T34" i="260"/>
  <c r="S34" i="260"/>
  <c r="R34" i="260"/>
  <c r="Q34" i="260"/>
  <c r="P34" i="260"/>
  <c r="O34" i="260"/>
  <c r="N34" i="260"/>
  <c r="M34" i="260"/>
  <c r="L34" i="260"/>
  <c r="K34" i="260"/>
  <c r="F34" i="260"/>
  <c r="AJ33" i="260"/>
  <c r="AI33" i="260"/>
  <c r="AH33" i="260"/>
  <c r="AG33" i="260"/>
  <c r="AF33" i="260"/>
  <c r="AE33" i="260"/>
  <c r="AD33" i="260"/>
  <c r="AC33" i="260"/>
  <c r="AB33" i="260"/>
  <c r="AA33" i="260"/>
  <c r="Z33" i="260"/>
  <c r="Y33" i="260"/>
  <c r="X33" i="260"/>
  <c r="W33" i="260"/>
  <c r="V33" i="260"/>
  <c r="U33" i="260"/>
  <c r="T33" i="260"/>
  <c r="S33" i="260"/>
  <c r="R33" i="260"/>
  <c r="Q33" i="260"/>
  <c r="P33" i="260"/>
  <c r="O33" i="260"/>
  <c r="N33" i="260"/>
  <c r="M33" i="260"/>
  <c r="L33" i="260"/>
  <c r="K33" i="260"/>
  <c r="F33" i="260"/>
  <c r="AJ32" i="260"/>
  <c r="AI32" i="260"/>
  <c r="AH32" i="260"/>
  <c r="AG32" i="260"/>
  <c r="AF32" i="260"/>
  <c r="AE32" i="260"/>
  <c r="AD32" i="260"/>
  <c r="AC32" i="260"/>
  <c r="AB32" i="260"/>
  <c r="AA32" i="260"/>
  <c r="Z32" i="260"/>
  <c r="Y32" i="260"/>
  <c r="X32" i="260"/>
  <c r="W32" i="260"/>
  <c r="V32" i="260"/>
  <c r="U32" i="260"/>
  <c r="T32" i="260"/>
  <c r="S32" i="260"/>
  <c r="R32" i="260"/>
  <c r="Q32" i="260"/>
  <c r="P32" i="260"/>
  <c r="O32" i="260"/>
  <c r="N32" i="260"/>
  <c r="M32" i="260"/>
  <c r="L32" i="260"/>
  <c r="K32" i="260"/>
  <c r="F32" i="260"/>
  <c r="AJ31" i="260"/>
  <c r="AI31" i="260"/>
  <c r="AH31" i="260"/>
  <c r="AG31" i="260"/>
  <c r="AF31" i="260"/>
  <c r="AE31" i="260"/>
  <c r="AD31" i="260"/>
  <c r="AC31" i="260"/>
  <c r="AB31" i="260"/>
  <c r="AA31" i="260"/>
  <c r="Z31" i="260"/>
  <c r="Y31" i="260"/>
  <c r="X31" i="260"/>
  <c r="W31" i="260"/>
  <c r="V31" i="260"/>
  <c r="U31" i="260"/>
  <c r="T31" i="260"/>
  <c r="S31" i="260"/>
  <c r="R31" i="260"/>
  <c r="Q31" i="260"/>
  <c r="P31" i="260"/>
  <c r="O31" i="260"/>
  <c r="N31" i="260"/>
  <c r="M31" i="260"/>
  <c r="L31" i="260"/>
  <c r="K31" i="260"/>
  <c r="F31" i="260"/>
  <c r="AJ30" i="260"/>
  <c r="AI30" i="260"/>
  <c r="AH30" i="260"/>
  <c r="AG30" i="260"/>
  <c r="AF30" i="260"/>
  <c r="AE30" i="260"/>
  <c r="AD30" i="260"/>
  <c r="AC30" i="260"/>
  <c r="AB30" i="260"/>
  <c r="AA30" i="260"/>
  <c r="Z30" i="260"/>
  <c r="Y30" i="260"/>
  <c r="X30" i="260"/>
  <c r="W30" i="260"/>
  <c r="V30" i="260"/>
  <c r="U30" i="260"/>
  <c r="T30" i="260"/>
  <c r="S30" i="260"/>
  <c r="R30" i="260"/>
  <c r="Q30" i="260"/>
  <c r="P30" i="260"/>
  <c r="O30" i="260"/>
  <c r="N30" i="260"/>
  <c r="M30" i="260"/>
  <c r="L30" i="260"/>
  <c r="K30" i="260"/>
  <c r="F30" i="260"/>
  <c r="AJ29" i="260"/>
  <c r="AI29" i="260"/>
  <c r="AH29" i="260"/>
  <c r="AG29" i="260"/>
  <c r="AF29" i="260"/>
  <c r="AE29" i="260"/>
  <c r="AD29" i="260"/>
  <c r="AC29" i="260"/>
  <c r="AB29" i="260"/>
  <c r="AA29" i="260"/>
  <c r="Z29" i="260"/>
  <c r="Y29" i="260"/>
  <c r="X29" i="260"/>
  <c r="W29" i="260"/>
  <c r="V29" i="260"/>
  <c r="U29" i="260"/>
  <c r="T29" i="260"/>
  <c r="S29" i="260"/>
  <c r="R29" i="260"/>
  <c r="Q29" i="260"/>
  <c r="P29" i="260"/>
  <c r="O29" i="260"/>
  <c r="N29" i="260"/>
  <c r="M29" i="260"/>
  <c r="L29" i="260"/>
  <c r="K29" i="260"/>
  <c r="F29" i="260"/>
  <c r="AJ28" i="260"/>
  <c r="AI28" i="260"/>
  <c r="AH28" i="260"/>
  <c r="AG28" i="260"/>
  <c r="AF28" i="260"/>
  <c r="AE28" i="260"/>
  <c r="AD28" i="260"/>
  <c r="AC28" i="260"/>
  <c r="AB28" i="260"/>
  <c r="AA28" i="260"/>
  <c r="Z28" i="260"/>
  <c r="Y28" i="260"/>
  <c r="X28" i="260"/>
  <c r="W28" i="260"/>
  <c r="V28" i="260"/>
  <c r="U28" i="260"/>
  <c r="T28" i="260"/>
  <c r="S28" i="260"/>
  <c r="R28" i="260"/>
  <c r="Q28" i="260"/>
  <c r="P28" i="260"/>
  <c r="O28" i="260"/>
  <c r="N28" i="260"/>
  <c r="M28" i="260"/>
  <c r="L28" i="260"/>
  <c r="K28" i="260"/>
  <c r="F28" i="260"/>
  <c r="AJ27" i="260"/>
  <c r="AI27" i="260"/>
  <c r="AH27" i="260"/>
  <c r="AG27" i="260"/>
  <c r="AF27" i="260"/>
  <c r="AE27" i="260"/>
  <c r="AD27" i="260"/>
  <c r="AC27" i="260"/>
  <c r="AB27" i="260"/>
  <c r="AA27" i="260"/>
  <c r="Z27" i="260"/>
  <c r="Y27" i="260"/>
  <c r="X27" i="260"/>
  <c r="W27" i="260"/>
  <c r="V27" i="260"/>
  <c r="U27" i="260"/>
  <c r="T27" i="260"/>
  <c r="S27" i="260"/>
  <c r="R27" i="260"/>
  <c r="Q27" i="260"/>
  <c r="P27" i="260"/>
  <c r="O27" i="260"/>
  <c r="N27" i="260"/>
  <c r="M27" i="260"/>
  <c r="L27" i="260"/>
  <c r="K27" i="260"/>
  <c r="F27" i="260"/>
  <c r="AJ26" i="260"/>
  <c r="AI26" i="260"/>
  <c r="AH26" i="260"/>
  <c r="AG26" i="260"/>
  <c r="AF26" i="260"/>
  <c r="AE26" i="260"/>
  <c r="AD26" i="260"/>
  <c r="AC26" i="260"/>
  <c r="AB26" i="260"/>
  <c r="AA26" i="260"/>
  <c r="Z26" i="260"/>
  <c r="Y26" i="260"/>
  <c r="X26" i="260"/>
  <c r="W26" i="260"/>
  <c r="V26" i="260"/>
  <c r="U26" i="260"/>
  <c r="T26" i="260"/>
  <c r="S26" i="260"/>
  <c r="R26" i="260"/>
  <c r="Q26" i="260"/>
  <c r="P26" i="260"/>
  <c r="O26" i="260"/>
  <c r="N26" i="260"/>
  <c r="M26" i="260"/>
  <c r="L26" i="260"/>
  <c r="K26" i="260"/>
  <c r="F26" i="260"/>
  <c r="AJ25" i="260"/>
  <c r="AI25" i="260"/>
  <c r="AH25" i="260"/>
  <c r="AG25" i="260"/>
  <c r="AF25" i="260"/>
  <c r="AE25" i="260"/>
  <c r="AD25" i="260"/>
  <c r="AC25" i="260"/>
  <c r="AB25" i="260"/>
  <c r="AA25" i="260"/>
  <c r="Z25" i="260"/>
  <c r="Y25" i="260"/>
  <c r="X25" i="260"/>
  <c r="W25" i="260"/>
  <c r="V25" i="260"/>
  <c r="U25" i="260"/>
  <c r="T25" i="260"/>
  <c r="S25" i="260"/>
  <c r="R25" i="260"/>
  <c r="Q25" i="260"/>
  <c r="P25" i="260"/>
  <c r="O25" i="260"/>
  <c r="N25" i="260"/>
  <c r="M25" i="260"/>
  <c r="L25" i="260"/>
  <c r="K25" i="260"/>
  <c r="F25" i="260"/>
  <c r="AJ24" i="260"/>
  <c r="AI24" i="260"/>
  <c r="AH24" i="260"/>
  <c r="AG24" i="260"/>
  <c r="AF24" i="260"/>
  <c r="AE24" i="260"/>
  <c r="AD24" i="260"/>
  <c r="AC24" i="260"/>
  <c r="AB24" i="260"/>
  <c r="AA24" i="260"/>
  <c r="Z24" i="260"/>
  <c r="Y24" i="260"/>
  <c r="X24" i="260"/>
  <c r="W24" i="260"/>
  <c r="V24" i="260"/>
  <c r="U24" i="260"/>
  <c r="T24" i="260"/>
  <c r="S24" i="260"/>
  <c r="R24" i="260"/>
  <c r="Q24" i="260"/>
  <c r="P24" i="260"/>
  <c r="O24" i="260"/>
  <c r="N24" i="260"/>
  <c r="M24" i="260"/>
  <c r="L24" i="260"/>
  <c r="K24" i="260"/>
  <c r="F24" i="260"/>
  <c r="AJ23" i="260"/>
  <c r="AI23" i="260"/>
  <c r="AH23" i="260"/>
  <c r="AG23" i="260"/>
  <c r="AF23" i="260"/>
  <c r="AE23" i="260"/>
  <c r="AD23" i="260"/>
  <c r="AC23" i="260"/>
  <c r="AB23" i="260"/>
  <c r="AA23" i="260"/>
  <c r="Z23" i="260"/>
  <c r="Y23" i="260"/>
  <c r="X23" i="260"/>
  <c r="W23" i="260"/>
  <c r="V23" i="260"/>
  <c r="U23" i="260"/>
  <c r="T23" i="260"/>
  <c r="S23" i="260"/>
  <c r="R23" i="260"/>
  <c r="Q23" i="260"/>
  <c r="P23" i="260"/>
  <c r="O23" i="260"/>
  <c r="N23" i="260"/>
  <c r="M23" i="260"/>
  <c r="L23" i="260"/>
  <c r="K23" i="260"/>
  <c r="F23" i="260"/>
  <c r="AJ22" i="260"/>
  <c r="AI22" i="260"/>
  <c r="AH22" i="260"/>
  <c r="AG22" i="260"/>
  <c r="AF22" i="260"/>
  <c r="AE22" i="260"/>
  <c r="AD22" i="260"/>
  <c r="AC22" i="260"/>
  <c r="AB22" i="260"/>
  <c r="AA22" i="260"/>
  <c r="Z22" i="260"/>
  <c r="Y22" i="260"/>
  <c r="X22" i="260"/>
  <c r="W22" i="260"/>
  <c r="V22" i="260"/>
  <c r="U22" i="260"/>
  <c r="T22" i="260"/>
  <c r="S22" i="260"/>
  <c r="R22" i="260"/>
  <c r="Q22" i="260"/>
  <c r="P22" i="260"/>
  <c r="O22" i="260"/>
  <c r="N22" i="260"/>
  <c r="M22" i="260"/>
  <c r="L22" i="260"/>
  <c r="K22" i="260"/>
  <c r="F22" i="260"/>
  <c r="AJ21" i="260"/>
  <c r="AI21" i="260"/>
  <c r="AH21" i="260"/>
  <c r="AG21" i="260"/>
  <c r="AF21" i="260"/>
  <c r="AE21" i="260"/>
  <c r="AD21" i="260"/>
  <c r="AC21" i="260"/>
  <c r="AB21" i="260"/>
  <c r="AA21" i="260"/>
  <c r="Z21" i="260"/>
  <c r="Y21" i="260"/>
  <c r="X21" i="260"/>
  <c r="W21" i="260"/>
  <c r="V21" i="260"/>
  <c r="U21" i="260"/>
  <c r="T21" i="260"/>
  <c r="S21" i="260"/>
  <c r="R21" i="260"/>
  <c r="Q21" i="260"/>
  <c r="P21" i="260"/>
  <c r="O21" i="260"/>
  <c r="N21" i="260"/>
  <c r="M21" i="260"/>
  <c r="L21" i="260"/>
  <c r="K21" i="260"/>
  <c r="F21" i="260"/>
  <c r="AJ20" i="260"/>
  <c r="AI20" i="260"/>
  <c r="AH20" i="260"/>
  <c r="AG20" i="260"/>
  <c r="AF20" i="260"/>
  <c r="AE20" i="260"/>
  <c r="AD20" i="260"/>
  <c r="AC20" i="260"/>
  <c r="AB20" i="260"/>
  <c r="AA20" i="260"/>
  <c r="Z20" i="260"/>
  <c r="Y20" i="260"/>
  <c r="X20" i="260"/>
  <c r="W20" i="260"/>
  <c r="V20" i="260"/>
  <c r="U20" i="260"/>
  <c r="T20" i="260"/>
  <c r="S20" i="260"/>
  <c r="R20" i="260"/>
  <c r="Q20" i="260"/>
  <c r="P20" i="260"/>
  <c r="O20" i="260"/>
  <c r="N20" i="260"/>
  <c r="M20" i="260"/>
  <c r="L20" i="260"/>
  <c r="K20" i="260"/>
  <c r="F20" i="260"/>
  <c r="AJ19" i="260"/>
  <c r="AI19" i="260"/>
  <c r="AH19" i="260"/>
  <c r="AG19" i="260"/>
  <c r="AF19" i="260"/>
  <c r="AE19" i="260"/>
  <c r="AD19" i="260"/>
  <c r="AC19" i="260"/>
  <c r="AB19" i="260"/>
  <c r="AA19" i="260"/>
  <c r="Y19" i="260"/>
  <c r="X19" i="260"/>
  <c r="W19" i="260"/>
  <c r="Z19" i="260" s="1"/>
  <c r="V19" i="260"/>
  <c r="U19" i="260"/>
  <c r="F19" i="260" s="1"/>
  <c r="T19" i="260"/>
  <c r="S19" i="260"/>
  <c r="R19" i="260"/>
  <c r="Q19" i="260"/>
  <c r="P19" i="260"/>
  <c r="O19" i="260"/>
  <c r="N19" i="260"/>
  <c r="M19" i="260"/>
  <c r="L19" i="260"/>
  <c r="K19" i="260"/>
  <c r="AI18" i="260"/>
  <c r="AH18" i="260"/>
  <c r="AJ18" i="260" s="1"/>
  <c r="AG18" i="260"/>
  <c r="AF18" i="260"/>
  <c r="AE18" i="260"/>
  <c r="AD18" i="260"/>
  <c r="AC18" i="260"/>
  <c r="AB18" i="260"/>
  <c r="AA18" i="260"/>
  <c r="Y18" i="260"/>
  <c r="X18" i="260"/>
  <c r="Z18" i="260" s="1"/>
  <c r="W18" i="260"/>
  <c r="V18" i="260"/>
  <c r="T18" i="260"/>
  <c r="S18" i="260"/>
  <c r="U18" i="260" s="1"/>
  <c r="F18" i="260" s="1"/>
  <c r="R18" i="260"/>
  <c r="Q18" i="260"/>
  <c r="P18" i="260"/>
  <c r="O18" i="260"/>
  <c r="N18" i="260"/>
  <c r="M18" i="260"/>
  <c r="L18" i="260"/>
  <c r="K18" i="260"/>
  <c r="AJ17" i="260"/>
  <c r="AI17" i="260"/>
  <c r="AH17" i="260"/>
  <c r="AG17" i="260"/>
  <c r="AE17" i="260"/>
  <c r="AD17" i="260"/>
  <c r="AC17" i="260"/>
  <c r="AB17" i="260"/>
  <c r="AF17" i="260" s="1"/>
  <c r="AA17" i="260"/>
  <c r="Z17" i="260"/>
  <c r="Y17" i="260"/>
  <c r="X17" i="260"/>
  <c r="W17" i="260"/>
  <c r="V17" i="260"/>
  <c r="U17" i="260"/>
  <c r="F17" i="260" s="1"/>
  <c r="T17" i="260"/>
  <c r="S17" i="260"/>
  <c r="R17" i="260"/>
  <c r="Q17" i="260"/>
  <c r="O17" i="260"/>
  <c r="N17" i="260"/>
  <c r="M17" i="260"/>
  <c r="L17" i="260"/>
  <c r="P17" i="260" s="1"/>
  <c r="K17" i="260"/>
  <c r="AI16" i="260"/>
  <c r="AH16" i="260"/>
  <c r="AJ16" i="260" s="1"/>
  <c r="AG16" i="260"/>
  <c r="AE16" i="260"/>
  <c r="AD16" i="260"/>
  <c r="AC16" i="260"/>
  <c r="AF16" i="260" s="1"/>
  <c r="AB16" i="260"/>
  <c r="AA16" i="260"/>
  <c r="Y16" i="260"/>
  <c r="X16" i="260"/>
  <c r="Z16" i="260" s="1"/>
  <c r="W16" i="260"/>
  <c r="V16" i="260"/>
  <c r="T16" i="260"/>
  <c r="S16" i="260"/>
  <c r="U16" i="260" s="1"/>
  <c r="R16" i="260"/>
  <c r="Q16" i="260"/>
  <c r="O16" i="260"/>
  <c r="N16" i="260"/>
  <c r="M16" i="260"/>
  <c r="P16" i="260" s="1"/>
  <c r="L16" i="260"/>
  <c r="K16" i="260"/>
  <c r="AI15" i="260"/>
  <c r="AH15" i="260"/>
  <c r="AJ15" i="260" s="1"/>
  <c r="AG15" i="260"/>
  <c r="AE15" i="260"/>
  <c r="AD15" i="260"/>
  <c r="AC15" i="260"/>
  <c r="AF15" i="260" s="1"/>
  <c r="AB15" i="260"/>
  <c r="AA15" i="260"/>
  <c r="Y15" i="260"/>
  <c r="X15" i="260"/>
  <c r="Z15" i="260" s="1"/>
  <c r="W15" i="260"/>
  <c r="V15" i="260"/>
  <c r="T15" i="260"/>
  <c r="S15" i="260"/>
  <c r="U15" i="260" s="1"/>
  <c r="R15" i="260"/>
  <c r="Q15" i="260"/>
  <c r="O15" i="260"/>
  <c r="N15" i="260"/>
  <c r="M15" i="260"/>
  <c r="P15" i="260" s="1"/>
  <c r="L15" i="260"/>
  <c r="K15" i="260"/>
  <c r="AJ14" i="260"/>
  <c r="AI14" i="260"/>
  <c r="AH14" i="260"/>
  <c r="AG14" i="260"/>
  <c r="AE14" i="260"/>
  <c r="AD14" i="260"/>
  <c r="AC14" i="260"/>
  <c r="AF14" i="260" s="1"/>
  <c r="AB14" i="260"/>
  <c r="AA14" i="260"/>
  <c r="Y14" i="260"/>
  <c r="X14" i="260"/>
  <c r="Z14" i="260" s="1"/>
  <c r="W14" i="260"/>
  <c r="V14" i="260"/>
  <c r="T14" i="260"/>
  <c r="S14" i="260"/>
  <c r="U14" i="260" s="1"/>
  <c r="R14" i="260"/>
  <c r="Q14" i="260"/>
  <c r="O14" i="260"/>
  <c r="N14" i="260"/>
  <c r="M14" i="260"/>
  <c r="P14" i="260" s="1"/>
  <c r="L14" i="260"/>
  <c r="K14" i="260"/>
  <c r="AI13" i="260"/>
  <c r="AH13" i="260"/>
  <c r="AJ13" i="260" s="1"/>
  <c r="AG13" i="260"/>
  <c r="AE13" i="260"/>
  <c r="AD13" i="260"/>
  <c r="AC13" i="260"/>
  <c r="AF13" i="260" s="1"/>
  <c r="AB13" i="260"/>
  <c r="AA13" i="260"/>
  <c r="Y13" i="260"/>
  <c r="X13" i="260"/>
  <c r="Z13" i="260" s="1"/>
  <c r="W13" i="260"/>
  <c r="V13" i="260"/>
  <c r="T13" i="260"/>
  <c r="S13" i="260"/>
  <c r="U13" i="260" s="1"/>
  <c r="R13" i="260"/>
  <c r="Q13" i="260"/>
  <c r="O13" i="260"/>
  <c r="N13" i="260"/>
  <c r="M13" i="260"/>
  <c r="P13" i="260" s="1"/>
  <c r="L13" i="260"/>
  <c r="K13" i="260"/>
  <c r="AI12" i="260"/>
  <c r="AH12" i="260"/>
  <c r="AG12" i="260"/>
  <c r="AE12" i="260"/>
  <c r="AD12" i="260"/>
  <c r="AC12" i="260"/>
  <c r="AB12" i="260"/>
  <c r="AA12" i="260"/>
  <c r="Y12" i="260"/>
  <c r="X12" i="260"/>
  <c r="W12" i="260"/>
  <c r="V12" i="260"/>
  <c r="Z12" i="260" s="1"/>
  <c r="T12" i="260"/>
  <c r="S12" i="260"/>
  <c r="R12" i="260"/>
  <c r="Q12" i="260"/>
  <c r="O12" i="260"/>
  <c r="N12" i="260"/>
  <c r="M12" i="260"/>
  <c r="L12" i="260"/>
  <c r="K12" i="260"/>
  <c r="AI11" i="260"/>
  <c r="AH11" i="260"/>
  <c r="AG11" i="260"/>
  <c r="AJ11" i="260" s="1"/>
  <c r="AE11" i="260"/>
  <c r="AD11" i="260"/>
  <c r="AC11" i="260"/>
  <c r="AB11" i="260"/>
  <c r="AA11" i="260"/>
  <c r="AF11" i="260" s="1"/>
  <c r="Y11" i="260"/>
  <c r="X11" i="260"/>
  <c r="W11" i="260"/>
  <c r="V11" i="260"/>
  <c r="T11" i="260"/>
  <c r="S11" i="260"/>
  <c r="R11" i="260"/>
  <c r="Q11" i="260"/>
  <c r="U11" i="260" s="1"/>
  <c r="O11" i="260"/>
  <c r="N11" i="260"/>
  <c r="M11" i="260"/>
  <c r="L11" i="260"/>
  <c r="K11" i="260"/>
  <c r="P11" i="260" s="1"/>
  <c r="AI10" i="260"/>
  <c r="AH10" i="260"/>
  <c r="AG10" i="260"/>
  <c r="AE10" i="260"/>
  <c r="AD10" i="260"/>
  <c r="AC10" i="260"/>
  <c r="AB10" i="260"/>
  <c r="AA10" i="260"/>
  <c r="AF10" i="260" s="1"/>
  <c r="Y10" i="260"/>
  <c r="X10" i="260"/>
  <c r="W10" i="260"/>
  <c r="V10" i="260"/>
  <c r="T10" i="260"/>
  <c r="S10" i="260"/>
  <c r="R10" i="260"/>
  <c r="Q10" i="260"/>
  <c r="O10" i="260"/>
  <c r="N10" i="260"/>
  <c r="M10" i="260"/>
  <c r="L10" i="260"/>
  <c r="K10" i="260"/>
  <c r="P10" i="260" s="1"/>
  <c r="AI9" i="260"/>
  <c r="AH9" i="260"/>
  <c r="AG9" i="260"/>
  <c r="AJ9" i="260" s="1"/>
  <c r="AE9" i="260"/>
  <c r="AD9" i="260"/>
  <c r="AC9" i="260"/>
  <c r="AB9" i="260"/>
  <c r="AA9" i="260"/>
  <c r="Y9" i="260"/>
  <c r="X9" i="260"/>
  <c r="W9" i="260"/>
  <c r="V9" i="260"/>
  <c r="Z9" i="260" s="1"/>
  <c r="T9" i="260"/>
  <c r="S9" i="260"/>
  <c r="R9" i="260"/>
  <c r="Q9" i="260"/>
  <c r="O9" i="260"/>
  <c r="N9" i="260"/>
  <c r="M9" i="260"/>
  <c r="L9" i="260"/>
  <c r="K9" i="260"/>
  <c r="AI8" i="260"/>
  <c r="AH8" i="260"/>
  <c r="AJ8" i="260" s="1"/>
  <c r="AG8" i="260"/>
  <c r="AE8" i="260"/>
  <c r="AD8" i="260"/>
  <c r="AC8" i="260"/>
  <c r="AB8" i="260"/>
  <c r="AF8" i="260" s="1"/>
  <c r="AA8" i="260"/>
  <c r="Y8" i="260"/>
  <c r="X8" i="260"/>
  <c r="W8" i="260"/>
  <c r="Z8" i="260" s="1"/>
  <c r="V8" i="260"/>
  <c r="T8" i="260"/>
  <c r="S8" i="260"/>
  <c r="R8" i="260"/>
  <c r="U8" i="260" s="1"/>
  <c r="Q8" i="260"/>
  <c r="O8" i="260"/>
  <c r="N8" i="260"/>
  <c r="M8" i="260"/>
  <c r="L8" i="260"/>
  <c r="P8" i="260" s="1"/>
  <c r="K8" i="260"/>
  <c r="AI7" i="260"/>
  <c r="AH7" i="260"/>
  <c r="AJ7" i="260" s="1"/>
  <c r="AG7" i="260"/>
  <c r="AE7" i="260"/>
  <c r="AD7" i="260"/>
  <c r="AC7" i="260"/>
  <c r="AB7" i="260"/>
  <c r="AF7" i="260" s="1"/>
  <c r="AA7" i="260"/>
  <c r="Y7" i="260"/>
  <c r="X7" i="260"/>
  <c r="W7" i="260"/>
  <c r="Z7" i="260" s="1"/>
  <c r="V7" i="260"/>
  <c r="T7" i="260"/>
  <c r="S7" i="260"/>
  <c r="R7" i="260"/>
  <c r="U7" i="260" s="1"/>
  <c r="Q7" i="260"/>
  <c r="O7" i="260"/>
  <c r="N7" i="260"/>
  <c r="M7" i="260"/>
  <c r="L7" i="260"/>
  <c r="P7" i="260" s="1"/>
  <c r="K7" i="260"/>
  <c r="AI6" i="260"/>
  <c r="AH6" i="260"/>
  <c r="AJ6" i="260" s="1"/>
  <c r="AG6" i="260"/>
  <c r="AE6" i="260"/>
  <c r="AD6" i="260"/>
  <c r="AC6" i="260"/>
  <c r="AF6" i="260" s="1"/>
  <c r="AB6" i="260"/>
  <c r="AA6" i="260"/>
  <c r="Y6" i="260"/>
  <c r="X6" i="260"/>
  <c r="Z6" i="260" s="1"/>
  <c r="W6" i="260"/>
  <c r="V6" i="260"/>
  <c r="T6" i="260"/>
  <c r="S6" i="260"/>
  <c r="U6" i="260" s="1"/>
  <c r="R6" i="260"/>
  <c r="Q6" i="260"/>
  <c r="O6" i="260"/>
  <c r="N6" i="260"/>
  <c r="M6" i="260"/>
  <c r="P6" i="260" s="1"/>
  <c r="L6" i="260"/>
  <c r="K6" i="260"/>
  <c r="AI5" i="260"/>
  <c r="AH5" i="260"/>
  <c r="AJ5" i="260" s="1"/>
  <c r="AG5" i="260"/>
  <c r="AE5" i="260"/>
  <c r="AD5" i="260"/>
  <c r="AF5" i="260" s="1"/>
  <c r="AC5" i="260"/>
  <c r="AB5" i="260"/>
  <c r="AA5" i="260"/>
  <c r="Y5" i="260"/>
  <c r="X5" i="260"/>
  <c r="W5" i="260"/>
  <c r="V5" i="260"/>
  <c r="T5" i="260"/>
  <c r="S5" i="260"/>
  <c r="R5" i="260"/>
  <c r="Q5" i="260"/>
  <c r="O5" i="260"/>
  <c r="N5" i="260"/>
  <c r="P5" i="260" s="1"/>
  <c r="M5" i="260"/>
  <c r="L5" i="260"/>
  <c r="K5" i="260"/>
  <c r="AI4" i="260"/>
  <c r="AH4" i="260"/>
  <c r="AJ4" i="260" s="1"/>
  <c r="AG4" i="260"/>
  <c r="AE4" i="260"/>
  <c r="AD4" i="260"/>
  <c r="AC4" i="260"/>
  <c r="AF4" i="260" s="1"/>
  <c r="AB4" i="260"/>
  <c r="AA4" i="260"/>
  <c r="Y4" i="260"/>
  <c r="X4" i="260"/>
  <c r="Z4" i="260" s="1"/>
  <c r="W4" i="260"/>
  <c r="V4" i="260"/>
  <c r="T4" i="260"/>
  <c r="S4" i="260"/>
  <c r="U4" i="260" s="1"/>
  <c r="R4" i="260"/>
  <c r="Q4" i="260"/>
  <c r="O4" i="260"/>
  <c r="N4" i="260"/>
  <c r="M4" i="260"/>
  <c r="P4" i="260" s="1"/>
  <c r="L4" i="260"/>
  <c r="K4" i="260"/>
  <c r="D57" i="259"/>
  <c r="E54" i="259"/>
  <c r="E55" i="259" s="1"/>
  <c r="D54" i="259"/>
  <c r="D56" i="259" s="1"/>
  <c r="C54" i="259"/>
  <c r="G54" i="259" s="1"/>
  <c r="D50" i="259"/>
  <c r="E47" i="259"/>
  <c r="E49" i="259" s="1"/>
  <c r="D47" i="259"/>
  <c r="D62" i="259" s="1"/>
  <c r="AJ43" i="259"/>
  <c r="AI43" i="259"/>
  <c r="AH43" i="259"/>
  <c r="AG43" i="259"/>
  <c r="AF43" i="259"/>
  <c r="AE43" i="259"/>
  <c r="AD43" i="259"/>
  <c r="AC43" i="259"/>
  <c r="AB43" i="259"/>
  <c r="AA43" i="259"/>
  <c r="Z43" i="259"/>
  <c r="Y43" i="259"/>
  <c r="X43" i="259"/>
  <c r="W43" i="259"/>
  <c r="V43" i="259"/>
  <c r="U43" i="259"/>
  <c r="T43" i="259"/>
  <c r="S43" i="259"/>
  <c r="R43" i="259"/>
  <c r="Q43" i="259"/>
  <c r="P43" i="259"/>
  <c r="O43" i="259"/>
  <c r="N43" i="259"/>
  <c r="M43" i="259"/>
  <c r="L43" i="259"/>
  <c r="K43" i="259"/>
  <c r="F43" i="259"/>
  <c r="AJ42" i="259"/>
  <c r="AI42" i="259"/>
  <c r="AH42" i="259"/>
  <c r="AG42" i="259"/>
  <c r="AF42" i="259"/>
  <c r="AE42" i="259"/>
  <c r="AD42" i="259"/>
  <c r="AC42" i="259"/>
  <c r="AB42" i="259"/>
  <c r="AA42" i="259"/>
  <c r="Z42" i="259"/>
  <c r="Y42" i="259"/>
  <c r="X42" i="259"/>
  <c r="W42" i="259"/>
  <c r="V42" i="259"/>
  <c r="U42" i="259"/>
  <c r="T42" i="259"/>
  <c r="S42" i="259"/>
  <c r="R42" i="259"/>
  <c r="Q42" i="259"/>
  <c r="P42" i="259"/>
  <c r="O42" i="259"/>
  <c r="N42" i="259"/>
  <c r="M42" i="259"/>
  <c r="L42" i="259"/>
  <c r="K42" i="259"/>
  <c r="F42" i="259"/>
  <c r="AJ41" i="259"/>
  <c r="AI41" i="259"/>
  <c r="AH41" i="259"/>
  <c r="AG41" i="259"/>
  <c r="AF41" i="259"/>
  <c r="AE41" i="259"/>
  <c r="AD41" i="259"/>
  <c r="AC41" i="259"/>
  <c r="AB41" i="259"/>
  <c r="AA41" i="259"/>
  <c r="Z41" i="259"/>
  <c r="Y41" i="259"/>
  <c r="X41" i="259"/>
  <c r="W41" i="259"/>
  <c r="V41" i="259"/>
  <c r="U41" i="259"/>
  <c r="T41" i="259"/>
  <c r="S41" i="259"/>
  <c r="R41" i="259"/>
  <c r="Q41" i="259"/>
  <c r="P41" i="259"/>
  <c r="O41" i="259"/>
  <c r="N41" i="259"/>
  <c r="M41" i="259"/>
  <c r="L41" i="259"/>
  <c r="K41" i="259"/>
  <c r="F41" i="259"/>
  <c r="AJ40" i="259"/>
  <c r="AI40" i="259"/>
  <c r="AH40" i="259"/>
  <c r="AG40" i="259"/>
  <c r="AF40" i="259"/>
  <c r="AE40" i="259"/>
  <c r="AD40" i="259"/>
  <c r="AC40" i="259"/>
  <c r="AB40" i="259"/>
  <c r="AA40" i="259"/>
  <c r="Z40" i="259"/>
  <c r="Y40" i="259"/>
  <c r="X40" i="259"/>
  <c r="W40" i="259"/>
  <c r="V40" i="259"/>
  <c r="U40" i="259"/>
  <c r="T40" i="259"/>
  <c r="S40" i="259"/>
  <c r="R40" i="259"/>
  <c r="Q40" i="259"/>
  <c r="P40" i="259"/>
  <c r="O40" i="259"/>
  <c r="N40" i="259"/>
  <c r="M40" i="259"/>
  <c r="L40" i="259"/>
  <c r="K40" i="259"/>
  <c r="F40" i="259"/>
  <c r="AJ39" i="259"/>
  <c r="AI39" i="259"/>
  <c r="AH39" i="259"/>
  <c r="AG39" i="259"/>
  <c r="AF39" i="259"/>
  <c r="AE39" i="259"/>
  <c r="AD39" i="259"/>
  <c r="AC39" i="259"/>
  <c r="AB39" i="259"/>
  <c r="AA39" i="259"/>
  <c r="Z39" i="259"/>
  <c r="Y39" i="259"/>
  <c r="X39" i="259"/>
  <c r="W39" i="259"/>
  <c r="V39" i="259"/>
  <c r="U39" i="259"/>
  <c r="T39" i="259"/>
  <c r="S39" i="259"/>
  <c r="R39" i="259"/>
  <c r="Q39" i="259"/>
  <c r="P39" i="259"/>
  <c r="O39" i="259"/>
  <c r="N39" i="259"/>
  <c r="M39" i="259"/>
  <c r="L39" i="259"/>
  <c r="K39" i="259"/>
  <c r="F39" i="259"/>
  <c r="AJ38" i="259"/>
  <c r="AI38" i="259"/>
  <c r="AH38" i="259"/>
  <c r="AG38" i="259"/>
  <c r="AF38" i="259"/>
  <c r="AE38" i="259"/>
  <c r="AD38" i="259"/>
  <c r="AC38" i="259"/>
  <c r="AB38" i="259"/>
  <c r="AA38" i="259"/>
  <c r="Z38" i="259"/>
  <c r="Y38" i="259"/>
  <c r="X38" i="259"/>
  <c r="W38" i="259"/>
  <c r="V38" i="259"/>
  <c r="U38" i="259"/>
  <c r="T38" i="259"/>
  <c r="S38" i="259"/>
  <c r="R38" i="259"/>
  <c r="Q38" i="259"/>
  <c r="P38" i="259"/>
  <c r="O38" i="259"/>
  <c r="N38" i="259"/>
  <c r="M38" i="259"/>
  <c r="L38" i="259"/>
  <c r="K38" i="259"/>
  <c r="F38" i="259"/>
  <c r="AJ37" i="259"/>
  <c r="AI37" i="259"/>
  <c r="AH37" i="259"/>
  <c r="AG37" i="259"/>
  <c r="AF37" i="259"/>
  <c r="AE37" i="259"/>
  <c r="AD37" i="259"/>
  <c r="AC37" i="259"/>
  <c r="AB37" i="259"/>
  <c r="AA37" i="259"/>
  <c r="Z37" i="259"/>
  <c r="Y37" i="259"/>
  <c r="X37" i="259"/>
  <c r="W37" i="259"/>
  <c r="V37" i="259"/>
  <c r="U37" i="259"/>
  <c r="T37" i="259"/>
  <c r="S37" i="259"/>
  <c r="R37" i="259"/>
  <c r="Q37" i="259"/>
  <c r="P37" i="259"/>
  <c r="O37" i="259"/>
  <c r="N37" i="259"/>
  <c r="M37" i="259"/>
  <c r="L37" i="259"/>
  <c r="K37" i="259"/>
  <c r="F37" i="259"/>
  <c r="AJ36" i="259"/>
  <c r="AI36" i="259"/>
  <c r="AH36" i="259"/>
  <c r="AG36" i="259"/>
  <c r="AF36" i="259"/>
  <c r="AE36" i="259"/>
  <c r="AD36" i="259"/>
  <c r="AC36" i="259"/>
  <c r="AB36" i="259"/>
  <c r="AA36" i="259"/>
  <c r="Z36" i="259"/>
  <c r="Y36" i="259"/>
  <c r="X36" i="259"/>
  <c r="W36" i="259"/>
  <c r="V36" i="259"/>
  <c r="U36" i="259"/>
  <c r="T36" i="259"/>
  <c r="S36" i="259"/>
  <c r="R36" i="259"/>
  <c r="Q36" i="259"/>
  <c r="P36" i="259"/>
  <c r="O36" i="259"/>
  <c r="N36" i="259"/>
  <c r="M36" i="259"/>
  <c r="L36" i="259"/>
  <c r="K36" i="259"/>
  <c r="F36" i="259"/>
  <c r="AJ35" i="259"/>
  <c r="AI35" i="259"/>
  <c r="AH35" i="259"/>
  <c r="AG35" i="259"/>
  <c r="AF35" i="259"/>
  <c r="AE35" i="259"/>
  <c r="AD35" i="259"/>
  <c r="AC35" i="259"/>
  <c r="AB35" i="259"/>
  <c r="AA35" i="259"/>
  <c r="Z35" i="259"/>
  <c r="Y35" i="259"/>
  <c r="X35" i="259"/>
  <c r="W35" i="259"/>
  <c r="V35" i="259"/>
  <c r="U35" i="259"/>
  <c r="T35" i="259"/>
  <c r="S35" i="259"/>
  <c r="R35" i="259"/>
  <c r="Q35" i="259"/>
  <c r="P35" i="259"/>
  <c r="O35" i="259"/>
  <c r="N35" i="259"/>
  <c r="M35" i="259"/>
  <c r="L35" i="259"/>
  <c r="K35" i="259"/>
  <c r="F35" i="259"/>
  <c r="AJ34" i="259"/>
  <c r="AI34" i="259"/>
  <c r="AH34" i="259"/>
  <c r="AG34" i="259"/>
  <c r="AF34" i="259"/>
  <c r="AE34" i="259"/>
  <c r="AD34" i="259"/>
  <c r="AC34" i="259"/>
  <c r="AB34" i="259"/>
  <c r="AA34" i="259"/>
  <c r="Z34" i="259"/>
  <c r="Y34" i="259"/>
  <c r="X34" i="259"/>
  <c r="W34" i="259"/>
  <c r="V34" i="259"/>
  <c r="U34" i="259"/>
  <c r="T34" i="259"/>
  <c r="S34" i="259"/>
  <c r="R34" i="259"/>
  <c r="Q34" i="259"/>
  <c r="P34" i="259"/>
  <c r="O34" i="259"/>
  <c r="N34" i="259"/>
  <c r="M34" i="259"/>
  <c r="L34" i="259"/>
  <c r="K34" i="259"/>
  <c r="F34" i="259"/>
  <c r="AJ33" i="259"/>
  <c r="AI33" i="259"/>
  <c r="AH33" i="259"/>
  <c r="AG33" i="259"/>
  <c r="AF33" i="259"/>
  <c r="AE33" i="259"/>
  <c r="AD33" i="259"/>
  <c r="AC33" i="259"/>
  <c r="AB33" i="259"/>
  <c r="AA33" i="259"/>
  <c r="Z33" i="259"/>
  <c r="Y33" i="259"/>
  <c r="X33" i="259"/>
  <c r="W33" i="259"/>
  <c r="V33" i="259"/>
  <c r="U33" i="259"/>
  <c r="T33" i="259"/>
  <c r="S33" i="259"/>
  <c r="R33" i="259"/>
  <c r="Q33" i="259"/>
  <c r="P33" i="259"/>
  <c r="O33" i="259"/>
  <c r="N33" i="259"/>
  <c r="M33" i="259"/>
  <c r="L33" i="259"/>
  <c r="K33" i="259"/>
  <c r="F33" i="259"/>
  <c r="AJ32" i="259"/>
  <c r="AI32" i="259"/>
  <c r="AH32" i="259"/>
  <c r="AG32" i="259"/>
  <c r="AF32" i="259"/>
  <c r="AE32" i="259"/>
  <c r="AD32" i="259"/>
  <c r="AC32" i="259"/>
  <c r="AB32" i="259"/>
  <c r="AA32" i="259"/>
  <c r="Z32" i="259"/>
  <c r="Y32" i="259"/>
  <c r="X32" i="259"/>
  <c r="W32" i="259"/>
  <c r="V32" i="259"/>
  <c r="U32" i="259"/>
  <c r="T32" i="259"/>
  <c r="S32" i="259"/>
  <c r="R32" i="259"/>
  <c r="Q32" i="259"/>
  <c r="P32" i="259"/>
  <c r="O32" i="259"/>
  <c r="N32" i="259"/>
  <c r="M32" i="259"/>
  <c r="L32" i="259"/>
  <c r="K32" i="259"/>
  <c r="F32" i="259"/>
  <c r="AJ31" i="259"/>
  <c r="AI31" i="259"/>
  <c r="AH31" i="259"/>
  <c r="AG31" i="259"/>
  <c r="AF31" i="259"/>
  <c r="AE31" i="259"/>
  <c r="AD31" i="259"/>
  <c r="AC31" i="259"/>
  <c r="AB31" i="259"/>
  <c r="AA31" i="259"/>
  <c r="Z31" i="259"/>
  <c r="Y31" i="259"/>
  <c r="X31" i="259"/>
  <c r="W31" i="259"/>
  <c r="V31" i="259"/>
  <c r="U31" i="259"/>
  <c r="T31" i="259"/>
  <c r="S31" i="259"/>
  <c r="R31" i="259"/>
  <c r="Q31" i="259"/>
  <c r="P31" i="259"/>
  <c r="O31" i="259"/>
  <c r="N31" i="259"/>
  <c r="M31" i="259"/>
  <c r="L31" i="259"/>
  <c r="K31" i="259"/>
  <c r="F31" i="259"/>
  <c r="AJ30" i="259"/>
  <c r="AI30" i="259"/>
  <c r="AH30" i="259"/>
  <c r="AG30" i="259"/>
  <c r="AF30" i="259"/>
  <c r="AE30" i="259"/>
  <c r="AD30" i="259"/>
  <c r="AC30" i="259"/>
  <c r="AB30" i="259"/>
  <c r="AA30" i="259"/>
  <c r="Z30" i="259"/>
  <c r="Y30" i="259"/>
  <c r="X30" i="259"/>
  <c r="W30" i="259"/>
  <c r="V30" i="259"/>
  <c r="U30" i="259"/>
  <c r="T30" i="259"/>
  <c r="S30" i="259"/>
  <c r="R30" i="259"/>
  <c r="Q30" i="259"/>
  <c r="P30" i="259"/>
  <c r="O30" i="259"/>
  <c r="N30" i="259"/>
  <c r="M30" i="259"/>
  <c r="L30" i="259"/>
  <c r="K30" i="259"/>
  <c r="F30" i="259"/>
  <c r="AJ29" i="259"/>
  <c r="AI29" i="259"/>
  <c r="AH29" i="259"/>
  <c r="AG29" i="259"/>
  <c r="AF29" i="259"/>
  <c r="AE29" i="259"/>
  <c r="AD29" i="259"/>
  <c r="AC29" i="259"/>
  <c r="AB29" i="259"/>
  <c r="AA29" i="259"/>
  <c r="Z29" i="259"/>
  <c r="Y29" i="259"/>
  <c r="X29" i="259"/>
  <c r="W29" i="259"/>
  <c r="V29" i="259"/>
  <c r="U29" i="259"/>
  <c r="T29" i="259"/>
  <c r="S29" i="259"/>
  <c r="R29" i="259"/>
  <c r="Q29" i="259"/>
  <c r="P29" i="259"/>
  <c r="O29" i="259"/>
  <c r="N29" i="259"/>
  <c r="M29" i="259"/>
  <c r="L29" i="259"/>
  <c r="K29" i="259"/>
  <c r="F29" i="259"/>
  <c r="AJ28" i="259"/>
  <c r="AI28" i="259"/>
  <c r="AH28" i="259"/>
  <c r="AG28" i="259"/>
  <c r="AF28" i="259"/>
  <c r="AE28" i="259"/>
  <c r="AD28" i="259"/>
  <c r="AC28" i="259"/>
  <c r="AB28" i="259"/>
  <c r="AA28" i="259"/>
  <c r="Z28" i="259"/>
  <c r="Y28" i="259"/>
  <c r="X28" i="259"/>
  <c r="W28" i="259"/>
  <c r="V28" i="259"/>
  <c r="U28" i="259"/>
  <c r="T28" i="259"/>
  <c r="S28" i="259"/>
  <c r="R28" i="259"/>
  <c r="Q28" i="259"/>
  <c r="P28" i="259"/>
  <c r="O28" i="259"/>
  <c r="N28" i="259"/>
  <c r="M28" i="259"/>
  <c r="L28" i="259"/>
  <c r="K28" i="259"/>
  <c r="F28" i="259"/>
  <c r="AJ27" i="259"/>
  <c r="AI27" i="259"/>
  <c r="AH27" i="259"/>
  <c r="AG27" i="259"/>
  <c r="AF27" i="259"/>
  <c r="AE27" i="259"/>
  <c r="AD27" i="259"/>
  <c r="AC27" i="259"/>
  <c r="AB27" i="259"/>
  <c r="AA27" i="259"/>
  <c r="Z27" i="259"/>
  <c r="Y27" i="259"/>
  <c r="X27" i="259"/>
  <c r="W27" i="259"/>
  <c r="V27" i="259"/>
  <c r="U27" i="259"/>
  <c r="T27" i="259"/>
  <c r="S27" i="259"/>
  <c r="R27" i="259"/>
  <c r="Q27" i="259"/>
  <c r="P27" i="259"/>
  <c r="O27" i="259"/>
  <c r="N27" i="259"/>
  <c r="M27" i="259"/>
  <c r="L27" i="259"/>
  <c r="K27" i="259"/>
  <c r="F27" i="259"/>
  <c r="AJ26" i="259"/>
  <c r="AI26" i="259"/>
  <c r="AH26" i="259"/>
  <c r="AG26" i="259"/>
  <c r="AF26" i="259"/>
  <c r="AE26" i="259"/>
  <c r="AD26" i="259"/>
  <c r="AC26" i="259"/>
  <c r="AB26" i="259"/>
  <c r="AA26" i="259"/>
  <c r="Z26" i="259"/>
  <c r="Y26" i="259"/>
  <c r="X26" i="259"/>
  <c r="W26" i="259"/>
  <c r="V26" i="259"/>
  <c r="U26" i="259"/>
  <c r="T26" i="259"/>
  <c r="S26" i="259"/>
  <c r="R26" i="259"/>
  <c r="Q26" i="259"/>
  <c r="P26" i="259"/>
  <c r="O26" i="259"/>
  <c r="N26" i="259"/>
  <c r="M26" i="259"/>
  <c r="L26" i="259"/>
  <c r="K26" i="259"/>
  <c r="F26" i="259"/>
  <c r="AJ25" i="259"/>
  <c r="AI25" i="259"/>
  <c r="AH25" i="259"/>
  <c r="AG25" i="259"/>
  <c r="AF25" i="259"/>
  <c r="AE25" i="259"/>
  <c r="AD25" i="259"/>
  <c r="AC25" i="259"/>
  <c r="AB25" i="259"/>
  <c r="AA25" i="259"/>
  <c r="Z25" i="259"/>
  <c r="Y25" i="259"/>
  <c r="X25" i="259"/>
  <c r="W25" i="259"/>
  <c r="V25" i="259"/>
  <c r="U25" i="259"/>
  <c r="T25" i="259"/>
  <c r="S25" i="259"/>
  <c r="R25" i="259"/>
  <c r="Q25" i="259"/>
  <c r="P25" i="259"/>
  <c r="O25" i="259"/>
  <c r="N25" i="259"/>
  <c r="M25" i="259"/>
  <c r="L25" i="259"/>
  <c r="K25" i="259"/>
  <c r="F25" i="259"/>
  <c r="AJ24" i="259"/>
  <c r="AI24" i="259"/>
  <c r="AH24" i="259"/>
  <c r="AG24" i="259"/>
  <c r="AF24" i="259"/>
  <c r="AE24" i="259"/>
  <c r="AD24" i="259"/>
  <c r="AC24" i="259"/>
  <c r="AB24" i="259"/>
  <c r="AA24" i="259"/>
  <c r="Z24" i="259"/>
  <c r="Y24" i="259"/>
  <c r="X24" i="259"/>
  <c r="W24" i="259"/>
  <c r="V24" i="259"/>
  <c r="U24" i="259"/>
  <c r="T24" i="259"/>
  <c r="S24" i="259"/>
  <c r="R24" i="259"/>
  <c r="Q24" i="259"/>
  <c r="P24" i="259"/>
  <c r="O24" i="259"/>
  <c r="N24" i="259"/>
  <c r="M24" i="259"/>
  <c r="L24" i="259"/>
  <c r="K24" i="259"/>
  <c r="F24" i="259"/>
  <c r="AJ23" i="259"/>
  <c r="AI23" i="259"/>
  <c r="AH23" i="259"/>
  <c r="AG23" i="259"/>
  <c r="AF23" i="259"/>
  <c r="AE23" i="259"/>
  <c r="AD23" i="259"/>
  <c r="AC23" i="259"/>
  <c r="AB23" i="259"/>
  <c r="AA23" i="259"/>
  <c r="Z23" i="259"/>
  <c r="Y23" i="259"/>
  <c r="X23" i="259"/>
  <c r="W23" i="259"/>
  <c r="V23" i="259"/>
  <c r="U23" i="259"/>
  <c r="T23" i="259"/>
  <c r="S23" i="259"/>
  <c r="R23" i="259"/>
  <c r="Q23" i="259"/>
  <c r="P23" i="259"/>
  <c r="O23" i="259"/>
  <c r="N23" i="259"/>
  <c r="M23" i="259"/>
  <c r="L23" i="259"/>
  <c r="K23" i="259"/>
  <c r="F23" i="259"/>
  <c r="AJ22" i="259"/>
  <c r="AI22" i="259"/>
  <c r="AH22" i="259"/>
  <c r="AG22" i="259"/>
  <c r="AF22" i="259"/>
  <c r="AE22" i="259"/>
  <c r="AD22" i="259"/>
  <c r="AC22" i="259"/>
  <c r="AB22" i="259"/>
  <c r="AA22" i="259"/>
  <c r="Z22" i="259"/>
  <c r="Y22" i="259"/>
  <c r="X22" i="259"/>
  <c r="W22" i="259"/>
  <c r="V22" i="259"/>
  <c r="U22" i="259"/>
  <c r="T22" i="259"/>
  <c r="S22" i="259"/>
  <c r="R22" i="259"/>
  <c r="Q22" i="259"/>
  <c r="P22" i="259"/>
  <c r="O22" i="259"/>
  <c r="N22" i="259"/>
  <c r="M22" i="259"/>
  <c r="L22" i="259"/>
  <c r="K22" i="259"/>
  <c r="F22" i="259"/>
  <c r="AJ21" i="259"/>
  <c r="AI21" i="259"/>
  <c r="AH21" i="259"/>
  <c r="AG21" i="259"/>
  <c r="AF21" i="259"/>
  <c r="AE21" i="259"/>
  <c r="AD21" i="259"/>
  <c r="AC21" i="259"/>
  <c r="AB21" i="259"/>
  <c r="AA21" i="259"/>
  <c r="Z21" i="259"/>
  <c r="Y21" i="259"/>
  <c r="X21" i="259"/>
  <c r="W21" i="259"/>
  <c r="V21" i="259"/>
  <c r="U21" i="259"/>
  <c r="T21" i="259"/>
  <c r="S21" i="259"/>
  <c r="R21" i="259"/>
  <c r="Q21" i="259"/>
  <c r="P21" i="259"/>
  <c r="O21" i="259"/>
  <c r="N21" i="259"/>
  <c r="M21" i="259"/>
  <c r="L21" i="259"/>
  <c r="K21" i="259"/>
  <c r="F21" i="259"/>
  <c r="AJ20" i="259"/>
  <c r="AI20" i="259"/>
  <c r="AH20" i="259"/>
  <c r="AG20" i="259"/>
  <c r="AF20" i="259"/>
  <c r="AE20" i="259"/>
  <c r="AD20" i="259"/>
  <c r="AC20" i="259"/>
  <c r="AB20" i="259"/>
  <c r="AA20" i="259"/>
  <c r="Z20" i="259"/>
  <c r="Y20" i="259"/>
  <c r="X20" i="259"/>
  <c r="W20" i="259"/>
  <c r="V20" i="259"/>
  <c r="U20" i="259"/>
  <c r="T20" i="259"/>
  <c r="S20" i="259"/>
  <c r="R20" i="259"/>
  <c r="Q20" i="259"/>
  <c r="P20" i="259"/>
  <c r="O20" i="259"/>
  <c r="N20" i="259"/>
  <c r="M20" i="259"/>
  <c r="L20" i="259"/>
  <c r="K20" i="259"/>
  <c r="F20" i="259"/>
  <c r="AI19" i="259"/>
  <c r="AH19" i="259"/>
  <c r="AJ19" i="259" s="1"/>
  <c r="AG19" i="259"/>
  <c r="AE19" i="259"/>
  <c r="AD19" i="259"/>
  <c r="AC19" i="259"/>
  <c r="AB19" i="259"/>
  <c r="AF19" i="259" s="1"/>
  <c r="AA19" i="259"/>
  <c r="Z19" i="259"/>
  <c r="Y19" i="259"/>
  <c r="X19" i="259"/>
  <c r="W19" i="259"/>
  <c r="V19" i="259"/>
  <c r="U19" i="259"/>
  <c r="F19" i="259" s="1"/>
  <c r="T19" i="259"/>
  <c r="S19" i="259"/>
  <c r="R19" i="259"/>
  <c r="Q19" i="259"/>
  <c r="O19" i="259"/>
  <c r="N19" i="259"/>
  <c r="M19" i="259"/>
  <c r="L19" i="259"/>
  <c r="P19" i="259" s="1"/>
  <c r="K19" i="259"/>
  <c r="AI18" i="259"/>
  <c r="AH18" i="259"/>
  <c r="AJ18" i="259" s="1"/>
  <c r="AG18" i="259"/>
  <c r="AF18" i="259"/>
  <c r="AE18" i="259"/>
  <c r="AD18" i="259"/>
  <c r="AC18" i="259"/>
  <c r="AB18" i="259"/>
  <c r="AA18" i="259"/>
  <c r="Y18" i="259"/>
  <c r="X18" i="259"/>
  <c r="Z18" i="259" s="1"/>
  <c r="W18" i="259"/>
  <c r="V18" i="259"/>
  <c r="U18" i="259"/>
  <c r="F18" i="259" s="1"/>
  <c r="T18" i="259"/>
  <c r="S18" i="259"/>
  <c r="R18" i="259"/>
  <c r="Q18" i="259"/>
  <c r="P18" i="259"/>
  <c r="O18" i="259"/>
  <c r="N18" i="259"/>
  <c r="M18" i="259"/>
  <c r="L18" i="259"/>
  <c r="K18" i="259"/>
  <c r="AJ17" i="259"/>
  <c r="AI17" i="259"/>
  <c r="AH17" i="259"/>
  <c r="AG17" i="259"/>
  <c r="AF17" i="259"/>
  <c r="AE17" i="259"/>
  <c r="AD17" i="259"/>
  <c r="AC17" i="259"/>
  <c r="AB17" i="259"/>
  <c r="AA17" i="259"/>
  <c r="Y17" i="259"/>
  <c r="X17" i="259"/>
  <c r="W17" i="259"/>
  <c r="Z17" i="259" s="1"/>
  <c r="V17" i="259"/>
  <c r="U17" i="259"/>
  <c r="F17" i="259" s="1"/>
  <c r="T17" i="259"/>
  <c r="S17" i="259"/>
  <c r="R17" i="259"/>
  <c r="Q17" i="259"/>
  <c r="P17" i="259"/>
  <c r="O17" i="259"/>
  <c r="N17" i="259"/>
  <c r="M17" i="259"/>
  <c r="L17" i="259"/>
  <c r="K17" i="259"/>
  <c r="AJ16" i="259"/>
  <c r="AI16" i="259"/>
  <c r="AH16" i="259"/>
  <c r="AG16" i="259"/>
  <c r="AF16" i="259"/>
  <c r="AE16" i="259"/>
  <c r="AD16" i="259"/>
  <c r="AC16" i="259"/>
  <c r="AB16" i="259"/>
  <c r="AA16" i="259"/>
  <c r="Y16" i="259"/>
  <c r="X16" i="259"/>
  <c r="Z16" i="259" s="1"/>
  <c r="W16" i="259"/>
  <c r="V16" i="259"/>
  <c r="T16" i="259"/>
  <c r="S16" i="259"/>
  <c r="U16" i="259" s="1"/>
  <c r="F16" i="259" s="1"/>
  <c r="R16" i="259"/>
  <c r="Q16" i="259"/>
  <c r="P16" i="259"/>
  <c r="O16" i="259"/>
  <c r="N16" i="259"/>
  <c r="M16" i="259"/>
  <c r="L16" i="259"/>
  <c r="K16" i="259"/>
  <c r="AI15" i="259"/>
  <c r="AH15" i="259"/>
  <c r="AJ15" i="259" s="1"/>
  <c r="AG15" i="259"/>
  <c r="AE15" i="259"/>
  <c r="AD15" i="259"/>
  <c r="AC15" i="259"/>
  <c r="AB15" i="259"/>
  <c r="AA15" i="259"/>
  <c r="Y15" i="259"/>
  <c r="X15" i="259"/>
  <c r="W15" i="259"/>
  <c r="Z15" i="259" s="1"/>
  <c r="V15" i="259"/>
  <c r="T15" i="259"/>
  <c r="S15" i="259"/>
  <c r="R15" i="259"/>
  <c r="Q15" i="259"/>
  <c r="O15" i="259"/>
  <c r="N15" i="259"/>
  <c r="M15" i="259"/>
  <c r="L15" i="259"/>
  <c r="K15" i="259"/>
  <c r="AI14" i="259"/>
  <c r="AH14" i="259"/>
  <c r="AJ14" i="259" s="1"/>
  <c r="AG14" i="259"/>
  <c r="AE14" i="259"/>
  <c r="AD14" i="259"/>
  <c r="AC14" i="259"/>
  <c r="AB14" i="259"/>
  <c r="AA14" i="259"/>
  <c r="Y14" i="259"/>
  <c r="X14" i="259"/>
  <c r="W14" i="259"/>
  <c r="Z14" i="259" s="1"/>
  <c r="V14" i="259"/>
  <c r="T14" i="259"/>
  <c r="S14" i="259"/>
  <c r="R14" i="259"/>
  <c r="U14" i="259" s="1"/>
  <c r="Q14" i="259"/>
  <c r="O14" i="259"/>
  <c r="N14" i="259"/>
  <c r="M14" i="259"/>
  <c r="P14" i="259" s="1"/>
  <c r="L14" i="259"/>
  <c r="K14" i="259"/>
  <c r="AI13" i="259"/>
  <c r="AH13" i="259"/>
  <c r="AJ13" i="259" s="1"/>
  <c r="AG13" i="259"/>
  <c r="AE13" i="259"/>
  <c r="AD13" i="259"/>
  <c r="AC13" i="259"/>
  <c r="AB13" i="259"/>
  <c r="AF13" i="259" s="1"/>
  <c r="AA13" i="259"/>
  <c r="Y13" i="259"/>
  <c r="X13" i="259"/>
  <c r="Z13" i="259" s="1"/>
  <c r="W13" i="259"/>
  <c r="V13" i="259"/>
  <c r="T13" i="259"/>
  <c r="S13" i="259"/>
  <c r="R13" i="259"/>
  <c r="Q13" i="259"/>
  <c r="O13" i="259"/>
  <c r="N13" i="259"/>
  <c r="M13" i="259"/>
  <c r="L13" i="259"/>
  <c r="P13" i="259" s="1"/>
  <c r="K13" i="259"/>
  <c r="AI12" i="259"/>
  <c r="AH12" i="259"/>
  <c r="AJ12" i="259" s="1"/>
  <c r="AG12" i="259"/>
  <c r="AE12" i="259"/>
  <c r="AD12" i="259"/>
  <c r="AC12" i="259"/>
  <c r="AF12" i="259" s="1"/>
  <c r="AB12" i="259"/>
  <c r="AA12" i="259"/>
  <c r="Y12" i="259"/>
  <c r="X12" i="259"/>
  <c r="Z12" i="259" s="1"/>
  <c r="W12" i="259"/>
  <c r="V12" i="259"/>
  <c r="T12" i="259"/>
  <c r="S12" i="259"/>
  <c r="U12" i="259" s="1"/>
  <c r="R12" i="259"/>
  <c r="Q12" i="259"/>
  <c r="O12" i="259"/>
  <c r="N12" i="259"/>
  <c r="M12" i="259"/>
  <c r="P12" i="259" s="1"/>
  <c r="L12" i="259"/>
  <c r="K12" i="259"/>
  <c r="AI11" i="259"/>
  <c r="AH11" i="259"/>
  <c r="AJ11" i="259" s="1"/>
  <c r="AG11" i="259"/>
  <c r="AE11" i="259"/>
  <c r="AD11" i="259"/>
  <c r="AC11" i="259"/>
  <c r="AB11" i="259"/>
  <c r="AA11" i="259"/>
  <c r="Y11" i="259"/>
  <c r="X11" i="259"/>
  <c r="Z11" i="259" s="1"/>
  <c r="W11" i="259"/>
  <c r="V11" i="259"/>
  <c r="T11" i="259"/>
  <c r="S11" i="259"/>
  <c r="U11" i="259" s="1"/>
  <c r="R11" i="259"/>
  <c r="Q11" i="259"/>
  <c r="O11" i="259"/>
  <c r="N11" i="259"/>
  <c r="M11" i="259"/>
  <c r="L11" i="259"/>
  <c r="K11" i="259"/>
  <c r="AI10" i="259"/>
  <c r="AH10" i="259"/>
  <c r="AJ10" i="259" s="1"/>
  <c r="AG10" i="259"/>
  <c r="AE10" i="259"/>
  <c r="AD10" i="259"/>
  <c r="AC10" i="259"/>
  <c r="AF10" i="259" s="1"/>
  <c r="AB10" i="259"/>
  <c r="AA10" i="259"/>
  <c r="Y10" i="259"/>
  <c r="X10" i="259"/>
  <c r="Z10" i="259" s="1"/>
  <c r="W10" i="259"/>
  <c r="V10" i="259"/>
  <c r="T10" i="259"/>
  <c r="S10" i="259"/>
  <c r="U10" i="259" s="1"/>
  <c r="R10" i="259"/>
  <c r="Q10" i="259"/>
  <c r="P10" i="259"/>
  <c r="O10" i="259"/>
  <c r="N10" i="259"/>
  <c r="M10" i="259"/>
  <c r="L10" i="259"/>
  <c r="K10" i="259"/>
  <c r="AI9" i="259"/>
  <c r="AH9" i="259"/>
  <c r="AJ9" i="259" s="1"/>
  <c r="AG9" i="259"/>
  <c r="AE9" i="259"/>
  <c r="AD9" i="259"/>
  <c r="AC9" i="259"/>
  <c r="AB9" i="259"/>
  <c r="AF9" i="259" s="1"/>
  <c r="AA9" i="259"/>
  <c r="Y9" i="259"/>
  <c r="X9" i="259"/>
  <c r="W9" i="259"/>
  <c r="V9" i="259"/>
  <c r="T9" i="259"/>
  <c r="S9" i="259"/>
  <c r="R9" i="259"/>
  <c r="Q9" i="259"/>
  <c r="O9" i="259"/>
  <c r="N9" i="259"/>
  <c r="M9" i="259"/>
  <c r="L9" i="259"/>
  <c r="P9" i="259" s="1"/>
  <c r="K9" i="259"/>
  <c r="AI8" i="259"/>
  <c r="AH8" i="259"/>
  <c r="AJ8" i="259" s="1"/>
  <c r="AG8" i="259"/>
  <c r="AE8" i="259"/>
  <c r="AD8" i="259"/>
  <c r="AC8" i="259"/>
  <c r="AB8" i="259"/>
  <c r="AA8" i="259"/>
  <c r="Y8" i="259"/>
  <c r="X8" i="259"/>
  <c r="W8" i="259"/>
  <c r="V8" i="259"/>
  <c r="T8" i="259"/>
  <c r="S8" i="259"/>
  <c r="R8" i="259"/>
  <c r="Q8" i="259"/>
  <c r="O8" i="259"/>
  <c r="N8" i="259"/>
  <c r="M8" i="259"/>
  <c r="L8" i="259"/>
  <c r="K8" i="259"/>
  <c r="AI7" i="259"/>
  <c r="AH7" i="259"/>
  <c r="AJ7" i="259" s="1"/>
  <c r="AG7" i="259"/>
  <c r="AE7" i="259"/>
  <c r="AD7" i="259"/>
  <c r="AC7" i="259"/>
  <c r="AB7" i="259"/>
  <c r="AF7" i="259" s="1"/>
  <c r="AA7" i="259"/>
  <c r="Y7" i="259"/>
  <c r="X7" i="259"/>
  <c r="W7" i="259"/>
  <c r="Z7" i="259" s="1"/>
  <c r="V7" i="259"/>
  <c r="T7" i="259"/>
  <c r="S7" i="259"/>
  <c r="R7" i="259"/>
  <c r="U7" i="259" s="1"/>
  <c r="F7" i="259" s="1"/>
  <c r="Q7" i="259"/>
  <c r="O7" i="259"/>
  <c r="N7" i="259"/>
  <c r="M7" i="259"/>
  <c r="L7" i="259"/>
  <c r="P7" i="259" s="1"/>
  <c r="K7" i="259"/>
  <c r="AI6" i="259"/>
  <c r="AH6" i="259"/>
  <c r="AJ6" i="259" s="1"/>
  <c r="AG6" i="259"/>
  <c r="AE6" i="259"/>
  <c r="AD6" i="259"/>
  <c r="AC6" i="259"/>
  <c r="AF6" i="259" s="1"/>
  <c r="AB6" i="259"/>
  <c r="AA6" i="259"/>
  <c r="Y6" i="259"/>
  <c r="X6" i="259"/>
  <c r="Z6" i="259" s="1"/>
  <c r="W6" i="259"/>
  <c r="V6" i="259"/>
  <c r="T6" i="259"/>
  <c r="S6" i="259"/>
  <c r="U6" i="259" s="1"/>
  <c r="F6" i="259" s="1"/>
  <c r="R6" i="259"/>
  <c r="Q6" i="259"/>
  <c r="O6" i="259"/>
  <c r="N6" i="259"/>
  <c r="M6" i="259"/>
  <c r="P6" i="259" s="1"/>
  <c r="L6" i="259"/>
  <c r="K6" i="259"/>
  <c r="AI5" i="259"/>
  <c r="AH5" i="259"/>
  <c r="AJ5" i="259" s="1"/>
  <c r="AG5" i="259"/>
  <c r="AE5" i="259"/>
  <c r="AD5" i="259"/>
  <c r="AC5" i="259"/>
  <c r="AB5" i="259"/>
  <c r="AA5" i="259"/>
  <c r="Y5" i="259"/>
  <c r="X5" i="259"/>
  <c r="W5" i="259"/>
  <c r="Z5" i="259" s="1"/>
  <c r="V5" i="259"/>
  <c r="T5" i="259"/>
  <c r="S5" i="259"/>
  <c r="U5" i="259" s="1"/>
  <c r="R5" i="259"/>
  <c r="Q5" i="259"/>
  <c r="O5" i="259"/>
  <c r="N5" i="259"/>
  <c r="M5" i="259"/>
  <c r="L5" i="259"/>
  <c r="K5" i="259"/>
  <c r="AI4" i="259"/>
  <c r="AH4" i="259"/>
  <c r="AJ4" i="259" s="1"/>
  <c r="AG4" i="259"/>
  <c r="AE4" i="259"/>
  <c r="AD4" i="259"/>
  <c r="AF4" i="259" s="1"/>
  <c r="AC4" i="259"/>
  <c r="AB4" i="259"/>
  <c r="AA4" i="259"/>
  <c r="Y4" i="259"/>
  <c r="X4" i="259"/>
  <c r="Z4" i="259" s="1"/>
  <c r="W4" i="259"/>
  <c r="V4" i="259"/>
  <c r="T4" i="259"/>
  <c r="S4" i="259"/>
  <c r="R4" i="259"/>
  <c r="Q4" i="259"/>
  <c r="O4" i="259"/>
  <c r="N4" i="259"/>
  <c r="P4" i="259" s="1"/>
  <c r="M4" i="259"/>
  <c r="L4" i="259"/>
  <c r="K4" i="259"/>
  <c r="J78" i="258"/>
  <c r="I78" i="258"/>
  <c r="H78" i="258"/>
  <c r="G78" i="258"/>
  <c r="J77" i="258"/>
  <c r="I77" i="258"/>
  <c r="H77" i="258"/>
  <c r="G77" i="258"/>
  <c r="J76" i="258"/>
  <c r="I76" i="258"/>
  <c r="H76" i="258"/>
  <c r="G76" i="258"/>
  <c r="J75" i="258"/>
  <c r="I75" i="258"/>
  <c r="H75" i="258"/>
  <c r="G75" i="258"/>
  <c r="J74" i="258"/>
  <c r="I74" i="258"/>
  <c r="H74" i="258"/>
  <c r="G74" i="258"/>
  <c r="F74" i="258"/>
  <c r="E74" i="258"/>
  <c r="D74" i="258"/>
  <c r="C74" i="258"/>
  <c r="J71" i="258"/>
  <c r="I71" i="258"/>
  <c r="H71" i="258"/>
  <c r="G71" i="258"/>
  <c r="J70" i="258"/>
  <c r="I70" i="258"/>
  <c r="H70" i="258"/>
  <c r="G70" i="258"/>
  <c r="J69" i="258"/>
  <c r="I69" i="258"/>
  <c r="H69" i="258"/>
  <c r="G69" i="258"/>
  <c r="J68" i="258"/>
  <c r="I68" i="258"/>
  <c r="H68" i="258"/>
  <c r="G68" i="258"/>
  <c r="J67" i="258"/>
  <c r="I67" i="258"/>
  <c r="H67" i="258"/>
  <c r="G67" i="258"/>
  <c r="F67" i="258"/>
  <c r="E67" i="258"/>
  <c r="D67" i="258"/>
  <c r="C67" i="258"/>
  <c r="J63" i="258"/>
  <c r="I63" i="258"/>
  <c r="H63" i="258"/>
  <c r="G63" i="258"/>
  <c r="J62" i="258"/>
  <c r="I62" i="258"/>
  <c r="H62" i="258"/>
  <c r="G62" i="258"/>
  <c r="J61" i="258"/>
  <c r="I61" i="258"/>
  <c r="H61" i="258"/>
  <c r="G61" i="258"/>
  <c r="J60" i="258"/>
  <c r="I60" i="258"/>
  <c r="H60" i="258"/>
  <c r="G60" i="258"/>
  <c r="J59" i="258"/>
  <c r="I59" i="258"/>
  <c r="H59" i="258"/>
  <c r="G59" i="258"/>
  <c r="F59" i="258"/>
  <c r="E59" i="258"/>
  <c r="D59" i="258"/>
  <c r="J50" i="258"/>
  <c r="I50" i="258"/>
  <c r="H50" i="258"/>
  <c r="G50" i="258"/>
  <c r="J49" i="258"/>
  <c r="I49" i="258"/>
  <c r="H49" i="258"/>
  <c r="G49" i="258"/>
  <c r="J48" i="258"/>
  <c r="I48" i="258"/>
  <c r="H48" i="258"/>
  <c r="G48" i="258"/>
  <c r="J47" i="258"/>
  <c r="I47" i="258"/>
  <c r="H47" i="258"/>
  <c r="G47" i="258"/>
  <c r="J46" i="258"/>
  <c r="I46" i="258"/>
  <c r="H46" i="258"/>
  <c r="G46" i="258"/>
  <c r="F46" i="258"/>
  <c r="E46" i="258"/>
  <c r="D46" i="258"/>
  <c r="C46" i="258"/>
  <c r="J43" i="258"/>
  <c r="I43" i="258"/>
  <c r="H43" i="258"/>
  <c r="G43" i="258"/>
  <c r="J42" i="258"/>
  <c r="I42" i="258"/>
  <c r="H42" i="258"/>
  <c r="G42" i="258"/>
  <c r="J41" i="258"/>
  <c r="I41" i="258"/>
  <c r="H41" i="258"/>
  <c r="G41" i="258"/>
  <c r="J40" i="258"/>
  <c r="I40" i="258"/>
  <c r="H40" i="258"/>
  <c r="G40" i="258"/>
  <c r="J39" i="258"/>
  <c r="I39" i="258"/>
  <c r="H39" i="258"/>
  <c r="G39" i="258"/>
  <c r="F39" i="258"/>
  <c r="E39" i="258"/>
  <c r="D39" i="258"/>
  <c r="C39" i="258"/>
  <c r="J36" i="258"/>
  <c r="I36" i="258"/>
  <c r="H36" i="258"/>
  <c r="G36" i="258"/>
  <c r="J35" i="258"/>
  <c r="I35" i="258"/>
  <c r="H35" i="258"/>
  <c r="G35" i="258"/>
  <c r="J34" i="258"/>
  <c r="I34" i="258"/>
  <c r="H34" i="258"/>
  <c r="G34" i="258"/>
  <c r="J33" i="258"/>
  <c r="I33" i="258"/>
  <c r="H33" i="258"/>
  <c r="G33" i="258"/>
  <c r="J32" i="258"/>
  <c r="I32" i="258"/>
  <c r="H32" i="258"/>
  <c r="G32" i="258"/>
  <c r="F32" i="258"/>
  <c r="E32" i="258"/>
  <c r="D32" i="258"/>
  <c r="J28" i="258"/>
  <c r="I28" i="258"/>
  <c r="H28" i="258"/>
  <c r="G28" i="258"/>
  <c r="J27" i="258"/>
  <c r="I27" i="258"/>
  <c r="H27" i="258"/>
  <c r="G27" i="258"/>
  <c r="J26" i="258"/>
  <c r="I26" i="258"/>
  <c r="H26" i="258"/>
  <c r="G26" i="258"/>
  <c r="J25" i="258"/>
  <c r="I25" i="258"/>
  <c r="H25" i="258"/>
  <c r="G25" i="258"/>
  <c r="J24" i="258"/>
  <c r="I24" i="258"/>
  <c r="H24" i="258"/>
  <c r="G24" i="258"/>
  <c r="F24" i="258"/>
  <c r="E24" i="258"/>
  <c r="D24" i="258"/>
  <c r="C24" i="258"/>
  <c r="J21" i="258"/>
  <c r="I21" i="258"/>
  <c r="H21" i="258"/>
  <c r="G21" i="258"/>
  <c r="J20" i="258"/>
  <c r="I20" i="258"/>
  <c r="H20" i="258"/>
  <c r="G20" i="258"/>
  <c r="J19" i="258"/>
  <c r="I19" i="258"/>
  <c r="H19" i="258"/>
  <c r="G19" i="258"/>
  <c r="J18" i="258"/>
  <c r="I18" i="258"/>
  <c r="H18" i="258"/>
  <c r="G18" i="258"/>
  <c r="J17" i="258"/>
  <c r="I17" i="258"/>
  <c r="H17" i="258"/>
  <c r="G17" i="258"/>
  <c r="F17" i="258"/>
  <c r="E17" i="258"/>
  <c r="D17" i="258"/>
  <c r="C17" i="258"/>
  <c r="J13" i="258"/>
  <c r="I13" i="258"/>
  <c r="H13" i="258"/>
  <c r="G13" i="258"/>
  <c r="J12" i="258"/>
  <c r="I12" i="258"/>
  <c r="H12" i="258"/>
  <c r="G12" i="258"/>
  <c r="J11" i="258"/>
  <c r="I11" i="258"/>
  <c r="H11" i="258"/>
  <c r="G11" i="258"/>
  <c r="J10" i="258"/>
  <c r="I10" i="258"/>
  <c r="H10" i="258"/>
  <c r="G10" i="258"/>
  <c r="J9" i="258"/>
  <c r="I9" i="258"/>
  <c r="H9" i="258"/>
  <c r="G9" i="258"/>
  <c r="F9" i="258"/>
  <c r="E9" i="258"/>
  <c r="D9" i="258"/>
  <c r="A5" i="258"/>
  <c r="D57" i="257"/>
  <c r="E54" i="257"/>
  <c r="E55" i="257" s="1"/>
  <c r="D54" i="257"/>
  <c r="D55" i="257" s="1"/>
  <c r="C54" i="257"/>
  <c r="G54" i="257" s="1"/>
  <c r="D50" i="257"/>
  <c r="E47" i="257"/>
  <c r="D47" i="257"/>
  <c r="D49" i="257" s="1"/>
  <c r="AJ43" i="257"/>
  <c r="AI43" i="257"/>
  <c r="AH43" i="257"/>
  <c r="AG43" i="257"/>
  <c r="AF43" i="257"/>
  <c r="AE43" i="257"/>
  <c r="AD43" i="257"/>
  <c r="AC43" i="257"/>
  <c r="AB43" i="257"/>
  <c r="AA43" i="257"/>
  <c r="Z43" i="257"/>
  <c r="Y43" i="257"/>
  <c r="X43" i="257"/>
  <c r="W43" i="257"/>
  <c r="V43" i="257"/>
  <c r="U43" i="257"/>
  <c r="T43" i="257"/>
  <c r="S43" i="257"/>
  <c r="R43" i="257"/>
  <c r="Q43" i="257"/>
  <c r="P43" i="257"/>
  <c r="O43" i="257"/>
  <c r="N43" i="257"/>
  <c r="M43" i="257"/>
  <c r="L43" i="257"/>
  <c r="K43" i="257"/>
  <c r="F43" i="257"/>
  <c r="AJ42" i="257"/>
  <c r="AI42" i="257"/>
  <c r="AH42" i="257"/>
  <c r="AG42" i="257"/>
  <c r="AF42" i="257"/>
  <c r="AE42" i="257"/>
  <c r="AD42" i="257"/>
  <c r="AC42" i="257"/>
  <c r="AB42" i="257"/>
  <c r="AA42" i="257"/>
  <c r="Z42" i="257"/>
  <c r="Y42" i="257"/>
  <c r="X42" i="257"/>
  <c r="W42" i="257"/>
  <c r="V42" i="257"/>
  <c r="U42" i="257"/>
  <c r="T42" i="257"/>
  <c r="S42" i="257"/>
  <c r="R42" i="257"/>
  <c r="Q42" i="257"/>
  <c r="P42" i="257"/>
  <c r="O42" i="257"/>
  <c r="N42" i="257"/>
  <c r="M42" i="257"/>
  <c r="L42" i="257"/>
  <c r="K42" i="257"/>
  <c r="F42" i="257"/>
  <c r="AJ41" i="257"/>
  <c r="AI41" i="257"/>
  <c r="AH41" i="257"/>
  <c r="AG41" i="257"/>
  <c r="AF41" i="257"/>
  <c r="AE41" i="257"/>
  <c r="AD41" i="257"/>
  <c r="AC41" i="257"/>
  <c r="AB41" i="257"/>
  <c r="AA41" i="257"/>
  <c r="Z41" i="257"/>
  <c r="Y41" i="257"/>
  <c r="X41" i="257"/>
  <c r="W41" i="257"/>
  <c r="V41" i="257"/>
  <c r="U41" i="257"/>
  <c r="T41" i="257"/>
  <c r="S41" i="257"/>
  <c r="R41" i="257"/>
  <c r="Q41" i="257"/>
  <c r="P41" i="257"/>
  <c r="O41" i="257"/>
  <c r="N41" i="257"/>
  <c r="M41" i="257"/>
  <c r="L41" i="257"/>
  <c r="K41" i="257"/>
  <c r="F41" i="257"/>
  <c r="AJ40" i="257"/>
  <c r="AI40" i="257"/>
  <c r="AH40" i="257"/>
  <c r="AG40" i="257"/>
  <c r="AF40" i="257"/>
  <c r="AE40" i="257"/>
  <c r="AD40" i="257"/>
  <c r="AC40" i="257"/>
  <c r="AB40" i="257"/>
  <c r="AA40" i="257"/>
  <c r="Z40" i="257"/>
  <c r="Y40" i="257"/>
  <c r="X40" i="257"/>
  <c r="W40" i="257"/>
  <c r="V40" i="257"/>
  <c r="U40" i="257"/>
  <c r="T40" i="257"/>
  <c r="S40" i="257"/>
  <c r="R40" i="257"/>
  <c r="Q40" i="257"/>
  <c r="P40" i="257"/>
  <c r="O40" i="257"/>
  <c r="N40" i="257"/>
  <c r="M40" i="257"/>
  <c r="L40" i="257"/>
  <c r="K40" i="257"/>
  <c r="F40" i="257"/>
  <c r="AJ39" i="257"/>
  <c r="AI39" i="257"/>
  <c r="AH39" i="257"/>
  <c r="AG39" i="257"/>
  <c r="AF39" i="257"/>
  <c r="AE39" i="257"/>
  <c r="AD39" i="257"/>
  <c r="AC39" i="257"/>
  <c r="AB39" i="257"/>
  <c r="AA39" i="257"/>
  <c r="Z39" i="257"/>
  <c r="Y39" i="257"/>
  <c r="X39" i="257"/>
  <c r="W39" i="257"/>
  <c r="V39" i="257"/>
  <c r="U39" i="257"/>
  <c r="T39" i="257"/>
  <c r="S39" i="257"/>
  <c r="R39" i="257"/>
  <c r="Q39" i="257"/>
  <c r="P39" i="257"/>
  <c r="O39" i="257"/>
  <c r="N39" i="257"/>
  <c r="M39" i="257"/>
  <c r="L39" i="257"/>
  <c r="K39" i="257"/>
  <c r="F39" i="257"/>
  <c r="AJ38" i="257"/>
  <c r="AI38" i="257"/>
  <c r="AH38" i="257"/>
  <c r="AG38" i="257"/>
  <c r="AF38" i="257"/>
  <c r="AE38" i="257"/>
  <c r="AD38" i="257"/>
  <c r="AC38" i="257"/>
  <c r="AB38" i="257"/>
  <c r="AA38" i="257"/>
  <c r="Z38" i="257"/>
  <c r="Y38" i="257"/>
  <c r="X38" i="257"/>
  <c r="W38" i="257"/>
  <c r="V38" i="257"/>
  <c r="U38" i="257"/>
  <c r="T38" i="257"/>
  <c r="S38" i="257"/>
  <c r="R38" i="257"/>
  <c r="Q38" i="257"/>
  <c r="P38" i="257"/>
  <c r="O38" i="257"/>
  <c r="N38" i="257"/>
  <c r="M38" i="257"/>
  <c r="L38" i="257"/>
  <c r="K38" i="257"/>
  <c r="F38" i="257"/>
  <c r="AJ37" i="257"/>
  <c r="AI37" i="257"/>
  <c r="AH37" i="257"/>
  <c r="AG37" i="257"/>
  <c r="AF37" i="257"/>
  <c r="AE37" i="257"/>
  <c r="AD37" i="257"/>
  <c r="AC37" i="257"/>
  <c r="AB37" i="257"/>
  <c r="AA37" i="257"/>
  <c r="Z37" i="257"/>
  <c r="Y37" i="257"/>
  <c r="X37" i="257"/>
  <c r="W37" i="257"/>
  <c r="V37" i="257"/>
  <c r="U37" i="257"/>
  <c r="T37" i="257"/>
  <c r="S37" i="257"/>
  <c r="R37" i="257"/>
  <c r="Q37" i="257"/>
  <c r="P37" i="257"/>
  <c r="O37" i="257"/>
  <c r="N37" i="257"/>
  <c r="M37" i="257"/>
  <c r="L37" i="257"/>
  <c r="K37" i="257"/>
  <c r="F37" i="257"/>
  <c r="AJ36" i="257"/>
  <c r="AI36" i="257"/>
  <c r="AH36" i="257"/>
  <c r="AG36" i="257"/>
  <c r="AF36" i="257"/>
  <c r="AE36" i="257"/>
  <c r="AD36" i="257"/>
  <c r="AC36" i="257"/>
  <c r="AB36" i="257"/>
  <c r="AA36" i="257"/>
  <c r="Z36" i="257"/>
  <c r="Y36" i="257"/>
  <c r="X36" i="257"/>
  <c r="W36" i="257"/>
  <c r="V36" i="257"/>
  <c r="U36" i="257"/>
  <c r="T36" i="257"/>
  <c r="S36" i="257"/>
  <c r="R36" i="257"/>
  <c r="Q36" i="257"/>
  <c r="P36" i="257"/>
  <c r="O36" i="257"/>
  <c r="N36" i="257"/>
  <c r="M36" i="257"/>
  <c r="L36" i="257"/>
  <c r="K36" i="257"/>
  <c r="F36" i="257"/>
  <c r="AJ35" i="257"/>
  <c r="AI35" i="257"/>
  <c r="AH35" i="257"/>
  <c r="AG35" i="257"/>
  <c r="AF35" i="257"/>
  <c r="AE35" i="257"/>
  <c r="AD35" i="257"/>
  <c r="AC35" i="257"/>
  <c r="AB35" i="257"/>
  <c r="AA35" i="257"/>
  <c r="Z35" i="257"/>
  <c r="Y35" i="257"/>
  <c r="X35" i="257"/>
  <c r="W35" i="257"/>
  <c r="V35" i="257"/>
  <c r="U35" i="257"/>
  <c r="T35" i="257"/>
  <c r="S35" i="257"/>
  <c r="R35" i="257"/>
  <c r="Q35" i="257"/>
  <c r="P35" i="257"/>
  <c r="O35" i="257"/>
  <c r="N35" i="257"/>
  <c r="M35" i="257"/>
  <c r="L35" i="257"/>
  <c r="K35" i="257"/>
  <c r="F35" i="257"/>
  <c r="AJ34" i="257"/>
  <c r="AI34" i="257"/>
  <c r="AH34" i="257"/>
  <c r="AG34" i="257"/>
  <c r="AF34" i="257"/>
  <c r="AE34" i="257"/>
  <c r="AD34" i="257"/>
  <c r="AC34" i="257"/>
  <c r="AB34" i="257"/>
  <c r="AA34" i="257"/>
  <c r="Z34" i="257"/>
  <c r="Y34" i="257"/>
  <c r="X34" i="257"/>
  <c r="W34" i="257"/>
  <c r="V34" i="257"/>
  <c r="U34" i="257"/>
  <c r="T34" i="257"/>
  <c r="S34" i="257"/>
  <c r="R34" i="257"/>
  <c r="Q34" i="257"/>
  <c r="P34" i="257"/>
  <c r="O34" i="257"/>
  <c r="N34" i="257"/>
  <c r="M34" i="257"/>
  <c r="L34" i="257"/>
  <c r="K34" i="257"/>
  <c r="F34" i="257"/>
  <c r="AJ33" i="257"/>
  <c r="AI33" i="257"/>
  <c r="AH33" i="257"/>
  <c r="AG33" i="257"/>
  <c r="AF33" i="257"/>
  <c r="AE33" i="257"/>
  <c r="AD33" i="257"/>
  <c r="AC33" i="257"/>
  <c r="AB33" i="257"/>
  <c r="AA33" i="257"/>
  <c r="Z33" i="257"/>
  <c r="Y33" i="257"/>
  <c r="X33" i="257"/>
  <c r="W33" i="257"/>
  <c r="V33" i="257"/>
  <c r="U33" i="257"/>
  <c r="T33" i="257"/>
  <c r="S33" i="257"/>
  <c r="R33" i="257"/>
  <c r="Q33" i="257"/>
  <c r="P33" i="257"/>
  <c r="O33" i="257"/>
  <c r="N33" i="257"/>
  <c r="M33" i="257"/>
  <c r="L33" i="257"/>
  <c r="K33" i="257"/>
  <c r="F33" i="257"/>
  <c r="AJ32" i="257"/>
  <c r="AI32" i="257"/>
  <c r="AH32" i="257"/>
  <c r="AG32" i="257"/>
  <c r="AF32" i="257"/>
  <c r="AE32" i="257"/>
  <c r="AD32" i="257"/>
  <c r="AC32" i="257"/>
  <c r="AB32" i="257"/>
  <c r="AA32" i="257"/>
  <c r="Z32" i="257"/>
  <c r="Y32" i="257"/>
  <c r="X32" i="257"/>
  <c r="W32" i="257"/>
  <c r="V32" i="257"/>
  <c r="U32" i="257"/>
  <c r="T32" i="257"/>
  <c r="S32" i="257"/>
  <c r="R32" i="257"/>
  <c r="Q32" i="257"/>
  <c r="P32" i="257"/>
  <c r="O32" i="257"/>
  <c r="N32" i="257"/>
  <c r="M32" i="257"/>
  <c r="L32" i="257"/>
  <c r="K32" i="257"/>
  <c r="F32" i="257"/>
  <c r="AJ31" i="257"/>
  <c r="AI31" i="257"/>
  <c r="AH31" i="257"/>
  <c r="AG31" i="257"/>
  <c r="AF31" i="257"/>
  <c r="AE31" i="257"/>
  <c r="AD31" i="257"/>
  <c r="AC31" i="257"/>
  <c r="AB31" i="257"/>
  <c r="AA31" i="257"/>
  <c r="Z31" i="257"/>
  <c r="Y31" i="257"/>
  <c r="X31" i="257"/>
  <c r="W31" i="257"/>
  <c r="V31" i="257"/>
  <c r="U31" i="257"/>
  <c r="T31" i="257"/>
  <c r="S31" i="257"/>
  <c r="R31" i="257"/>
  <c r="Q31" i="257"/>
  <c r="P31" i="257"/>
  <c r="O31" i="257"/>
  <c r="N31" i="257"/>
  <c r="M31" i="257"/>
  <c r="L31" i="257"/>
  <c r="K31" i="257"/>
  <c r="F31" i="257"/>
  <c r="AJ30" i="257"/>
  <c r="AI30" i="257"/>
  <c r="AH30" i="257"/>
  <c r="AG30" i="257"/>
  <c r="AF30" i="257"/>
  <c r="AE30" i="257"/>
  <c r="AD30" i="257"/>
  <c r="AC30" i="257"/>
  <c r="AB30" i="257"/>
  <c r="AA30" i="257"/>
  <c r="Z30" i="257"/>
  <c r="Y30" i="257"/>
  <c r="X30" i="257"/>
  <c r="W30" i="257"/>
  <c r="V30" i="257"/>
  <c r="U30" i="257"/>
  <c r="T30" i="257"/>
  <c r="S30" i="257"/>
  <c r="R30" i="257"/>
  <c r="Q30" i="257"/>
  <c r="P30" i="257"/>
  <c r="O30" i="257"/>
  <c r="N30" i="257"/>
  <c r="M30" i="257"/>
  <c r="L30" i="257"/>
  <c r="K30" i="257"/>
  <c r="F30" i="257"/>
  <c r="AJ29" i="257"/>
  <c r="AI29" i="257"/>
  <c r="AH29" i="257"/>
  <c r="AG29" i="257"/>
  <c r="AF29" i="257"/>
  <c r="AE29" i="257"/>
  <c r="AD29" i="257"/>
  <c r="AC29" i="257"/>
  <c r="AB29" i="257"/>
  <c r="AA29" i="257"/>
  <c r="Z29" i="257"/>
  <c r="Y29" i="257"/>
  <c r="X29" i="257"/>
  <c r="W29" i="257"/>
  <c r="V29" i="257"/>
  <c r="U29" i="257"/>
  <c r="T29" i="257"/>
  <c r="S29" i="257"/>
  <c r="R29" i="257"/>
  <c r="Q29" i="257"/>
  <c r="P29" i="257"/>
  <c r="O29" i="257"/>
  <c r="N29" i="257"/>
  <c r="M29" i="257"/>
  <c r="L29" i="257"/>
  <c r="K29" i="257"/>
  <c r="F29" i="257"/>
  <c r="AJ28" i="257"/>
  <c r="AI28" i="257"/>
  <c r="AH28" i="257"/>
  <c r="AG28" i="257"/>
  <c r="AF28" i="257"/>
  <c r="AE28" i="257"/>
  <c r="AD28" i="257"/>
  <c r="AC28" i="257"/>
  <c r="AB28" i="257"/>
  <c r="AA28" i="257"/>
  <c r="Z28" i="257"/>
  <c r="Y28" i="257"/>
  <c r="X28" i="257"/>
  <c r="W28" i="257"/>
  <c r="V28" i="257"/>
  <c r="U28" i="257"/>
  <c r="T28" i="257"/>
  <c r="S28" i="257"/>
  <c r="R28" i="257"/>
  <c r="Q28" i="257"/>
  <c r="P28" i="257"/>
  <c r="O28" i="257"/>
  <c r="N28" i="257"/>
  <c r="M28" i="257"/>
  <c r="L28" i="257"/>
  <c r="K28" i="257"/>
  <c r="F28" i="257"/>
  <c r="AJ27" i="257"/>
  <c r="AI27" i="257"/>
  <c r="AH27" i="257"/>
  <c r="AG27" i="257"/>
  <c r="AF27" i="257"/>
  <c r="AE27" i="257"/>
  <c r="AD27" i="257"/>
  <c r="AC27" i="257"/>
  <c r="AB27" i="257"/>
  <c r="AA27" i="257"/>
  <c r="Z27" i="257"/>
  <c r="Y27" i="257"/>
  <c r="X27" i="257"/>
  <c r="W27" i="257"/>
  <c r="V27" i="257"/>
  <c r="U27" i="257"/>
  <c r="T27" i="257"/>
  <c r="S27" i="257"/>
  <c r="R27" i="257"/>
  <c r="Q27" i="257"/>
  <c r="P27" i="257"/>
  <c r="O27" i="257"/>
  <c r="N27" i="257"/>
  <c r="M27" i="257"/>
  <c r="L27" i="257"/>
  <c r="K27" i="257"/>
  <c r="F27" i="257"/>
  <c r="AJ26" i="257"/>
  <c r="AI26" i="257"/>
  <c r="AH26" i="257"/>
  <c r="AG26" i="257"/>
  <c r="AF26" i="257"/>
  <c r="AE26" i="257"/>
  <c r="AD26" i="257"/>
  <c r="AC26" i="257"/>
  <c r="AB26" i="257"/>
  <c r="AA26" i="257"/>
  <c r="Z26" i="257"/>
  <c r="Y26" i="257"/>
  <c r="X26" i="257"/>
  <c r="W26" i="257"/>
  <c r="V26" i="257"/>
  <c r="U26" i="257"/>
  <c r="T26" i="257"/>
  <c r="S26" i="257"/>
  <c r="R26" i="257"/>
  <c r="Q26" i="257"/>
  <c r="P26" i="257"/>
  <c r="O26" i="257"/>
  <c r="N26" i="257"/>
  <c r="M26" i="257"/>
  <c r="L26" i="257"/>
  <c r="K26" i="257"/>
  <c r="F26" i="257"/>
  <c r="AJ25" i="257"/>
  <c r="AI25" i="257"/>
  <c r="AH25" i="257"/>
  <c r="AG25" i="257"/>
  <c r="AF25" i="257"/>
  <c r="AE25" i="257"/>
  <c r="AD25" i="257"/>
  <c r="AC25" i="257"/>
  <c r="AB25" i="257"/>
  <c r="AA25" i="257"/>
  <c r="Z25" i="257"/>
  <c r="Y25" i="257"/>
  <c r="X25" i="257"/>
  <c r="W25" i="257"/>
  <c r="V25" i="257"/>
  <c r="U25" i="257"/>
  <c r="T25" i="257"/>
  <c r="S25" i="257"/>
  <c r="R25" i="257"/>
  <c r="Q25" i="257"/>
  <c r="P25" i="257"/>
  <c r="O25" i="257"/>
  <c r="N25" i="257"/>
  <c r="M25" i="257"/>
  <c r="L25" i="257"/>
  <c r="K25" i="257"/>
  <c r="F25" i="257"/>
  <c r="AJ24" i="257"/>
  <c r="AI24" i="257"/>
  <c r="AH24" i="257"/>
  <c r="AG24" i="257"/>
  <c r="AF24" i="257"/>
  <c r="AE24" i="257"/>
  <c r="AD24" i="257"/>
  <c r="AC24" i="257"/>
  <c r="AB24" i="257"/>
  <c r="AA24" i="257"/>
  <c r="Z24" i="257"/>
  <c r="Y24" i="257"/>
  <c r="X24" i="257"/>
  <c r="W24" i="257"/>
  <c r="V24" i="257"/>
  <c r="U24" i="257"/>
  <c r="T24" i="257"/>
  <c r="S24" i="257"/>
  <c r="R24" i="257"/>
  <c r="Q24" i="257"/>
  <c r="P24" i="257"/>
  <c r="O24" i="257"/>
  <c r="N24" i="257"/>
  <c r="M24" i="257"/>
  <c r="L24" i="257"/>
  <c r="K24" i="257"/>
  <c r="F24" i="257"/>
  <c r="AJ23" i="257"/>
  <c r="AI23" i="257"/>
  <c r="AH23" i="257"/>
  <c r="AG23" i="257"/>
  <c r="AF23" i="257"/>
  <c r="AE23" i="257"/>
  <c r="AD23" i="257"/>
  <c r="AC23" i="257"/>
  <c r="AB23" i="257"/>
  <c r="AA23" i="257"/>
  <c r="Z23" i="257"/>
  <c r="Y23" i="257"/>
  <c r="X23" i="257"/>
  <c r="W23" i="257"/>
  <c r="V23" i="257"/>
  <c r="U23" i="257"/>
  <c r="T23" i="257"/>
  <c r="S23" i="257"/>
  <c r="R23" i="257"/>
  <c r="Q23" i="257"/>
  <c r="P23" i="257"/>
  <c r="O23" i="257"/>
  <c r="N23" i="257"/>
  <c r="M23" i="257"/>
  <c r="L23" i="257"/>
  <c r="K23" i="257"/>
  <c r="F23" i="257"/>
  <c r="AI22" i="257"/>
  <c r="AH22" i="257"/>
  <c r="AJ22" i="257" s="1"/>
  <c r="F22" i="257" s="1"/>
  <c r="AG22" i="257"/>
  <c r="AF22" i="257"/>
  <c r="AE22" i="257"/>
  <c r="AD22" i="257"/>
  <c r="AC22" i="257"/>
  <c r="AB22" i="257"/>
  <c r="AA22" i="257"/>
  <c r="Y22" i="257"/>
  <c r="X22" i="257"/>
  <c r="W22" i="257"/>
  <c r="Z22" i="257" s="1"/>
  <c r="V22" i="257"/>
  <c r="U22" i="257"/>
  <c r="T22" i="257"/>
  <c r="S22" i="257"/>
  <c r="R22" i="257"/>
  <c r="Q22" i="257"/>
  <c r="P22" i="257"/>
  <c r="O22" i="257"/>
  <c r="N22" i="257"/>
  <c r="M22" i="257"/>
  <c r="L22" i="257"/>
  <c r="K22" i="257"/>
  <c r="AI21" i="257"/>
  <c r="AH21" i="257"/>
  <c r="AG21" i="257"/>
  <c r="AE21" i="257"/>
  <c r="AD21" i="257"/>
  <c r="AC21" i="257"/>
  <c r="AB21" i="257"/>
  <c r="AA21" i="257"/>
  <c r="AF21" i="257" s="1"/>
  <c r="Y21" i="257"/>
  <c r="X21" i="257"/>
  <c r="W21" i="257"/>
  <c r="V21" i="257"/>
  <c r="Z21" i="257" s="1"/>
  <c r="T21" i="257"/>
  <c r="S21" i="257"/>
  <c r="R21" i="257"/>
  <c r="Q21" i="257"/>
  <c r="O21" i="257"/>
  <c r="N21" i="257"/>
  <c r="M21" i="257"/>
  <c r="L21" i="257"/>
  <c r="K21" i="257"/>
  <c r="P21" i="257" s="1"/>
  <c r="AI20" i="257"/>
  <c r="AH20" i="257"/>
  <c r="AJ20" i="257" s="1"/>
  <c r="F20" i="257" s="1"/>
  <c r="AG20" i="257"/>
  <c r="AE20" i="257"/>
  <c r="AD20" i="257"/>
  <c r="AC20" i="257"/>
  <c r="AB20" i="257"/>
  <c r="AF20" i="257" s="1"/>
  <c r="AA20" i="257"/>
  <c r="Y20" i="257"/>
  <c r="X20" i="257"/>
  <c r="W20" i="257"/>
  <c r="Z20" i="257" s="1"/>
  <c r="V20" i="257"/>
  <c r="T20" i="257"/>
  <c r="S20" i="257"/>
  <c r="R20" i="257"/>
  <c r="U20" i="257" s="1"/>
  <c r="Q20" i="257"/>
  <c r="O20" i="257"/>
  <c r="N20" i="257"/>
  <c r="M20" i="257"/>
  <c r="L20" i="257"/>
  <c r="P20" i="257" s="1"/>
  <c r="K20" i="257"/>
  <c r="AI19" i="257"/>
  <c r="AH19" i="257"/>
  <c r="AJ19" i="257" s="1"/>
  <c r="F19" i="257" s="1"/>
  <c r="AG19" i="257"/>
  <c r="AE19" i="257"/>
  <c r="AD19" i="257"/>
  <c r="AC19" i="257"/>
  <c r="AB19" i="257"/>
  <c r="AF19" i="257" s="1"/>
  <c r="AA19" i="257"/>
  <c r="Y19" i="257"/>
  <c r="X19" i="257"/>
  <c r="W19" i="257"/>
  <c r="V19" i="257"/>
  <c r="T19" i="257"/>
  <c r="S19" i="257"/>
  <c r="R19" i="257"/>
  <c r="Q19" i="257"/>
  <c r="O19" i="257"/>
  <c r="N19" i="257"/>
  <c r="M19" i="257"/>
  <c r="L19" i="257"/>
  <c r="P19" i="257" s="1"/>
  <c r="K19" i="257"/>
  <c r="AI18" i="257"/>
  <c r="AH18" i="257"/>
  <c r="AG18" i="257"/>
  <c r="AE18" i="257"/>
  <c r="AD18" i="257"/>
  <c r="AC18" i="257"/>
  <c r="AB18" i="257"/>
  <c r="AA18" i="257"/>
  <c r="Y18" i="257"/>
  <c r="X18" i="257"/>
  <c r="W18" i="257"/>
  <c r="V18" i="257"/>
  <c r="Z18" i="257" s="1"/>
  <c r="T18" i="257"/>
  <c r="S18" i="257"/>
  <c r="R18" i="257"/>
  <c r="Q18" i="257"/>
  <c r="O18" i="257"/>
  <c r="N18" i="257"/>
  <c r="M18" i="257"/>
  <c r="L18" i="257"/>
  <c r="K18" i="257"/>
  <c r="AI17" i="257"/>
  <c r="AH17" i="257"/>
  <c r="AJ17" i="257" s="1"/>
  <c r="F17" i="257" s="1"/>
  <c r="AG17" i="257"/>
  <c r="AE17" i="257"/>
  <c r="AD17" i="257"/>
  <c r="AC17" i="257"/>
  <c r="AB17" i="257"/>
  <c r="AF17" i="257" s="1"/>
  <c r="AA17" i="257"/>
  <c r="Y17" i="257"/>
  <c r="X17" i="257"/>
  <c r="W17" i="257"/>
  <c r="Z17" i="257" s="1"/>
  <c r="V17" i="257"/>
  <c r="T17" i="257"/>
  <c r="S17" i="257"/>
  <c r="R17" i="257"/>
  <c r="U17" i="257" s="1"/>
  <c r="Q17" i="257"/>
  <c r="O17" i="257"/>
  <c r="N17" i="257"/>
  <c r="M17" i="257"/>
  <c r="L17" i="257"/>
  <c r="P17" i="257" s="1"/>
  <c r="K17" i="257"/>
  <c r="AI16" i="257"/>
  <c r="AH16" i="257"/>
  <c r="AG16" i="257"/>
  <c r="AJ16" i="257" s="1"/>
  <c r="F16" i="257" s="1"/>
  <c r="AF16" i="257"/>
  <c r="AE16" i="257"/>
  <c r="AD16" i="257"/>
  <c r="AC16" i="257"/>
  <c r="AB16" i="257"/>
  <c r="AA16" i="257"/>
  <c r="Y16" i="257"/>
  <c r="X16" i="257"/>
  <c r="W16" i="257"/>
  <c r="V16" i="257"/>
  <c r="Z16" i="257" s="1"/>
  <c r="T16" i="257"/>
  <c r="S16" i="257"/>
  <c r="R16" i="257"/>
  <c r="Q16" i="257"/>
  <c r="U16" i="257" s="1"/>
  <c r="O16" i="257"/>
  <c r="N16" i="257"/>
  <c r="M16" i="257"/>
  <c r="L16" i="257"/>
  <c r="K16" i="257"/>
  <c r="P16" i="257" s="1"/>
  <c r="AI15" i="257"/>
  <c r="AH15" i="257"/>
  <c r="AJ15" i="257" s="1"/>
  <c r="F15" i="257" s="1"/>
  <c r="AG15" i="257"/>
  <c r="AE15" i="257"/>
  <c r="AD15" i="257"/>
  <c r="AC15" i="257"/>
  <c r="AB15" i="257"/>
  <c r="AF15" i="257" s="1"/>
  <c r="AA15" i="257"/>
  <c r="Y15" i="257"/>
  <c r="X15" i="257"/>
  <c r="W15" i="257"/>
  <c r="Z15" i="257" s="1"/>
  <c r="V15" i="257"/>
  <c r="T15" i="257"/>
  <c r="S15" i="257"/>
  <c r="R15" i="257"/>
  <c r="U15" i="257" s="1"/>
  <c r="Q15" i="257"/>
  <c r="O15" i="257"/>
  <c r="N15" i="257"/>
  <c r="M15" i="257"/>
  <c r="L15" i="257"/>
  <c r="P15" i="257" s="1"/>
  <c r="K15" i="257"/>
  <c r="AI14" i="257"/>
  <c r="AH14" i="257"/>
  <c r="AG14" i="257"/>
  <c r="AE14" i="257"/>
  <c r="AD14" i="257"/>
  <c r="AC14" i="257"/>
  <c r="AB14" i="257"/>
  <c r="AF14" i="257" s="1"/>
  <c r="AA14" i="257"/>
  <c r="Y14" i="257"/>
  <c r="X14" i="257"/>
  <c r="W14" i="257"/>
  <c r="V14" i="257"/>
  <c r="T14" i="257"/>
  <c r="S14" i="257"/>
  <c r="R14" i="257"/>
  <c r="U14" i="257" s="1"/>
  <c r="Q14" i="257"/>
  <c r="O14" i="257"/>
  <c r="N14" i="257"/>
  <c r="M14" i="257"/>
  <c r="L14" i="257"/>
  <c r="P14" i="257" s="1"/>
  <c r="K14" i="257"/>
  <c r="AI13" i="257"/>
  <c r="AH13" i="257"/>
  <c r="AJ13" i="257" s="1"/>
  <c r="F13" i="257" s="1"/>
  <c r="AG13" i="257"/>
  <c r="AE13" i="257"/>
  <c r="AD13" i="257"/>
  <c r="AC13" i="257"/>
  <c r="AB13" i="257"/>
  <c r="AF13" i="257" s="1"/>
  <c r="AA13" i="257"/>
  <c r="Y13" i="257"/>
  <c r="X13" i="257"/>
  <c r="W13" i="257"/>
  <c r="Z13" i="257" s="1"/>
  <c r="V13" i="257"/>
  <c r="T13" i="257"/>
  <c r="S13" i="257"/>
  <c r="R13" i="257"/>
  <c r="U13" i="257" s="1"/>
  <c r="Q13" i="257"/>
  <c r="O13" i="257"/>
  <c r="N13" i="257"/>
  <c r="M13" i="257"/>
  <c r="L13" i="257"/>
  <c r="P13" i="257" s="1"/>
  <c r="K13" i="257"/>
  <c r="AI12" i="257"/>
  <c r="AH12" i="257"/>
  <c r="AG12" i="257"/>
  <c r="AJ12" i="257" s="1"/>
  <c r="F12" i="257" s="1"/>
  <c r="AE12" i="257"/>
  <c r="AD12" i="257"/>
  <c r="AC12" i="257"/>
  <c r="AB12" i="257"/>
  <c r="AA12" i="257"/>
  <c r="AF12" i="257" s="1"/>
  <c r="Y12" i="257"/>
  <c r="X12" i="257"/>
  <c r="W12" i="257"/>
  <c r="V12" i="257"/>
  <c r="Z12" i="257" s="1"/>
  <c r="T12" i="257"/>
  <c r="S12" i="257"/>
  <c r="R12" i="257"/>
  <c r="Q12" i="257"/>
  <c r="U12" i="257" s="1"/>
  <c r="O12" i="257"/>
  <c r="N12" i="257"/>
  <c r="M12" i="257"/>
  <c r="L12" i="257"/>
  <c r="K12" i="257"/>
  <c r="P12" i="257" s="1"/>
  <c r="AI11" i="257"/>
  <c r="AH11" i="257"/>
  <c r="AG11" i="257"/>
  <c r="AJ11" i="257" s="1"/>
  <c r="F11" i="257" s="1"/>
  <c r="AE11" i="257"/>
  <c r="AD11" i="257"/>
  <c r="AC11" i="257"/>
  <c r="AB11" i="257"/>
  <c r="AA11" i="257"/>
  <c r="AF11" i="257" s="1"/>
  <c r="Y11" i="257"/>
  <c r="X11" i="257"/>
  <c r="W11" i="257"/>
  <c r="V11" i="257"/>
  <c r="T11" i="257"/>
  <c r="S11" i="257"/>
  <c r="R11" i="257"/>
  <c r="Q11" i="257"/>
  <c r="O11" i="257"/>
  <c r="N11" i="257"/>
  <c r="M11" i="257"/>
  <c r="L11" i="257"/>
  <c r="K11" i="257"/>
  <c r="P11" i="257" s="1"/>
  <c r="AI10" i="257"/>
  <c r="AH10" i="257"/>
  <c r="AJ10" i="257" s="1"/>
  <c r="F10" i="257" s="1"/>
  <c r="AG10" i="257"/>
  <c r="AE10" i="257"/>
  <c r="AD10" i="257"/>
  <c r="AC10" i="257"/>
  <c r="AB10" i="257"/>
  <c r="AF10" i="257" s="1"/>
  <c r="AA10" i="257"/>
  <c r="Y10" i="257"/>
  <c r="X10" i="257"/>
  <c r="W10" i="257"/>
  <c r="Z10" i="257" s="1"/>
  <c r="V10" i="257"/>
  <c r="T10" i="257"/>
  <c r="S10" i="257"/>
  <c r="R10" i="257"/>
  <c r="U10" i="257" s="1"/>
  <c r="Q10" i="257"/>
  <c r="O10" i="257"/>
  <c r="N10" i="257"/>
  <c r="M10" i="257"/>
  <c r="L10" i="257"/>
  <c r="P10" i="257" s="1"/>
  <c r="K10" i="257"/>
  <c r="AI9" i="257"/>
  <c r="AH9" i="257"/>
  <c r="AG9" i="257"/>
  <c r="AJ9" i="257" s="1"/>
  <c r="F9" i="257" s="1"/>
  <c r="AE9" i="257"/>
  <c r="AD9" i="257"/>
  <c r="AC9" i="257"/>
  <c r="AB9" i="257"/>
  <c r="AA9" i="257"/>
  <c r="AF9" i="257" s="1"/>
  <c r="Y9" i="257"/>
  <c r="X9" i="257"/>
  <c r="W9" i="257"/>
  <c r="V9" i="257"/>
  <c r="Z9" i="257" s="1"/>
  <c r="U9" i="257"/>
  <c r="T9" i="257"/>
  <c r="S9" i="257"/>
  <c r="R9" i="257"/>
  <c r="Q9" i="257"/>
  <c r="O9" i="257"/>
  <c r="N9" i="257"/>
  <c r="M9" i="257"/>
  <c r="L9" i="257"/>
  <c r="K9" i="257"/>
  <c r="P9" i="257" s="1"/>
  <c r="AI8" i="257"/>
  <c r="AH8" i="257"/>
  <c r="AG8" i="257"/>
  <c r="AJ8" i="257" s="1"/>
  <c r="F8" i="257" s="1"/>
  <c r="AE8" i="257"/>
  <c r="AD8" i="257"/>
  <c r="AC8" i="257"/>
  <c r="AB8" i="257"/>
  <c r="AA8" i="257"/>
  <c r="AF8" i="257" s="1"/>
  <c r="Y8" i="257"/>
  <c r="X8" i="257"/>
  <c r="W8" i="257"/>
  <c r="V8" i="257"/>
  <c r="Z8" i="257" s="1"/>
  <c r="T8" i="257"/>
  <c r="S8" i="257"/>
  <c r="R8" i="257"/>
  <c r="Q8" i="257"/>
  <c r="U8" i="257" s="1"/>
  <c r="P8" i="257"/>
  <c r="O8" i="257"/>
  <c r="N8" i="257"/>
  <c r="M8" i="257"/>
  <c r="L8" i="257"/>
  <c r="K8" i="257"/>
  <c r="AI7" i="257"/>
  <c r="AH7" i="257"/>
  <c r="AG7" i="257"/>
  <c r="AJ7" i="257" s="1"/>
  <c r="F7" i="257" s="1"/>
  <c r="AE7" i="257"/>
  <c r="AD7" i="257"/>
  <c r="AC7" i="257"/>
  <c r="AB7" i="257"/>
  <c r="AA7" i="257"/>
  <c r="AF7" i="257" s="1"/>
  <c r="Y7" i="257"/>
  <c r="X7" i="257"/>
  <c r="W7" i="257"/>
  <c r="V7" i="257"/>
  <c r="Z7" i="257" s="1"/>
  <c r="T7" i="257"/>
  <c r="S7" i="257"/>
  <c r="R7" i="257"/>
  <c r="Q7" i="257"/>
  <c r="U7" i="257" s="1"/>
  <c r="O7" i="257"/>
  <c r="N7" i="257"/>
  <c r="M7" i="257"/>
  <c r="L7" i="257"/>
  <c r="K7" i="257"/>
  <c r="P7" i="257" s="1"/>
  <c r="AI6" i="257"/>
  <c r="AH6" i="257"/>
  <c r="AG6" i="257"/>
  <c r="AE6" i="257"/>
  <c r="AD6" i="257"/>
  <c r="AC6" i="257"/>
  <c r="AB6" i="257"/>
  <c r="AF6" i="257" s="1"/>
  <c r="AA6" i="257"/>
  <c r="Y6" i="257"/>
  <c r="X6" i="257"/>
  <c r="W6" i="257"/>
  <c r="V6" i="257"/>
  <c r="Z6" i="257" s="1"/>
  <c r="T6" i="257"/>
  <c r="S6" i="257"/>
  <c r="R6" i="257"/>
  <c r="U6" i="257" s="1"/>
  <c r="Q6" i="257"/>
  <c r="O6" i="257"/>
  <c r="N6" i="257"/>
  <c r="M6" i="257"/>
  <c r="L6" i="257"/>
  <c r="P6" i="257" s="1"/>
  <c r="K6" i="257"/>
  <c r="AI5" i="257"/>
  <c r="AH5" i="257"/>
  <c r="AJ5" i="257" s="1"/>
  <c r="F5" i="257" s="1"/>
  <c r="AG5" i="257"/>
  <c r="AE5" i="257"/>
  <c r="AD5" i="257"/>
  <c r="AC5" i="257"/>
  <c r="AB5" i="257"/>
  <c r="AF5" i="257" s="1"/>
  <c r="AA5" i="257"/>
  <c r="Y5" i="257"/>
  <c r="X5" i="257"/>
  <c r="W5" i="257"/>
  <c r="Z5" i="257" s="1"/>
  <c r="V5" i="257"/>
  <c r="T5" i="257"/>
  <c r="S5" i="257"/>
  <c r="R5" i="257"/>
  <c r="U5" i="257" s="1"/>
  <c r="Q5" i="257"/>
  <c r="O5" i="257"/>
  <c r="N5" i="257"/>
  <c r="M5" i="257"/>
  <c r="L5" i="257"/>
  <c r="P5" i="257" s="1"/>
  <c r="K5" i="257"/>
  <c r="AI4" i="257"/>
  <c r="AH4" i="257"/>
  <c r="AJ4" i="257" s="1"/>
  <c r="F4" i="257" s="1"/>
  <c r="AG4" i="257"/>
  <c r="AE4" i="257"/>
  <c r="AD4" i="257"/>
  <c r="AC4" i="257"/>
  <c r="AB4" i="257"/>
  <c r="AF4" i="257" s="1"/>
  <c r="AA4" i="257"/>
  <c r="Y4" i="257"/>
  <c r="X4" i="257"/>
  <c r="W4" i="257"/>
  <c r="Z4" i="257" s="1"/>
  <c r="V4" i="257"/>
  <c r="T4" i="257"/>
  <c r="S4" i="257"/>
  <c r="R4" i="257"/>
  <c r="U4" i="257" s="1"/>
  <c r="Q4" i="257"/>
  <c r="O4" i="257"/>
  <c r="N4" i="257"/>
  <c r="M4" i="257"/>
  <c r="L4" i="257"/>
  <c r="P4" i="257" s="1"/>
  <c r="K4" i="257"/>
  <c r="D57" i="256"/>
  <c r="E54" i="256"/>
  <c r="E55" i="256" s="1"/>
  <c r="D54" i="256"/>
  <c r="D55" i="256" s="1"/>
  <c r="C54" i="256"/>
  <c r="D50" i="256"/>
  <c r="E47" i="256"/>
  <c r="E49" i="256" s="1"/>
  <c r="D47" i="256"/>
  <c r="D49" i="256" s="1"/>
  <c r="AJ43" i="256"/>
  <c r="AI43" i="256"/>
  <c r="AH43" i="256"/>
  <c r="AG43" i="256"/>
  <c r="AF43" i="256"/>
  <c r="AE43" i="256"/>
  <c r="AD43" i="256"/>
  <c r="AC43" i="256"/>
  <c r="AB43" i="256"/>
  <c r="AA43" i="256"/>
  <c r="Z43" i="256"/>
  <c r="Y43" i="256"/>
  <c r="X43" i="256"/>
  <c r="W43" i="256"/>
  <c r="V43" i="256"/>
  <c r="U43" i="256"/>
  <c r="T43" i="256"/>
  <c r="S43" i="256"/>
  <c r="R43" i="256"/>
  <c r="Q43" i="256"/>
  <c r="P43" i="256"/>
  <c r="O43" i="256"/>
  <c r="N43" i="256"/>
  <c r="M43" i="256"/>
  <c r="L43" i="256"/>
  <c r="K43" i="256"/>
  <c r="F43" i="256"/>
  <c r="AJ42" i="256"/>
  <c r="AI42" i="256"/>
  <c r="AH42" i="256"/>
  <c r="AG42" i="256"/>
  <c r="AF42" i="256"/>
  <c r="AE42" i="256"/>
  <c r="AD42" i="256"/>
  <c r="AC42" i="256"/>
  <c r="AB42" i="256"/>
  <c r="AA42" i="256"/>
  <c r="Z42" i="256"/>
  <c r="Y42" i="256"/>
  <c r="X42" i="256"/>
  <c r="W42" i="256"/>
  <c r="V42" i="256"/>
  <c r="U42" i="256"/>
  <c r="T42" i="256"/>
  <c r="S42" i="256"/>
  <c r="R42" i="256"/>
  <c r="Q42" i="256"/>
  <c r="P42" i="256"/>
  <c r="O42" i="256"/>
  <c r="N42" i="256"/>
  <c r="M42" i="256"/>
  <c r="L42" i="256"/>
  <c r="K42" i="256"/>
  <c r="F42" i="256"/>
  <c r="AJ41" i="256"/>
  <c r="AI41" i="256"/>
  <c r="AH41" i="256"/>
  <c r="AG41" i="256"/>
  <c r="AF41" i="256"/>
  <c r="AE41" i="256"/>
  <c r="AD41" i="256"/>
  <c r="AC41" i="256"/>
  <c r="AB41" i="256"/>
  <c r="AA41" i="256"/>
  <c r="Z41" i="256"/>
  <c r="Y41" i="256"/>
  <c r="X41" i="256"/>
  <c r="W41" i="256"/>
  <c r="V41" i="256"/>
  <c r="U41" i="256"/>
  <c r="T41" i="256"/>
  <c r="S41" i="256"/>
  <c r="R41" i="256"/>
  <c r="Q41" i="256"/>
  <c r="P41" i="256"/>
  <c r="O41" i="256"/>
  <c r="N41" i="256"/>
  <c r="M41" i="256"/>
  <c r="L41" i="256"/>
  <c r="K41" i="256"/>
  <c r="F41" i="256"/>
  <c r="AJ40" i="256"/>
  <c r="AI40" i="256"/>
  <c r="AH40" i="256"/>
  <c r="AG40" i="256"/>
  <c r="AF40" i="256"/>
  <c r="AE40" i="256"/>
  <c r="AD40" i="256"/>
  <c r="AC40" i="256"/>
  <c r="AB40" i="256"/>
  <c r="AA40" i="256"/>
  <c r="Z40" i="256"/>
  <c r="Y40" i="256"/>
  <c r="X40" i="256"/>
  <c r="W40" i="256"/>
  <c r="V40" i="256"/>
  <c r="U40" i="256"/>
  <c r="T40" i="256"/>
  <c r="S40" i="256"/>
  <c r="R40" i="256"/>
  <c r="Q40" i="256"/>
  <c r="P40" i="256"/>
  <c r="O40" i="256"/>
  <c r="N40" i="256"/>
  <c r="M40" i="256"/>
  <c r="L40" i="256"/>
  <c r="K40" i="256"/>
  <c r="F40" i="256"/>
  <c r="AJ39" i="256"/>
  <c r="AI39" i="256"/>
  <c r="AH39" i="256"/>
  <c r="AG39" i="256"/>
  <c r="AF39" i="256"/>
  <c r="AE39" i="256"/>
  <c r="AD39" i="256"/>
  <c r="AC39" i="256"/>
  <c r="AB39" i="256"/>
  <c r="AA39" i="256"/>
  <c r="Z39" i="256"/>
  <c r="Y39" i="256"/>
  <c r="X39" i="256"/>
  <c r="W39" i="256"/>
  <c r="V39" i="256"/>
  <c r="U39" i="256"/>
  <c r="T39" i="256"/>
  <c r="S39" i="256"/>
  <c r="R39" i="256"/>
  <c r="Q39" i="256"/>
  <c r="P39" i="256"/>
  <c r="O39" i="256"/>
  <c r="N39" i="256"/>
  <c r="M39" i="256"/>
  <c r="L39" i="256"/>
  <c r="K39" i="256"/>
  <c r="F39" i="256"/>
  <c r="AJ38" i="256"/>
  <c r="AI38" i="256"/>
  <c r="AH38" i="256"/>
  <c r="AG38" i="256"/>
  <c r="AF38" i="256"/>
  <c r="AE38" i="256"/>
  <c r="AD38" i="256"/>
  <c r="AC38" i="256"/>
  <c r="AB38" i="256"/>
  <c r="AA38" i="256"/>
  <c r="Z38" i="256"/>
  <c r="Y38" i="256"/>
  <c r="X38" i="256"/>
  <c r="W38" i="256"/>
  <c r="V38" i="256"/>
  <c r="U38" i="256"/>
  <c r="T38" i="256"/>
  <c r="S38" i="256"/>
  <c r="R38" i="256"/>
  <c r="Q38" i="256"/>
  <c r="P38" i="256"/>
  <c r="O38" i="256"/>
  <c r="N38" i="256"/>
  <c r="M38" i="256"/>
  <c r="L38" i="256"/>
  <c r="K38" i="256"/>
  <c r="F38" i="256"/>
  <c r="AJ37" i="256"/>
  <c r="AI37" i="256"/>
  <c r="AH37" i="256"/>
  <c r="AG37" i="256"/>
  <c r="AF37" i="256"/>
  <c r="AE37" i="256"/>
  <c r="AD37" i="256"/>
  <c r="AC37" i="256"/>
  <c r="AB37" i="256"/>
  <c r="AA37" i="256"/>
  <c r="Z37" i="256"/>
  <c r="Y37" i="256"/>
  <c r="X37" i="256"/>
  <c r="W37" i="256"/>
  <c r="V37" i="256"/>
  <c r="U37" i="256"/>
  <c r="T37" i="256"/>
  <c r="S37" i="256"/>
  <c r="R37" i="256"/>
  <c r="Q37" i="256"/>
  <c r="P37" i="256"/>
  <c r="O37" i="256"/>
  <c r="N37" i="256"/>
  <c r="M37" i="256"/>
  <c r="L37" i="256"/>
  <c r="K37" i="256"/>
  <c r="F37" i="256"/>
  <c r="AJ36" i="256"/>
  <c r="AI36" i="256"/>
  <c r="AH36" i="256"/>
  <c r="AG36" i="256"/>
  <c r="AF36" i="256"/>
  <c r="AE36" i="256"/>
  <c r="AD36" i="256"/>
  <c r="AC36" i="256"/>
  <c r="AB36" i="256"/>
  <c r="AA36" i="256"/>
  <c r="Z36" i="256"/>
  <c r="Y36" i="256"/>
  <c r="X36" i="256"/>
  <c r="W36" i="256"/>
  <c r="V36" i="256"/>
  <c r="U36" i="256"/>
  <c r="T36" i="256"/>
  <c r="S36" i="256"/>
  <c r="R36" i="256"/>
  <c r="Q36" i="256"/>
  <c r="P36" i="256"/>
  <c r="O36" i="256"/>
  <c r="N36" i="256"/>
  <c r="M36" i="256"/>
  <c r="L36" i="256"/>
  <c r="K36" i="256"/>
  <c r="F36" i="256"/>
  <c r="AJ35" i="256"/>
  <c r="AI35" i="256"/>
  <c r="AH35" i="256"/>
  <c r="AG35" i="256"/>
  <c r="AF35" i="256"/>
  <c r="AE35" i="256"/>
  <c r="AD35" i="256"/>
  <c r="AC35" i="256"/>
  <c r="AB35" i="256"/>
  <c r="AA35" i="256"/>
  <c r="Z35" i="256"/>
  <c r="Y35" i="256"/>
  <c r="X35" i="256"/>
  <c r="W35" i="256"/>
  <c r="V35" i="256"/>
  <c r="U35" i="256"/>
  <c r="T35" i="256"/>
  <c r="S35" i="256"/>
  <c r="R35" i="256"/>
  <c r="Q35" i="256"/>
  <c r="P35" i="256"/>
  <c r="O35" i="256"/>
  <c r="N35" i="256"/>
  <c r="M35" i="256"/>
  <c r="L35" i="256"/>
  <c r="K35" i="256"/>
  <c r="F35" i="256"/>
  <c r="AJ34" i="256"/>
  <c r="AI34" i="256"/>
  <c r="AH34" i="256"/>
  <c r="AG34" i="256"/>
  <c r="AF34" i="256"/>
  <c r="AE34" i="256"/>
  <c r="AD34" i="256"/>
  <c r="AC34" i="256"/>
  <c r="AB34" i="256"/>
  <c r="AA34" i="256"/>
  <c r="Z34" i="256"/>
  <c r="Y34" i="256"/>
  <c r="X34" i="256"/>
  <c r="W34" i="256"/>
  <c r="V34" i="256"/>
  <c r="U34" i="256"/>
  <c r="T34" i="256"/>
  <c r="S34" i="256"/>
  <c r="R34" i="256"/>
  <c r="Q34" i="256"/>
  <c r="P34" i="256"/>
  <c r="O34" i="256"/>
  <c r="N34" i="256"/>
  <c r="M34" i="256"/>
  <c r="L34" i="256"/>
  <c r="K34" i="256"/>
  <c r="F34" i="256"/>
  <c r="AJ33" i="256"/>
  <c r="AI33" i="256"/>
  <c r="AH33" i="256"/>
  <c r="AG33" i="256"/>
  <c r="AF33" i="256"/>
  <c r="AE33" i="256"/>
  <c r="AD33" i="256"/>
  <c r="AC33" i="256"/>
  <c r="AB33" i="256"/>
  <c r="AA33" i="256"/>
  <c r="Z33" i="256"/>
  <c r="Y33" i="256"/>
  <c r="X33" i="256"/>
  <c r="W33" i="256"/>
  <c r="V33" i="256"/>
  <c r="U33" i="256"/>
  <c r="T33" i="256"/>
  <c r="S33" i="256"/>
  <c r="R33" i="256"/>
  <c r="Q33" i="256"/>
  <c r="P33" i="256"/>
  <c r="O33" i="256"/>
  <c r="N33" i="256"/>
  <c r="M33" i="256"/>
  <c r="L33" i="256"/>
  <c r="K33" i="256"/>
  <c r="F33" i="256"/>
  <c r="AJ32" i="256"/>
  <c r="AI32" i="256"/>
  <c r="AH32" i="256"/>
  <c r="AG32" i="256"/>
  <c r="AF32" i="256"/>
  <c r="AE32" i="256"/>
  <c r="AD32" i="256"/>
  <c r="AC32" i="256"/>
  <c r="AB32" i="256"/>
  <c r="AA32" i="256"/>
  <c r="Z32" i="256"/>
  <c r="Y32" i="256"/>
  <c r="X32" i="256"/>
  <c r="W32" i="256"/>
  <c r="V32" i="256"/>
  <c r="U32" i="256"/>
  <c r="T32" i="256"/>
  <c r="S32" i="256"/>
  <c r="R32" i="256"/>
  <c r="Q32" i="256"/>
  <c r="P32" i="256"/>
  <c r="O32" i="256"/>
  <c r="N32" i="256"/>
  <c r="M32" i="256"/>
  <c r="L32" i="256"/>
  <c r="K32" i="256"/>
  <c r="F32" i="256"/>
  <c r="AJ31" i="256"/>
  <c r="AI31" i="256"/>
  <c r="AH31" i="256"/>
  <c r="AG31" i="256"/>
  <c r="AF31" i="256"/>
  <c r="AE31" i="256"/>
  <c r="AD31" i="256"/>
  <c r="AC31" i="256"/>
  <c r="AB31" i="256"/>
  <c r="AA31" i="256"/>
  <c r="Z31" i="256"/>
  <c r="Y31" i="256"/>
  <c r="X31" i="256"/>
  <c r="W31" i="256"/>
  <c r="V31" i="256"/>
  <c r="U31" i="256"/>
  <c r="T31" i="256"/>
  <c r="S31" i="256"/>
  <c r="R31" i="256"/>
  <c r="Q31" i="256"/>
  <c r="P31" i="256"/>
  <c r="O31" i="256"/>
  <c r="N31" i="256"/>
  <c r="M31" i="256"/>
  <c r="L31" i="256"/>
  <c r="K31" i="256"/>
  <c r="F31" i="256"/>
  <c r="AJ30" i="256"/>
  <c r="AI30" i="256"/>
  <c r="AH30" i="256"/>
  <c r="AG30" i="256"/>
  <c r="AF30" i="256"/>
  <c r="AE30" i="256"/>
  <c r="AD30" i="256"/>
  <c r="AC30" i="256"/>
  <c r="AB30" i="256"/>
  <c r="AA30" i="256"/>
  <c r="Z30" i="256"/>
  <c r="Y30" i="256"/>
  <c r="X30" i="256"/>
  <c r="W30" i="256"/>
  <c r="V30" i="256"/>
  <c r="U30" i="256"/>
  <c r="T30" i="256"/>
  <c r="S30" i="256"/>
  <c r="R30" i="256"/>
  <c r="Q30" i="256"/>
  <c r="P30" i="256"/>
  <c r="O30" i="256"/>
  <c r="N30" i="256"/>
  <c r="M30" i="256"/>
  <c r="L30" i="256"/>
  <c r="K30" i="256"/>
  <c r="F30" i="256"/>
  <c r="AJ29" i="256"/>
  <c r="AI29" i="256"/>
  <c r="AH29" i="256"/>
  <c r="AG29" i="256"/>
  <c r="AF29" i="256"/>
  <c r="AE29" i="256"/>
  <c r="AD29" i="256"/>
  <c r="AC29" i="256"/>
  <c r="AB29" i="256"/>
  <c r="AA29" i="256"/>
  <c r="Z29" i="256"/>
  <c r="Y29" i="256"/>
  <c r="X29" i="256"/>
  <c r="W29" i="256"/>
  <c r="V29" i="256"/>
  <c r="U29" i="256"/>
  <c r="T29" i="256"/>
  <c r="S29" i="256"/>
  <c r="R29" i="256"/>
  <c r="Q29" i="256"/>
  <c r="P29" i="256"/>
  <c r="O29" i="256"/>
  <c r="N29" i="256"/>
  <c r="M29" i="256"/>
  <c r="L29" i="256"/>
  <c r="K29" i="256"/>
  <c r="F29" i="256"/>
  <c r="AJ28" i="256"/>
  <c r="AI28" i="256"/>
  <c r="AH28" i="256"/>
  <c r="AG28" i="256"/>
  <c r="AF28" i="256"/>
  <c r="AE28" i="256"/>
  <c r="AD28" i="256"/>
  <c r="AC28" i="256"/>
  <c r="AB28" i="256"/>
  <c r="AA28" i="256"/>
  <c r="Z28" i="256"/>
  <c r="Y28" i="256"/>
  <c r="X28" i="256"/>
  <c r="W28" i="256"/>
  <c r="V28" i="256"/>
  <c r="U28" i="256"/>
  <c r="T28" i="256"/>
  <c r="S28" i="256"/>
  <c r="R28" i="256"/>
  <c r="Q28" i="256"/>
  <c r="P28" i="256"/>
  <c r="O28" i="256"/>
  <c r="N28" i="256"/>
  <c r="M28" i="256"/>
  <c r="L28" i="256"/>
  <c r="K28" i="256"/>
  <c r="F28" i="256"/>
  <c r="AJ27" i="256"/>
  <c r="AI27" i="256"/>
  <c r="AH27" i="256"/>
  <c r="AG27" i="256"/>
  <c r="AF27" i="256"/>
  <c r="AE27" i="256"/>
  <c r="AD27" i="256"/>
  <c r="AC27" i="256"/>
  <c r="AB27" i="256"/>
  <c r="AA27" i="256"/>
  <c r="Z27" i="256"/>
  <c r="Y27" i="256"/>
  <c r="X27" i="256"/>
  <c r="W27" i="256"/>
  <c r="V27" i="256"/>
  <c r="U27" i="256"/>
  <c r="T27" i="256"/>
  <c r="S27" i="256"/>
  <c r="R27" i="256"/>
  <c r="Q27" i="256"/>
  <c r="P27" i="256"/>
  <c r="O27" i="256"/>
  <c r="N27" i="256"/>
  <c r="M27" i="256"/>
  <c r="L27" i="256"/>
  <c r="K27" i="256"/>
  <c r="F27" i="256"/>
  <c r="AJ26" i="256"/>
  <c r="AI26" i="256"/>
  <c r="AH26" i="256"/>
  <c r="AG26" i="256"/>
  <c r="AF26" i="256"/>
  <c r="AE26" i="256"/>
  <c r="AD26" i="256"/>
  <c r="AC26" i="256"/>
  <c r="AB26" i="256"/>
  <c r="AA26" i="256"/>
  <c r="Z26" i="256"/>
  <c r="Y26" i="256"/>
  <c r="X26" i="256"/>
  <c r="W26" i="256"/>
  <c r="V26" i="256"/>
  <c r="U26" i="256"/>
  <c r="T26" i="256"/>
  <c r="S26" i="256"/>
  <c r="R26" i="256"/>
  <c r="Q26" i="256"/>
  <c r="P26" i="256"/>
  <c r="O26" i="256"/>
  <c r="N26" i="256"/>
  <c r="M26" i="256"/>
  <c r="L26" i="256"/>
  <c r="K26" i="256"/>
  <c r="F26" i="256"/>
  <c r="AJ25" i="256"/>
  <c r="AI25" i="256"/>
  <c r="AH25" i="256"/>
  <c r="AG25" i="256"/>
  <c r="AF25" i="256"/>
  <c r="AE25" i="256"/>
  <c r="AD25" i="256"/>
  <c r="AC25" i="256"/>
  <c r="AB25" i="256"/>
  <c r="AA25" i="256"/>
  <c r="Z25" i="256"/>
  <c r="Y25" i="256"/>
  <c r="X25" i="256"/>
  <c r="W25" i="256"/>
  <c r="V25" i="256"/>
  <c r="U25" i="256"/>
  <c r="T25" i="256"/>
  <c r="S25" i="256"/>
  <c r="R25" i="256"/>
  <c r="Q25" i="256"/>
  <c r="P25" i="256"/>
  <c r="O25" i="256"/>
  <c r="N25" i="256"/>
  <c r="M25" i="256"/>
  <c r="L25" i="256"/>
  <c r="K25" i="256"/>
  <c r="F25" i="256"/>
  <c r="AJ24" i="256"/>
  <c r="AI24" i="256"/>
  <c r="AH24" i="256"/>
  <c r="AG24" i="256"/>
  <c r="AF24" i="256"/>
  <c r="AE24" i="256"/>
  <c r="AD24" i="256"/>
  <c r="AC24" i="256"/>
  <c r="AB24" i="256"/>
  <c r="AA24" i="256"/>
  <c r="Z24" i="256"/>
  <c r="Y24" i="256"/>
  <c r="X24" i="256"/>
  <c r="W24" i="256"/>
  <c r="V24" i="256"/>
  <c r="U24" i="256"/>
  <c r="T24" i="256"/>
  <c r="S24" i="256"/>
  <c r="R24" i="256"/>
  <c r="Q24" i="256"/>
  <c r="P24" i="256"/>
  <c r="O24" i="256"/>
  <c r="N24" i="256"/>
  <c r="M24" i="256"/>
  <c r="L24" i="256"/>
  <c r="K24" i="256"/>
  <c r="F24" i="256"/>
  <c r="AJ23" i="256"/>
  <c r="AI23" i="256"/>
  <c r="AH23" i="256"/>
  <c r="AG23" i="256"/>
  <c r="AF23" i="256"/>
  <c r="AE23" i="256"/>
  <c r="AD23" i="256"/>
  <c r="AC23" i="256"/>
  <c r="AB23" i="256"/>
  <c r="AA23" i="256"/>
  <c r="Z23" i="256"/>
  <c r="Y23" i="256"/>
  <c r="X23" i="256"/>
  <c r="W23" i="256"/>
  <c r="V23" i="256"/>
  <c r="U23" i="256"/>
  <c r="T23" i="256"/>
  <c r="S23" i="256"/>
  <c r="R23" i="256"/>
  <c r="Q23" i="256"/>
  <c r="P23" i="256"/>
  <c r="O23" i="256"/>
  <c r="N23" i="256"/>
  <c r="M23" i="256"/>
  <c r="L23" i="256"/>
  <c r="K23" i="256"/>
  <c r="F23" i="256"/>
  <c r="AI22" i="256"/>
  <c r="AH22" i="256"/>
  <c r="AJ22" i="256" s="1"/>
  <c r="F22" i="256" s="1"/>
  <c r="AG22" i="256"/>
  <c r="AF22" i="256"/>
  <c r="AE22" i="256"/>
  <c r="AD22" i="256"/>
  <c r="AC22" i="256"/>
  <c r="AB22" i="256"/>
  <c r="AA22" i="256"/>
  <c r="Y22" i="256"/>
  <c r="X22" i="256"/>
  <c r="W22" i="256"/>
  <c r="Z22" i="256" s="1"/>
  <c r="V22" i="256"/>
  <c r="U22" i="256"/>
  <c r="T22" i="256"/>
  <c r="S22" i="256"/>
  <c r="R22" i="256"/>
  <c r="Q22" i="256"/>
  <c r="P22" i="256"/>
  <c r="O22" i="256"/>
  <c r="N22" i="256"/>
  <c r="M22" i="256"/>
  <c r="L22" i="256"/>
  <c r="K22" i="256"/>
  <c r="AI21" i="256"/>
  <c r="AH21" i="256"/>
  <c r="AG21" i="256"/>
  <c r="AJ21" i="256" s="1"/>
  <c r="F21" i="256" s="1"/>
  <c r="AF21" i="256"/>
  <c r="AE21" i="256"/>
  <c r="AD21" i="256"/>
  <c r="AC21" i="256"/>
  <c r="AB21" i="256"/>
  <c r="AA21" i="256"/>
  <c r="Z21" i="256"/>
  <c r="Y21" i="256"/>
  <c r="X21" i="256"/>
  <c r="W21" i="256"/>
  <c r="V21" i="256"/>
  <c r="T21" i="256"/>
  <c r="S21" i="256"/>
  <c r="R21" i="256"/>
  <c r="Q21" i="256"/>
  <c r="U21" i="256" s="1"/>
  <c r="P21" i="256"/>
  <c r="O21" i="256"/>
  <c r="N21" i="256"/>
  <c r="M21" i="256"/>
  <c r="L21" i="256"/>
  <c r="K21" i="256"/>
  <c r="AJ20" i="256"/>
  <c r="F20" i="256" s="1"/>
  <c r="AI20" i="256"/>
  <c r="AH20" i="256"/>
  <c r="AG20" i="256"/>
  <c r="AE20" i="256"/>
  <c r="AD20" i="256"/>
  <c r="AC20" i="256"/>
  <c r="AB20" i="256"/>
  <c r="AA20" i="256"/>
  <c r="Y20" i="256"/>
  <c r="X20" i="256"/>
  <c r="W20" i="256"/>
  <c r="V20" i="256"/>
  <c r="T20" i="256"/>
  <c r="S20" i="256"/>
  <c r="R20" i="256"/>
  <c r="U20" i="256" s="1"/>
  <c r="Q20" i="256"/>
  <c r="O20" i="256"/>
  <c r="N20" i="256"/>
  <c r="M20" i="256"/>
  <c r="L20" i="256"/>
  <c r="K20" i="256"/>
  <c r="AI19" i="256"/>
  <c r="AH19" i="256"/>
  <c r="AJ19" i="256" s="1"/>
  <c r="F19" i="256" s="1"/>
  <c r="AG19" i="256"/>
  <c r="AE19" i="256"/>
  <c r="AD19" i="256"/>
  <c r="AC19" i="256"/>
  <c r="AB19" i="256"/>
  <c r="AF19" i="256" s="1"/>
  <c r="AA19" i="256"/>
  <c r="Y19" i="256"/>
  <c r="X19" i="256"/>
  <c r="W19" i="256"/>
  <c r="Z19" i="256" s="1"/>
  <c r="V19" i="256"/>
  <c r="T19" i="256"/>
  <c r="S19" i="256"/>
  <c r="R19" i="256"/>
  <c r="U19" i="256" s="1"/>
  <c r="Q19" i="256"/>
  <c r="O19" i="256"/>
  <c r="N19" i="256"/>
  <c r="M19" i="256"/>
  <c r="L19" i="256"/>
  <c r="P19" i="256" s="1"/>
  <c r="K19" i="256"/>
  <c r="AI18" i="256"/>
  <c r="AH18" i="256"/>
  <c r="AG18" i="256"/>
  <c r="AE18" i="256"/>
  <c r="AD18" i="256"/>
  <c r="AC18" i="256"/>
  <c r="AB18" i="256"/>
  <c r="AA18" i="256"/>
  <c r="Y18" i="256"/>
  <c r="X18" i="256"/>
  <c r="W18" i="256"/>
  <c r="V18" i="256"/>
  <c r="Z18" i="256" s="1"/>
  <c r="T18" i="256"/>
  <c r="S18" i="256"/>
  <c r="R18" i="256"/>
  <c r="Q18" i="256"/>
  <c r="O18" i="256"/>
  <c r="N18" i="256"/>
  <c r="M18" i="256"/>
  <c r="L18" i="256"/>
  <c r="K18" i="256"/>
  <c r="AI17" i="256"/>
  <c r="AH17" i="256"/>
  <c r="AJ17" i="256" s="1"/>
  <c r="F17" i="256" s="1"/>
  <c r="AG17" i="256"/>
  <c r="AE17" i="256"/>
  <c r="AD17" i="256"/>
  <c r="AC17" i="256"/>
  <c r="AB17" i="256"/>
  <c r="AF17" i="256" s="1"/>
  <c r="AA17" i="256"/>
  <c r="Y17" i="256"/>
  <c r="X17" i="256"/>
  <c r="W17" i="256"/>
  <c r="Z17" i="256" s="1"/>
  <c r="V17" i="256"/>
  <c r="T17" i="256"/>
  <c r="S17" i="256"/>
  <c r="R17" i="256"/>
  <c r="U17" i="256" s="1"/>
  <c r="Q17" i="256"/>
  <c r="O17" i="256"/>
  <c r="N17" i="256"/>
  <c r="M17" i="256"/>
  <c r="L17" i="256"/>
  <c r="P17" i="256" s="1"/>
  <c r="K17" i="256"/>
  <c r="AI16" i="256"/>
  <c r="AH16" i="256"/>
  <c r="AJ16" i="256" s="1"/>
  <c r="F16" i="256" s="1"/>
  <c r="AG16" i="256"/>
  <c r="AE16" i="256"/>
  <c r="AD16" i="256"/>
  <c r="AC16" i="256"/>
  <c r="AB16" i="256"/>
  <c r="AF16" i="256" s="1"/>
  <c r="AA16" i="256"/>
  <c r="Y16" i="256"/>
  <c r="X16" i="256"/>
  <c r="W16" i="256"/>
  <c r="Z16" i="256" s="1"/>
  <c r="V16" i="256"/>
  <c r="T16" i="256"/>
  <c r="S16" i="256"/>
  <c r="R16" i="256"/>
  <c r="U16" i="256" s="1"/>
  <c r="Q16" i="256"/>
  <c r="O16" i="256"/>
  <c r="N16" i="256"/>
  <c r="M16" i="256"/>
  <c r="L16" i="256"/>
  <c r="P16" i="256" s="1"/>
  <c r="K16" i="256"/>
  <c r="AI15" i="256"/>
  <c r="AH15" i="256"/>
  <c r="AJ15" i="256" s="1"/>
  <c r="F15" i="256" s="1"/>
  <c r="AG15" i="256"/>
  <c r="AE15" i="256"/>
  <c r="AD15" i="256"/>
  <c r="AC15" i="256"/>
  <c r="AB15" i="256"/>
  <c r="AF15" i="256" s="1"/>
  <c r="AA15" i="256"/>
  <c r="Y15" i="256"/>
  <c r="X15" i="256"/>
  <c r="W15" i="256"/>
  <c r="Z15" i="256" s="1"/>
  <c r="V15" i="256"/>
  <c r="T15" i="256"/>
  <c r="S15" i="256"/>
  <c r="R15" i="256"/>
  <c r="U15" i="256" s="1"/>
  <c r="Q15" i="256"/>
  <c r="O15" i="256"/>
  <c r="N15" i="256"/>
  <c r="M15" i="256"/>
  <c r="L15" i="256"/>
  <c r="P15" i="256" s="1"/>
  <c r="K15" i="256"/>
  <c r="AI14" i="256"/>
  <c r="AH14" i="256"/>
  <c r="AG14" i="256"/>
  <c r="AE14" i="256"/>
  <c r="AD14" i="256"/>
  <c r="AC14" i="256"/>
  <c r="AB14" i="256"/>
  <c r="AF14" i="256" s="1"/>
  <c r="AA14" i="256"/>
  <c r="Y14" i="256"/>
  <c r="X14" i="256"/>
  <c r="W14" i="256"/>
  <c r="V14" i="256"/>
  <c r="T14" i="256"/>
  <c r="S14" i="256"/>
  <c r="R14" i="256"/>
  <c r="U14" i="256" s="1"/>
  <c r="Q14" i="256"/>
  <c r="O14" i="256"/>
  <c r="N14" i="256"/>
  <c r="M14" i="256"/>
  <c r="L14" i="256"/>
  <c r="P14" i="256" s="1"/>
  <c r="K14" i="256"/>
  <c r="AI13" i="256"/>
  <c r="AH13" i="256"/>
  <c r="AG13" i="256"/>
  <c r="AE13" i="256"/>
  <c r="AD13" i="256"/>
  <c r="AC13" i="256"/>
  <c r="AB13" i="256"/>
  <c r="AF13" i="256" s="1"/>
  <c r="AA13" i="256"/>
  <c r="Y13" i="256"/>
  <c r="X13" i="256"/>
  <c r="W13" i="256"/>
  <c r="Z13" i="256" s="1"/>
  <c r="V13" i="256"/>
  <c r="T13" i="256"/>
  <c r="S13" i="256"/>
  <c r="R13" i="256"/>
  <c r="Q13" i="256"/>
  <c r="O13" i="256"/>
  <c r="N13" i="256"/>
  <c r="M13" i="256"/>
  <c r="L13" i="256"/>
  <c r="P13" i="256" s="1"/>
  <c r="K13" i="256"/>
  <c r="AI12" i="256"/>
  <c r="AH12" i="256"/>
  <c r="AJ12" i="256" s="1"/>
  <c r="F12" i="256" s="1"/>
  <c r="AG12" i="256"/>
  <c r="AE12" i="256"/>
  <c r="AD12" i="256"/>
  <c r="AC12" i="256"/>
  <c r="AB12" i="256"/>
  <c r="AF12" i="256" s="1"/>
  <c r="AA12" i="256"/>
  <c r="Y12" i="256"/>
  <c r="X12" i="256"/>
  <c r="W12" i="256"/>
  <c r="Z12" i="256" s="1"/>
  <c r="V12" i="256"/>
  <c r="T12" i="256"/>
  <c r="S12" i="256"/>
  <c r="R12" i="256"/>
  <c r="U12" i="256" s="1"/>
  <c r="Q12" i="256"/>
  <c r="O12" i="256"/>
  <c r="N12" i="256"/>
  <c r="M12" i="256"/>
  <c r="L12" i="256"/>
  <c r="P12" i="256" s="1"/>
  <c r="K12" i="256"/>
  <c r="AI11" i="256"/>
  <c r="AH11" i="256"/>
  <c r="AG11" i="256"/>
  <c r="AE11" i="256"/>
  <c r="AD11" i="256"/>
  <c r="AC11" i="256"/>
  <c r="AB11" i="256"/>
  <c r="AF11" i="256" s="1"/>
  <c r="AA11" i="256"/>
  <c r="Y11" i="256"/>
  <c r="X11" i="256"/>
  <c r="W11" i="256"/>
  <c r="V11" i="256"/>
  <c r="T11" i="256"/>
  <c r="S11" i="256"/>
  <c r="R11" i="256"/>
  <c r="Q11" i="256"/>
  <c r="O11" i="256"/>
  <c r="N11" i="256"/>
  <c r="M11" i="256"/>
  <c r="L11" i="256"/>
  <c r="P11" i="256" s="1"/>
  <c r="K11" i="256"/>
  <c r="AI10" i="256"/>
  <c r="AH10" i="256"/>
  <c r="AG10" i="256"/>
  <c r="AJ10" i="256" s="1"/>
  <c r="F10" i="256" s="1"/>
  <c r="AE10" i="256"/>
  <c r="AD10" i="256"/>
  <c r="AC10" i="256"/>
  <c r="AB10" i="256"/>
  <c r="AA10" i="256"/>
  <c r="AF10" i="256" s="1"/>
  <c r="Y10" i="256"/>
  <c r="X10" i="256"/>
  <c r="W10" i="256"/>
  <c r="V10" i="256"/>
  <c r="Z10" i="256" s="1"/>
  <c r="T10" i="256"/>
  <c r="S10" i="256"/>
  <c r="R10" i="256"/>
  <c r="Q10" i="256"/>
  <c r="U10" i="256" s="1"/>
  <c r="O10" i="256"/>
  <c r="N10" i="256"/>
  <c r="M10" i="256"/>
  <c r="L10" i="256"/>
  <c r="K10" i="256"/>
  <c r="P10" i="256" s="1"/>
  <c r="AI9" i="256"/>
  <c r="AH9" i="256"/>
  <c r="AJ9" i="256" s="1"/>
  <c r="F9" i="256" s="1"/>
  <c r="AG9" i="256"/>
  <c r="AE9" i="256"/>
  <c r="AD9" i="256"/>
  <c r="AC9" i="256"/>
  <c r="AB9" i="256"/>
  <c r="AF9" i="256" s="1"/>
  <c r="AA9" i="256"/>
  <c r="Y9" i="256"/>
  <c r="X9" i="256"/>
  <c r="W9" i="256"/>
  <c r="V9" i="256"/>
  <c r="T9" i="256"/>
  <c r="S9" i="256"/>
  <c r="R9" i="256"/>
  <c r="U9" i="256" s="1"/>
  <c r="Q9" i="256"/>
  <c r="O9" i="256"/>
  <c r="N9" i="256"/>
  <c r="M9" i="256"/>
  <c r="L9" i="256"/>
  <c r="P9" i="256" s="1"/>
  <c r="K9" i="256"/>
  <c r="AI8" i="256"/>
  <c r="AH8" i="256"/>
  <c r="AJ8" i="256" s="1"/>
  <c r="F8" i="256" s="1"/>
  <c r="AG8" i="256"/>
  <c r="AE8" i="256"/>
  <c r="AD8" i="256"/>
  <c r="AC8" i="256"/>
  <c r="AB8" i="256"/>
  <c r="AF8" i="256" s="1"/>
  <c r="AA8" i="256"/>
  <c r="Y8" i="256"/>
  <c r="X8" i="256"/>
  <c r="W8" i="256"/>
  <c r="Z8" i="256" s="1"/>
  <c r="V8" i="256"/>
  <c r="T8" i="256"/>
  <c r="S8" i="256"/>
  <c r="R8" i="256"/>
  <c r="U8" i="256" s="1"/>
  <c r="Q8" i="256"/>
  <c r="P8" i="256"/>
  <c r="O8" i="256"/>
  <c r="N8" i="256"/>
  <c r="M8" i="256"/>
  <c r="L8" i="256"/>
  <c r="K8" i="256"/>
  <c r="AI7" i="256"/>
  <c r="AH7" i="256"/>
  <c r="AJ7" i="256" s="1"/>
  <c r="F7" i="256" s="1"/>
  <c r="AG7" i="256"/>
  <c r="AE7" i="256"/>
  <c r="AD7" i="256"/>
  <c r="AC7" i="256"/>
  <c r="AB7" i="256"/>
  <c r="AA7" i="256"/>
  <c r="Y7" i="256"/>
  <c r="X7" i="256"/>
  <c r="W7" i="256"/>
  <c r="Z7" i="256" s="1"/>
  <c r="V7" i="256"/>
  <c r="T7" i="256"/>
  <c r="S7" i="256"/>
  <c r="R7" i="256"/>
  <c r="U7" i="256" s="1"/>
  <c r="Q7" i="256"/>
  <c r="O7" i="256"/>
  <c r="N7" i="256"/>
  <c r="M7" i="256"/>
  <c r="L7" i="256"/>
  <c r="K7" i="256"/>
  <c r="AI6" i="256"/>
  <c r="AH6" i="256"/>
  <c r="AG6" i="256"/>
  <c r="AE6" i="256"/>
  <c r="AD6" i="256"/>
  <c r="AC6" i="256"/>
  <c r="AF6" i="256" s="1"/>
  <c r="AB6" i="256"/>
  <c r="AA6" i="256"/>
  <c r="Y6" i="256"/>
  <c r="X6" i="256"/>
  <c r="W6" i="256"/>
  <c r="V6" i="256"/>
  <c r="T6" i="256"/>
  <c r="S6" i="256"/>
  <c r="U6" i="256" s="1"/>
  <c r="R6" i="256"/>
  <c r="Q6" i="256"/>
  <c r="O6" i="256"/>
  <c r="N6" i="256"/>
  <c r="M6" i="256"/>
  <c r="P6" i="256" s="1"/>
  <c r="L6" i="256"/>
  <c r="K6" i="256"/>
  <c r="AI5" i="256"/>
  <c r="AH5" i="256"/>
  <c r="AG5" i="256"/>
  <c r="AE5" i="256"/>
  <c r="AD5" i="256"/>
  <c r="AC5" i="256"/>
  <c r="AF5" i="256" s="1"/>
  <c r="AB5" i="256"/>
  <c r="AA5" i="256"/>
  <c r="Y5" i="256"/>
  <c r="X5" i="256"/>
  <c r="Z5" i="256" s="1"/>
  <c r="W5" i="256"/>
  <c r="V5" i="256"/>
  <c r="T5" i="256"/>
  <c r="S5" i="256"/>
  <c r="R5" i="256"/>
  <c r="Q5" i="256"/>
  <c r="O5" i="256"/>
  <c r="N5" i="256"/>
  <c r="M5" i="256"/>
  <c r="P5" i="256" s="1"/>
  <c r="L5" i="256"/>
  <c r="K5" i="256"/>
  <c r="AI4" i="256"/>
  <c r="AH4" i="256"/>
  <c r="AJ4" i="256" s="1"/>
  <c r="F4" i="256" s="1"/>
  <c r="AG4" i="256"/>
  <c r="AE4" i="256"/>
  <c r="AD4" i="256"/>
  <c r="AC4" i="256"/>
  <c r="AB4" i="256"/>
  <c r="AF4" i="256" s="1"/>
  <c r="AA4" i="256"/>
  <c r="Y4" i="256"/>
  <c r="X4" i="256"/>
  <c r="W4" i="256"/>
  <c r="Z4" i="256" s="1"/>
  <c r="V4" i="256"/>
  <c r="T4" i="256"/>
  <c r="S4" i="256"/>
  <c r="R4" i="256"/>
  <c r="U4" i="256" s="1"/>
  <c r="Q4" i="256"/>
  <c r="O4" i="256"/>
  <c r="N4" i="256"/>
  <c r="M4" i="256"/>
  <c r="L4" i="256"/>
  <c r="P4" i="256" s="1"/>
  <c r="K4" i="256"/>
  <c r="D57" i="255"/>
  <c r="E54" i="255"/>
  <c r="E55" i="255" s="1"/>
  <c r="D54" i="255"/>
  <c r="D55" i="255" s="1"/>
  <c r="C54" i="255"/>
  <c r="D50" i="255"/>
  <c r="E47" i="255"/>
  <c r="E49" i="255" s="1"/>
  <c r="D47" i="255"/>
  <c r="D49" i="255" s="1"/>
  <c r="AJ43" i="255"/>
  <c r="AI43" i="255"/>
  <c r="AH43" i="255"/>
  <c r="AG43" i="255"/>
  <c r="AF43" i="255"/>
  <c r="AE43" i="255"/>
  <c r="AD43" i="255"/>
  <c r="AC43" i="255"/>
  <c r="AB43" i="255"/>
  <c r="AA43" i="255"/>
  <c r="Z43" i="255"/>
  <c r="Y43" i="255"/>
  <c r="X43" i="255"/>
  <c r="W43" i="255"/>
  <c r="V43" i="255"/>
  <c r="U43" i="255"/>
  <c r="T43" i="255"/>
  <c r="S43" i="255"/>
  <c r="R43" i="255"/>
  <c r="Q43" i="255"/>
  <c r="P43" i="255"/>
  <c r="O43" i="255"/>
  <c r="N43" i="255"/>
  <c r="M43" i="255"/>
  <c r="L43" i="255"/>
  <c r="K43" i="255"/>
  <c r="F43" i="255"/>
  <c r="AJ42" i="255"/>
  <c r="AI42" i="255"/>
  <c r="AH42" i="255"/>
  <c r="AG42" i="255"/>
  <c r="AF42" i="255"/>
  <c r="AE42" i="255"/>
  <c r="AD42" i="255"/>
  <c r="AC42" i="255"/>
  <c r="AB42" i="255"/>
  <c r="AA42" i="255"/>
  <c r="Z42" i="255"/>
  <c r="Y42" i="255"/>
  <c r="X42" i="255"/>
  <c r="W42" i="255"/>
  <c r="V42" i="255"/>
  <c r="U42" i="255"/>
  <c r="T42" i="255"/>
  <c r="S42" i="255"/>
  <c r="R42" i="255"/>
  <c r="Q42" i="255"/>
  <c r="P42" i="255"/>
  <c r="O42" i="255"/>
  <c r="N42" i="255"/>
  <c r="M42" i="255"/>
  <c r="L42" i="255"/>
  <c r="K42" i="255"/>
  <c r="F42" i="255"/>
  <c r="AJ41" i="255"/>
  <c r="AI41" i="255"/>
  <c r="AH41" i="255"/>
  <c r="AG41" i="255"/>
  <c r="AF41" i="255"/>
  <c r="AE41" i="255"/>
  <c r="AD41" i="255"/>
  <c r="AC41" i="255"/>
  <c r="AB41" i="255"/>
  <c r="AA41" i="255"/>
  <c r="Z41" i="255"/>
  <c r="Y41" i="255"/>
  <c r="X41" i="255"/>
  <c r="W41" i="255"/>
  <c r="V41" i="255"/>
  <c r="U41" i="255"/>
  <c r="T41" i="255"/>
  <c r="S41" i="255"/>
  <c r="R41" i="255"/>
  <c r="Q41" i="255"/>
  <c r="P41" i="255"/>
  <c r="O41" i="255"/>
  <c r="N41" i="255"/>
  <c r="M41" i="255"/>
  <c r="L41" i="255"/>
  <c r="K41" i="255"/>
  <c r="F41" i="255"/>
  <c r="AJ40" i="255"/>
  <c r="AI40" i="255"/>
  <c r="AH40" i="255"/>
  <c r="AG40" i="255"/>
  <c r="AF40" i="255"/>
  <c r="AE40" i="255"/>
  <c r="AD40" i="255"/>
  <c r="AC40" i="255"/>
  <c r="AB40" i="255"/>
  <c r="AA40" i="255"/>
  <c r="Z40" i="255"/>
  <c r="Y40" i="255"/>
  <c r="X40" i="255"/>
  <c r="W40" i="255"/>
  <c r="V40" i="255"/>
  <c r="U40" i="255"/>
  <c r="T40" i="255"/>
  <c r="S40" i="255"/>
  <c r="R40" i="255"/>
  <c r="Q40" i="255"/>
  <c r="P40" i="255"/>
  <c r="O40" i="255"/>
  <c r="N40" i="255"/>
  <c r="M40" i="255"/>
  <c r="L40" i="255"/>
  <c r="K40" i="255"/>
  <c r="F40" i="255"/>
  <c r="AJ39" i="255"/>
  <c r="AI39" i="255"/>
  <c r="AH39" i="255"/>
  <c r="AG39" i="255"/>
  <c r="AF39" i="255"/>
  <c r="AE39" i="255"/>
  <c r="AD39" i="255"/>
  <c r="AC39" i="255"/>
  <c r="AB39" i="255"/>
  <c r="AA39" i="255"/>
  <c r="Z39" i="255"/>
  <c r="Y39" i="255"/>
  <c r="X39" i="255"/>
  <c r="W39" i="255"/>
  <c r="V39" i="255"/>
  <c r="U39" i="255"/>
  <c r="T39" i="255"/>
  <c r="S39" i="255"/>
  <c r="R39" i="255"/>
  <c r="Q39" i="255"/>
  <c r="P39" i="255"/>
  <c r="O39" i="255"/>
  <c r="N39" i="255"/>
  <c r="M39" i="255"/>
  <c r="L39" i="255"/>
  <c r="K39" i="255"/>
  <c r="F39" i="255"/>
  <c r="AJ38" i="255"/>
  <c r="AI38" i="255"/>
  <c r="AH38" i="255"/>
  <c r="AG38" i="255"/>
  <c r="AF38" i="255"/>
  <c r="AE38" i="255"/>
  <c r="AD38" i="255"/>
  <c r="AC38" i="255"/>
  <c r="AB38" i="255"/>
  <c r="AA38" i="255"/>
  <c r="Z38" i="255"/>
  <c r="Y38" i="255"/>
  <c r="X38" i="255"/>
  <c r="W38" i="255"/>
  <c r="V38" i="255"/>
  <c r="U38" i="255"/>
  <c r="T38" i="255"/>
  <c r="S38" i="255"/>
  <c r="R38" i="255"/>
  <c r="Q38" i="255"/>
  <c r="P38" i="255"/>
  <c r="O38" i="255"/>
  <c r="N38" i="255"/>
  <c r="M38" i="255"/>
  <c r="L38" i="255"/>
  <c r="K38" i="255"/>
  <c r="F38" i="255"/>
  <c r="AJ37" i="255"/>
  <c r="AI37" i="255"/>
  <c r="AH37" i="255"/>
  <c r="AG37" i="255"/>
  <c r="AF37" i="255"/>
  <c r="AE37" i="255"/>
  <c r="AD37" i="255"/>
  <c r="AC37" i="255"/>
  <c r="AB37" i="255"/>
  <c r="AA37" i="255"/>
  <c r="Z37" i="255"/>
  <c r="Y37" i="255"/>
  <c r="X37" i="255"/>
  <c r="W37" i="255"/>
  <c r="V37" i="255"/>
  <c r="U37" i="255"/>
  <c r="T37" i="255"/>
  <c r="S37" i="255"/>
  <c r="R37" i="255"/>
  <c r="Q37" i="255"/>
  <c r="P37" i="255"/>
  <c r="O37" i="255"/>
  <c r="N37" i="255"/>
  <c r="M37" i="255"/>
  <c r="L37" i="255"/>
  <c r="K37" i="255"/>
  <c r="F37" i="255"/>
  <c r="AJ36" i="255"/>
  <c r="AI36" i="255"/>
  <c r="AH36" i="255"/>
  <c r="AG36" i="255"/>
  <c r="AF36" i="255"/>
  <c r="AE36" i="255"/>
  <c r="AD36" i="255"/>
  <c r="AC36" i="255"/>
  <c r="AB36" i="255"/>
  <c r="AA36" i="255"/>
  <c r="Z36" i="255"/>
  <c r="Y36" i="255"/>
  <c r="X36" i="255"/>
  <c r="W36" i="255"/>
  <c r="V36" i="255"/>
  <c r="U36" i="255"/>
  <c r="T36" i="255"/>
  <c r="S36" i="255"/>
  <c r="R36" i="255"/>
  <c r="Q36" i="255"/>
  <c r="P36" i="255"/>
  <c r="O36" i="255"/>
  <c r="N36" i="255"/>
  <c r="M36" i="255"/>
  <c r="L36" i="255"/>
  <c r="K36" i="255"/>
  <c r="F36" i="255"/>
  <c r="AJ35" i="255"/>
  <c r="AI35" i="255"/>
  <c r="AH35" i="255"/>
  <c r="AG35" i="255"/>
  <c r="AF35" i="255"/>
  <c r="AE35" i="255"/>
  <c r="AD35" i="255"/>
  <c r="AC35" i="255"/>
  <c r="AB35" i="255"/>
  <c r="AA35" i="255"/>
  <c r="Z35" i="255"/>
  <c r="Y35" i="255"/>
  <c r="X35" i="255"/>
  <c r="W35" i="255"/>
  <c r="V35" i="255"/>
  <c r="U35" i="255"/>
  <c r="T35" i="255"/>
  <c r="S35" i="255"/>
  <c r="R35" i="255"/>
  <c r="Q35" i="255"/>
  <c r="P35" i="255"/>
  <c r="O35" i="255"/>
  <c r="N35" i="255"/>
  <c r="M35" i="255"/>
  <c r="L35" i="255"/>
  <c r="K35" i="255"/>
  <c r="F35" i="255"/>
  <c r="AJ34" i="255"/>
  <c r="AI34" i="255"/>
  <c r="AH34" i="255"/>
  <c r="AG34" i="255"/>
  <c r="AF34" i="255"/>
  <c r="AE34" i="255"/>
  <c r="AD34" i="255"/>
  <c r="AC34" i="255"/>
  <c r="AB34" i="255"/>
  <c r="AA34" i="255"/>
  <c r="Z34" i="255"/>
  <c r="Y34" i="255"/>
  <c r="X34" i="255"/>
  <c r="W34" i="255"/>
  <c r="V34" i="255"/>
  <c r="U34" i="255"/>
  <c r="T34" i="255"/>
  <c r="S34" i="255"/>
  <c r="R34" i="255"/>
  <c r="Q34" i="255"/>
  <c r="P34" i="255"/>
  <c r="O34" i="255"/>
  <c r="N34" i="255"/>
  <c r="M34" i="255"/>
  <c r="L34" i="255"/>
  <c r="K34" i="255"/>
  <c r="F34" i="255"/>
  <c r="AJ33" i="255"/>
  <c r="AI33" i="255"/>
  <c r="AH33" i="255"/>
  <c r="AG33" i="255"/>
  <c r="AF33" i="255"/>
  <c r="AE33" i="255"/>
  <c r="AD33" i="255"/>
  <c r="AC33" i="255"/>
  <c r="AB33" i="255"/>
  <c r="AA33" i="255"/>
  <c r="Z33" i="255"/>
  <c r="Y33" i="255"/>
  <c r="X33" i="255"/>
  <c r="W33" i="255"/>
  <c r="V33" i="255"/>
  <c r="U33" i="255"/>
  <c r="T33" i="255"/>
  <c r="S33" i="255"/>
  <c r="R33" i="255"/>
  <c r="Q33" i="255"/>
  <c r="P33" i="255"/>
  <c r="O33" i="255"/>
  <c r="N33" i="255"/>
  <c r="M33" i="255"/>
  <c r="L33" i="255"/>
  <c r="K33" i="255"/>
  <c r="F33" i="255"/>
  <c r="AJ32" i="255"/>
  <c r="AI32" i="255"/>
  <c r="AH32" i="255"/>
  <c r="AG32" i="255"/>
  <c r="AF32" i="255"/>
  <c r="AE32" i="255"/>
  <c r="AD32" i="255"/>
  <c r="AC32" i="255"/>
  <c r="AB32" i="255"/>
  <c r="AA32" i="255"/>
  <c r="Z32" i="255"/>
  <c r="Y32" i="255"/>
  <c r="X32" i="255"/>
  <c r="W32" i="255"/>
  <c r="V32" i="255"/>
  <c r="U32" i="255"/>
  <c r="T32" i="255"/>
  <c r="S32" i="255"/>
  <c r="R32" i="255"/>
  <c r="Q32" i="255"/>
  <c r="P32" i="255"/>
  <c r="O32" i="255"/>
  <c r="N32" i="255"/>
  <c r="M32" i="255"/>
  <c r="L32" i="255"/>
  <c r="K32" i="255"/>
  <c r="F32" i="255"/>
  <c r="AJ31" i="255"/>
  <c r="AI31" i="255"/>
  <c r="AH31" i="255"/>
  <c r="AG31" i="255"/>
  <c r="AF31" i="255"/>
  <c r="AE31" i="255"/>
  <c r="AD31" i="255"/>
  <c r="AC31" i="255"/>
  <c r="AB31" i="255"/>
  <c r="AA31" i="255"/>
  <c r="Z31" i="255"/>
  <c r="Y31" i="255"/>
  <c r="X31" i="255"/>
  <c r="W31" i="255"/>
  <c r="V31" i="255"/>
  <c r="U31" i="255"/>
  <c r="T31" i="255"/>
  <c r="S31" i="255"/>
  <c r="R31" i="255"/>
  <c r="Q31" i="255"/>
  <c r="P31" i="255"/>
  <c r="O31" i="255"/>
  <c r="N31" i="255"/>
  <c r="M31" i="255"/>
  <c r="L31" i="255"/>
  <c r="K31" i="255"/>
  <c r="F31" i="255"/>
  <c r="AJ30" i="255"/>
  <c r="AI30" i="255"/>
  <c r="AH30" i="255"/>
  <c r="AG30" i="255"/>
  <c r="AF30" i="255"/>
  <c r="AE30" i="255"/>
  <c r="AD30" i="255"/>
  <c r="AC30" i="255"/>
  <c r="AB30" i="255"/>
  <c r="AA30" i="255"/>
  <c r="Z30" i="255"/>
  <c r="Y30" i="255"/>
  <c r="X30" i="255"/>
  <c r="W30" i="255"/>
  <c r="V30" i="255"/>
  <c r="U30" i="255"/>
  <c r="T30" i="255"/>
  <c r="S30" i="255"/>
  <c r="R30" i="255"/>
  <c r="Q30" i="255"/>
  <c r="P30" i="255"/>
  <c r="O30" i="255"/>
  <c r="N30" i="255"/>
  <c r="M30" i="255"/>
  <c r="L30" i="255"/>
  <c r="K30" i="255"/>
  <c r="F30" i="255"/>
  <c r="AJ29" i="255"/>
  <c r="AI29" i="255"/>
  <c r="AH29" i="255"/>
  <c r="AG29" i="255"/>
  <c r="AF29" i="255"/>
  <c r="AE29" i="255"/>
  <c r="AD29" i="255"/>
  <c r="AC29" i="255"/>
  <c r="AB29" i="255"/>
  <c r="AA29" i="255"/>
  <c r="Z29" i="255"/>
  <c r="Y29" i="255"/>
  <c r="X29" i="255"/>
  <c r="W29" i="255"/>
  <c r="V29" i="255"/>
  <c r="U29" i="255"/>
  <c r="T29" i="255"/>
  <c r="S29" i="255"/>
  <c r="R29" i="255"/>
  <c r="Q29" i="255"/>
  <c r="P29" i="255"/>
  <c r="O29" i="255"/>
  <c r="N29" i="255"/>
  <c r="M29" i="255"/>
  <c r="L29" i="255"/>
  <c r="K29" i="255"/>
  <c r="F29" i="255"/>
  <c r="AJ28" i="255"/>
  <c r="AI28" i="255"/>
  <c r="AH28" i="255"/>
  <c r="AG28" i="255"/>
  <c r="AF28" i="255"/>
  <c r="AE28" i="255"/>
  <c r="AD28" i="255"/>
  <c r="AC28" i="255"/>
  <c r="AB28" i="255"/>
  <c r="AA28" i="255"/>
  <c r="Z28" i="255"/>
  <c r="Y28" i="255"/>
  <c r="X28" i="255"/>
  <c r="W28" i="255"/>
  <c r="V28" i="255"/>
  <c r="U28" i="255"/>
  <c r="T28" i="255"/>
  <c r="S28" i="255"/>
  <c r="R28" i="255"/>
  <c r="Q28" i="255"/>
  <c r="P28" i="255"/>
  <c r="O28" i="255"/>
  <c r="N28" i="255"/>
  <c r="M28" i="255"/>
  <c r="L28" i="255"/>
  <c r="K28" i="255"/>
  <c r="F28" i="255"/>
  <c r="AJ27" i="255"/>
  <c r="AI27" i="255"/>
  <c r="AH27" i="255"/>
  <c r="AG27" i="255"/>
  <c r="AF27" i="255"/>
  <c r="AE27" i="255"/>
  <c r="AD27" i="255"/>
  <c r="AC27" i="255"/>
  <c r="AB27" i="255"/>
  <c r="AA27" i="255"/>
  <c r="Z27" i="255"/>
  <c r="Y27" i="255"/>
  <c r="X27" i="255"/>
  <c r="W27" i="255"/>
  <c r="V27" i="255"/>
  <c r="U27" i="255"/>
  <c r="T27" i="255"/>
  <c r="S27" i="255"/>
  <c r="R27" i="255"/>
  <c r="Q27" i="255"/>
  <c r="P27" i="255"/>
  <c r="O27" i="255"/>
  <c r="N27" i="255"/>
  <c r="M27" i="255"/>
  <c r="L27" i="255"/>
  <c r="K27" i="255"/>
  <c r="F27" i="255"/>
  <c r="AI26" i="255"/>
  <c r="AH26" i="255"/>
  <c r="AJ26" i="255" s="1"/>
  <c r="F26" i="255" s="1"/>
  <c r="AG26" i="255"/>
  <c r="AF26" i="255"/>
  <c r="AE26" i="255"/>
  <c r="AD26" i="255"/>
  <c r="AC26" i="255"/>
  <c r="AB26" i="255"/>
  <c r="AA26" i="255"/>
  <c r="Z26" i="255"/>
  <c r="Y26" i="255"/>
  <c r="X26" i="255"/>
  <c r="W26" i="255"/>
  <c r="V26" i="255"/>
  <c r="T26" i="255"/>
  <c r="S26" i="255"/>
  <c r="R26" i="255"/>
  <c r="U26" i="255" s="1"/>
  <c r="Q26" i="255"/>
  <c r="P26" i="255"/>
  <c r="O26" i="255"/>
  <c r="N26" i="255"/>
  <c r="M26" i="255"/>
  <c r="L26" i="255"/>
  <c r="K26" i="255"/>
  <c r="AJ25" i="255"/>
  <c r="F25" i="255" s="1"/>
  <c r="AI25" i="255"/>
  <c r="AH25" i="255"/>
  <c r="AG25" i="255"/>
  <c r="AE25" i="255"/>
  <c r="AD25" i="255"/>
  <c r="AC25" i="255"/>
  <c r="AB25" i="255"/>
  <c r="AF25" i="255" s="1"/>
  <c r="AA25" i="255"/>
  <c r="Y25" i="255"/>
  <c r="X25" i="255"/>
  <c r="W25" i="255"/>
  <c r="Z25" i="255" s="1"/>
  <c r="V25" i="255"/>
  <c r="U25" i="255"/>
  <c r="T25" i="255"/>
  <c r="S25" i="255"/>
  <c r="R25" i="255"/>
  <c r="Q25" i="255"/>
  <c r="O25" i="255"/>
  <c r="N25" i="255"/>
  <c r="M25" i="255"/>
  <c r="L25" i="255"/>
  <c r="P25" i="255" s="1"/>
  <c r="K25" i="255"/>
  <c r="AJ24" i="255"/>
  <c r="F24" i="255" s="1"/>
  <c r="AI24" i="255"/>
  <c r="AH24" i="255"/>
  <c r="AG24" i="255"/>
  <c r="AF24" i="255"/>
  <c r="AE24" i="255"/>
  <c r="AD24" i="255"/>
  <c r="AC24" i="255"/>
  <c r="AB24" i="255"/>
  <c r="AA24" i="255"/>
  <c r="Y24" i="255"/>
  <c r="X24" i="255"/>
  <c r="W24" i="255"/>
  <c r="Z24" i="255" s="1"/>
  <c r="V24" i="255"/>
  <c r="T24" i="255"/>
  <c r="S24" i="255"/>
  <c r="R24" i="255"/>
  <c r="U24" i="255" s="1"/>
  <c r="Q24" i="255"/>
  <c r="P24" i="255"/>
  <c r="O24" i="255"/>
  <c r="N24" i="255"/>
  <c r="M24" i="255"/>
  <c r="L24" i="255"/>
  <c r="K24" i="255"/>
  <c r="AJ23" i="255"/>
  <c r="F23" i="255" s="1"/>
  <c r="AI23" i="255"/>
  <c r="AH23" i="255"/>
  <c r="AG23" i="255"/>
  <c r="AE23" i="255"/>
  <c r="AD23" i="255"/>
  <c r="AC23" i="255"/>
  <c r="AB23" i="255"/>
  <c r="AF23" i="255" s="1"/>
  <c r="AA23" i="255"/>
  <c r="Z23" i="255"/>
  <c r="Y23" i="255"/>
  <c r="X23" i="255"/>
  <c r="W23" i="255"/>
  <c r="V23" i="255"/>
  <c r="T23" i="255"/>
  <c r="S23" i="255"/>
  <c r="R23" i="255"/>
  <c r="U23" i="255" s="1"/>
  <c r="Q23" i="255"/>
  <c r="O23" i="255"/>
  <c r="N23" i="255"/>
  <c r="M23" i="255"/>
  <c r="L23" i="255"/>
  <c r="P23" i="255" s="1"/>
  <c r="K23" i="255"/>
  <c r="AI22" i="255"/>
  <c r="AH22" i="255"/>
  <c r="AJ22" i="255" s="1"/>
  <c r="F22" i="255" s="1"/>
  <c r="AG22" i="255"/>
  <c r="AE22" i="255"/>
  <c r="AD22" i="255"/>
  <c r="AC22" i="255"/>
  <c r="AB22" i="255"/>
  <c r="AF22" i="255" s="1"/>
  <c r="AA22" i="255"/>
  <c r="Y22" i="255"/>
  <c r="X22" i="255"/>
  <c r="W22" i="255"/>
  <c r="Z22" i="255" s="1"/>
  <c r="V22" i="255"/>
  <c r="T22" i="255"/>
  <c r="S22" i="255"/>
  <c r="R22" i="255"/>
  <c r="U22" i="255" s="1"/>
  <c r="Q22" i="255"/>
  <c r="O22" i="255"/>
  <c r="N22" i="255"/>
  <c r="M22" i="255"/>
  <c r="L22" i="255"/>
  <c r="P22" i="255" s="1"/>
  <c r="K22" i="255"/>
  <c r="AI21" i="255"/>
  <c r="AH21" i="255"/>
  <c r="AG21" i="255"/>
  <c r="AE21" i="255"/>
  <c r="AD21" i="255"/>
  <c r="AC21" i="255"/>
  <c r="AB21" i="255"/>
  <c r="AA21" i="255"/>
  <c r="AF21" i="255" s="1"/>
  <c r="Y21" i="255"/>
  <c r="X21" i="255"/>
  <c r="W21" i="255"/>
  <c r="V21" i="255"/>
  <c r="Z21" i="255" s="1"/>
  <c r="T21" i="255"/>
  <c r="S21" i="255"/>
  <c r="R21" i="255"/>
  <c r="Q21" i="255"/>
  <c r="O21" i="255"/>
  <c r="N21" i="255"/>
  <c r="M21" i="255"/>
  <c r="L21" i="255"/>
  <c r="K21" i="255"/>
  <c r="P21" i="255" s="1"/>
  <c r="AI20" i="255"/>
  <c r="AH20" i="255"/>
  <c r="AJ20" i="255" s="1"/>
  <c r="F20" i="255" s="1"/>
  <c r="AG20" i="255"/>
  <c r="AE20" i="255"/>
  <c r="AD20" i="255"/>
  <c r="AC20" i="255"/>
  <c r="AB20" i="255"/>
  <c r="AF20" i="255" s="1"/>
  <c r="AA20" i="255"/>
  <c r="Z20" i="255"/>
  <c r="Y20" i="255"/>
  <c r="X20" i="255"/>
  <c r="W20" i="255"/>
  <c r="V20" i="255"/>
  <c r="T20" i="255"/>
  <c r="S20" i="255"/>
  <c r="R20" i="255"/>
  <c r="U20" i="255" s="1"/>
  <c r="Q20" i="255"/>
  <c r="O20" i="255"/>
  <c r="N20" i="255"/>
  <c r="M20" i="255"/>
  <c r="L20" i="255"/>
  <c r="P20" i="255" s="1"/>
  <c r="K20" i="255"/>
  <c r="AI19" i="255"/>
  <c r="AH19" i="255"/>
  <c r="AG19" i="255"/>
  <c r="AE19" i="255"/>
  <c r="AD19" i="255"/>
  <c r="AC19" i="255"/>
  <c r="AB19" i="255"/>
  <c r="AF19" i="255" s="1"/>
  <c r="AA19" i="255"/>
  <c r="Y19" i="255"/>
  <c r="X19" i="255"/>
  <c r="W19" i="255"/>
  <c r="V19" i="255"/>
  <c r="T19" i="255"/>
  <c r="S19" i="255"/>
  <c r="R19" i="255"/>
  <c r="U19" i="255" s="1"/>
  <c r="Q19" i="255"/>
  <c r="O19" i="255"/>
  <c r="N19" i="255"/>
  <c r="M19" i="255"/>
  <c r="L19" i="255"/>
  <c r="P19" i="255" s="1"/>
  <c r="K19" i="255"/>
  <c r="AI18" i="255"/>
  <c r="AH18" i="255"/>
  <c r="AG18" i="255"/>
  <c r="AE18" i="255"/>
  <c r="AD18" i="255"/>
  <c r="AC18" i="255"/>
  <c r="AB18" i="255"/>
  <c r="AA18" i="255"/>
  <c r="Z18" i="255"/>
  <c r="Y18" i="255"/>
  <c r="X18" i="255"/>
  <c r="W18" i="255"/>
  <c r="V18" i="255"/>
  <c r="T18" i="255"/>
  <c r="S18" i="255"/>
  <c r="R18" i="255"/>
  <c r="Q18" i="255"/>
  <c r="U18" i="255" s="1"/>
  <c r="O18" i="255"/>
  <c r="N18" i="255"/>
  <c r="M18" i="255"/>
  <c r="L18" i="255"/>
  <c r="K18" i="255"/>
  <c r="AI17" i="255"/>
  <c r="AH17" i="255"/>
  <c r="AJ17" i="255" s="1"/>
  <c r="F17" i="255" s="1"/>
  <c r="AG17" i="255"/>
  <c r="AE17" i="255"/>
  <c r="AD17" i="255"/>
  <c r="AC17" i="255"/>
  <c r="AB17" i="255"/>
  <c r="AA17" i="255"/>
  <c r="Y17" i="255"/>
  <c r="X17" i="255"/>
  <c r="W17" i="255"/>
  <c r="V17" i="255"/>
  <c r="T17" i="255"/>
  <c r="S17" i="255"/>
  <c r="R17" i="255"/>
  <c r="U17" i="255" s="1"/>
  <c r="Q17" i="255"/>
  <c r="O17" i="255"/>
  <c r="N17" i="255"/>
  <c r="M17" i="255"/>
  <c r="L17" i="255"/>
  <c r="K17" i="255"/>
  <c r="AI16" i="255"/>
  <c r="AH16" i="255"/>
  <c r="AG16" i="255"/>
  <c r="AE16" i="255"/>
  <c r="AD16" i="255"/>
  <c r="AC16" i="255"/>
  <c r="AB16" i="255"/>
  <c r="AF16" i="255" s="1"/>
  <c r="AA16" i="255"/>
  <c r="Y16" i="255"/>
  <c r="X16" i="255"/>
  <c r="W16" i="255"/>
  <c r="V16" i="255"/>
  <c r="T16" i="255"/>
  <c r="S16" i="255"/>
  <c r="R16" i="255"/>
  <c r="Q16" i="255"/>
  <c r="O16" i="255"/>
  <c r="N16" i="255"/>
  <c r="M16" i="255"/>
  <c r="L16" i="255"/>
  <c r="P16" i="255" s="1"/>
  <c r="K16" i="255"/>
  <c r="AI15" i="255"/>
  <c r="AH15" i="255"/>
  <c r="AJ15" i="255" s="1"/>
  <c r="F15" i="255" s="1"/>
  <c r="AG15" i="255"/>
  <c r="AE15" i="255"/>
  <c r="AD15" i="255"/>
  <c r="AC15" i="255"/>
  <c r="AB15" i="255"/>
  <c r="AF15" i="255" s="1"/>
  <c r="AA15" i="255"/>
  <c r="Z15" i="255"/>
  <c r="Y15" i="255"/>
  <c r="X15" i="255"/>
  <c r="W15" i="255"/>
  <c r="V15" i="255"/>
  <c r="T15" i="255"/>
  <c r="S15" i="255"/>
  <c r="R15" i="255"/>
  <c r="U15" i="255" s="1"/>
  <c r="Q15" i="255"/>
  <c r="O15" i="255"/>
  <c r="N15" i="255"/>
  <c r="M15" i="255"/>
  <c r="L15" i="255"/>
  <c r="P15" i="255" s="1"/>
  <c r="K15" i="255"/>
  <c r="AI14" i="255"/>
  <c r="AH14" i="255"/>
  <c r="AJ14" i="255" s="1"/>
  <c r="F14" i="255" s="1"/>
  <c r="AG14" i="255"/>
  <c r="AE14" i="255"/>
  <c r="AD14" i="255"/>
  <c r="AC14" i="255"/>
  <c r="AB14" i="255"/>
  <c r="AA14" i="255"/>
  <c r="Y14" i="255"/>
  <c r="X14" i="255"/>
  <c r="W14" i="255"/>
  <c r="Z14" i="255" s="1"/>
  <c r="V14" i="255"/>
  <c r="T14" i="255"/>
  <c r="S14" i="255"/>
  <c r="R14" i="255"/>
  <c r="U14" i="255" s="1"/>
  <c r="Q14" i="255"/>
  <c r="O14" i="255"/>
  <c r="N14" i="255"/>
  <c r="M14" i="255"/>
  <c r="L14" i="255"/>
  <c r="K14" i="255"/>
  <c r="AI13" i="255"/>
  <c r="AH13" i="255"/>
  <c r="AJ13" i="255" s="1"/>
  <c r="F13" i="255" s="1"/>
  <c r="AG13" i="255"/>
  <c r="AE13" i="255"/>
  <c r="AD13" i="255"/>
  <c r="AC13" i="255"/>
  <c r="AB13" i="255"/>
  <c r="AF13" i="255" s="1"/>
  <c r="AA13" i="255"/>
  <c r="Y13" i="255"/>
  <c r="X13" i="255"/>
  <c r="W13" i="255"/>
  <c r="Z13" i="255" s="1"/>
  <c r="V13" i="255"/>
  <c r="T13" i="255"/>
  <c r="S13" i="255"/>
  <c r="R13" i="255"/>
  <c r="U13" i="255" s="1"/>
  <c r="Q13" i="255"/>
  <c r="O13" i="255"/>
  <c r="N13" i="255"/>
  <c r="M13" i="255"/>
  <c r="L13" i="255"/>
  <c r="P13" i="255" s="1"/>
  <c r="K13" i="255"/>
  <c r="AI12" i="255"/>
  <c r="AH12" i="255"/>
  <c r="AJ12" i="255" s="1"/>
  <c r="F12" i="255" s="1"/>
  <c r="AG12" i="255"/>
  <c r="AE12" i="255"/>
  <c r="AD12" i="255"/>
  <c r="AC12" i="255"/>
  <c r="AB12" i="255"/>
  <c r="AA12" i="255"/>
  <c r="Y12" i="255"/>
  <c r="X12" i="255"/>
  <c r="Z12" i="255" s="1"/>
  <c r="W12" i="255"/>
  <c r="V12" i="255"/>
  <c r="U12" i="255"/>
  <c r="T12" i="255"/>
  <c r="S12" i="255"/>
  <c r="R12" i="255"/>
  <c r="Q12" i="255"/>
  <c r="O12" i="255"/>
  <c r="N12" i="255"/>
  <c r="M12" i="255"/>
  <c r="L12" i="255"/>
  <c r="K12" i="255"/>
  <c r="AI11" i="255"/>
  <c r="AH11" i="255"/>
  <c r="AG11" i="255"/>
  <c r="AE11" i="255"/>
  <c r="AD11" i="255"/>
  <c r="AC11" i="255"/>
  <c r="AB11" i="255"/>
  <c r="AF11" i="255" s="1"/>
  <c r="AA11" i="255"/>
  <c r="Y11" i="255"/>
  <c r="X11" i="255"/>
  <c r="W11" i="255"/>
  <c r="V11" i="255"/>
  <c r="T11" i="255"/>
  <c r="S11" i="255"/>
  <c r="R11" i="255"/>
  <c r="U11" i="255" s="1"/>
  <c r="Q11" i="255"/>
  <c r="O11" i="255"/>
  <c r="N11" i="255"/>
  <c r="M11" i="255"/>
  <c r="L11" i="255"/>
  <c r="P11" i="255" s="1"/>
  <c r="K11" i="255"/>
  <c r="AI10" i="255"/>
  <c r="AH10" i="255"/>
  <c r="AJ10" i="255" s="1"/>
  <c r="F10" i="255" s="1"/>
  <c r="AG10" i="255"/>
  <c r="AE10" i="255"/>
  <c r="AD10" i="255"/>
  <c r="AC10" i="255"/>
  <c r="AF10" i="255" s="1"/>
  <c r="AB10" i="255"/>
  <c r="AA10" i="255"/>
  <c r="Z10" i="255"/>
  <c r="Y10" i="255"/>
  <c r="X10" i="255"/>
  <c r="W10" i="255"/>
  <c r="V10" i="255"/>
  <c r="T10" i="255"/>
  <c r="S10" i="255"/>
  <c r="R10" i="255"/>
  <c r="Q10" i="255"/>
  <c r="O10" i="255"/>
  <c r="N10" i="255"/>
  <c r="M10" i="255"/>
  <c r="P10" i="255" s="1"/>
  <c r="L10" i="255"/>
  <c r="K10" i="255"/>
  <c r="AI9" i="255"/>
  <c r="AH9" i="255"/>
  <c r="AJ9" i="255" s="1"/>
  <c r="F9" i="255" s="1"/>
  <c r="AG9" i="255"/>
  <c r="AE9" i="255"/>
  <c r="AD9" i="255"/>
  <c r="AC9" i="255"/>
  <c r="AB9" i="255"/>
  <c r="AA9" i="255"/>
  <c r="Y9" i="255"/>
  <c r="X9" i="255"/>
  <c r="W9" i="255"/>
  <c r="V9" i="255"/>
  <c r="T9" i="255"/>
  <c r="S9" i="255"/>
  <c r="U9" i="255" s="1"/>
  <c r="R9" i="255"/>
  <c r="Q9" i="255"/>
  <c r="O9" i="255"/>
  <c r="N9" i="255"/>
  <c r="M9" i="255"/>
  <c r="L9" i="255"/>
  <c r="K9" i="255"/>
  <c r="AI8" i="255"/>
  <c r="AH8" i="255"/>
  <c r="AJ8" i="255" s="1"/>
  <c r="F8" i="255" s="1"/>
  <c r="AG8" i="255"/>
  <c r="AE8" i="255"/>
  <c r="AD8" i="255"/>
  <c r="AC8" i="255"/>
  <c r="AF8" i="255" s="1"/>
  <c r="AB8" i="255"/>
  <c r="AA8" i="255"/>
  <c r="Y8" i="255"/>
  <c r="X8" i="255"/>
  <c r="Z8" i="255" s="1"/>
  <c r="W8" i="255"/>
  <c r="V8" i="255"/>
  <c r="T8" i="255"/>
  <c r="S8" i="255"/>
  <c r="U8" i="255" s="1"/>
  <c r="R8" i="255"/>
  <c r="Q8" i="255"/>
  <c r="O8" i="255"/>
  <c r="N8" i="255"/>
  <c r="M8" i="255"/>
  <c r="P8" i="255" s="1"/>
  <c r="L8" i="255"/>
  <c r="K8" i="255"/>
  <c r="AI7" i="255"/>
  <c r="AH7" i="255"/>
  <c r="AJ7" i="255" s="1"/>
  <c r="F7" i="255" s="1"/>
  <c r="AG7" i="255"/>
  <c r="AE7" i="255"/>
  <c r="AD7" i="255"/>
  <c r="AC7" i="255"/>
  <c r="AB7" i="255"/>
  <c r="AF7" i="255" s="1"/>
  <c r="AA7" i="255"/>
  <c r="Y7" i="255"/>
  <c r="X7" i="255"/>
  <c r="W7" i="255"/>
  <c r="Z7" i="255" s="1"/>
  <c r="V7" i="255"/>
  <c r="T7" i="255"/>
  <c r="S7" i="255"/>
  <c r="R7" i="255"/>
  <c r="U7" i="255" s="1"/>
  <c r="Q7" i="255"/>
  <c r="O7" i="255"/>
  <c r="N7" i="255"/>
  <c r="M7" i="255"/>
  <c r="L7" i="255"/>
  <c r="P7" i="255" s="1"/>
  <c r="K7" i="255"/>
  <c r="AI6" i="255"/>
  <c r="AH6" i="255"/>
  <c r="AJ6" i="255" s="1"/>
  <c r="F6" i="255" s="1"/>
  <c r="AG6" i="255"/>
  <c r="AE6" i="255"/>
  <c r="AD6" i="255"/>
  <c r="AC6" i="255"/>
  <c r="AB6" i="255"/>
  <c r="AF6" i="255" s="1"/>
  <c r="AA6" i="255"/>
  <c r="Y6" i="255"/>
  <c r="X6" i="255"/>
  <c r="W6" i="255"/>
  <c r="V6" i="255"/>
  <c r="Z6" i="255" s="1"/>
  <c r="T6" i="255"/>
  <c r="S6" i="255"/>
  <c r="R6" i="255"/>
  <c r="U6" i="255" s="1"/>
  <c r="Q6" i="255"/>
  <c r="O6" i="255"/>
  <c r="N6" i="255"/>
  <c r="M6" i="255"/>
  <c r="L6" i="255"/>
  <c r="K6" i="255"/>
  <c r="AI5" i="255"/>
  <c r="AH5" i="255"/>
  <c r="AG5" i="255"/>
  <c r="AE5" i="255"/>
  <c r="AD5" i="255"/>
  <c r="AC5" i="255"/>
  <c r="AB5" i="255"/>
  <c r="AA5" i="255"/>
  <c r="AF5" i="255" s="1"/>
  <c r="Y5" i="255"/>
  <c r="X5" i="255"/>
  <c r="W5" i="255"/>
  <c r="V5" i="255"/>
  <c r="Z5" i="255" s="1"/>
  <c r="T5" i="255"/>
  <c r="S5" i="255"/>
  <c r="R5" i="255"/>
  <c r="Q5" i="255"/>
  <c r="O5" i="255"/>
  <c r="N5" i="255"/>
  <c r="M5" i="255"/>
  <c r="L5" i="255"/>
  <c r="K5" i="255"/>
  <c r="P5" i="255" s="1"/>
  <c r="AI4" i="255"/>
  <c r="AH4" i="255"/>
  <c r="AJ4" i="255" s="1"/>
  <c r="F4" i="255" s="1"/>
  <c r="AG4" i="255"/>
  <c r="AE4" i="255"/>
  <c r="AD4" i="255"/>
  <c r="AC4" i="255"/>
  <c r="AB4" i="255"/>
  <c r="AF4" i="255" s="1"/>
  <c r="AA4" i="255"/>
  <c r="Z4" i="255"/>
  <c r="Y4" i="255"/>
  <c r="X4" i="255"/>
  <c r="W4" i="255"/>
  <c r="V4" i="255"/>
  <c r="T4" i="255"/>
  <c r="S4" i="255"/>
  <c r="R4" i="255"/>
  <c r="U4" i="255" s="1"/>
  <c r="Q4" i="255"/>
  <c r="O4" i="255"/>
  <c r="N4" i="255"/>
  <c r="M4" i="255"/>
  <c r="L4" i="255"/>
  <c r="P4" i="255" s="1"/>
  <c r="K4" i="255"/>
  <c r="D57" i="254"/>
  <c r="E54" i="254"/>
  <c r="E55" i="254" s="1"/>
  <c r="D54" i="254"/>
  <c r="D56" i="254" s="1"/>
  <c r="C54" i="254"/>
  <c r="C55" i="254" s="1"/>
  <c r="G55" i="254" s="1"/>
  <c r="D50" i="254"/>
  <c r="E47" i="254"/>
  <c r="E49" i="254" s="1"/>
  <c r="D47" i="254"/>
  <c r="D62" i="254" s="1"/>
  <c r="AJ43" i="254"/>
  <c r="AI43" i="254"/>
  <c r="AH43" i="254"/>
  <c r="AG43" i="254"/>
  <c r="AF43" i="254"/>
  <c r="AE43" i="254"/>
  <c r="AD43" i="254"/>
  <c r="AC43" i="254"/>
  <c r="AB43" i="254"/>
  <c r="AA43" i="254"/>
  <c r="Z43" i="254"/>
  <c r="Y43" i="254"/>
  <c r="X43" i="254"/>
  <c r="W43" i="254"/>
  <c r="V43" i="254"/>
  <c r="U43" i="254"/>
  <c r="T43" i="254"/>
  <c r="S43" i="254"/>
  <c r="R43" i="254"/>
  <c r="Q43" i="254"/>
  <c r="P43" i="254"/>
  <c r="O43" i="254"/>
  <c r="N43" i="254"/>
  <c r="M43" i="254"/>
  <c r="L43" i="254"/>
  <c r="K43" i="254"/>
  <c r="F43" i="254"/>
  <c r="AJ42" i="254"/>
  <c r="AI42" i="254"/>
  <c r="AH42" i="254"/>
  <c r="AG42" i="254"/>
  <c r="AF42" i="254"/>
  <c r="AE42" i="254"/>
  <c r="AD42" i="254"/>
  <c r="AC42" i="254"/>
  <c r="AB42" i="254"/>
  <c r="AA42" i="254"/>
  <c r="Z42" i="254"/>
  <c r="Y42" i="254"/>
  <c r="X42" i="254"/>
  <c r="W42" i="254"/>
  <c r="V42" i="254"/>
  <c r="U42" i="254"/>
  <c r="T42" i="254"/>
  <c r="S42" i="254"/>
  <c r="R42" i="254"/>
  <c r="Q42" i="254"/>
  <c r="P42" i="254"/>
  <c r="O42" i="254"/>
  <c r="N42" i="254"/>
  <c r="M42" i="254"/>
  <c r="L42" i="254"/>
  <c r="K42" i="254"/>
  <c r="F42" i="254"/>
  <c r="AJ41" i="254"/>
  <c r="AI41" i="254"/>
  <c r="AH41" i="254"/>
  <c r="AG41" i="254"/>
  <c r="AF41" i="254"/>
  <c r="AE41" i="254"/>
  <c r="AD41" i="254"/>
  <c r="AC41" i="254"/>
  <c r="AB41" i="254"/>
  <c r="AA41" i="254"/>
  <c r="Z41" i="254"/>
  <c r="Y41" i="254"/>
  <c r="X41" i="254"/>
  <c r="W41" i="254"/>
  <c r="V41" i="254"/>
  <c r="U41" i="254"/>
  <c r="T41" i="254"/>
  <c r="S41" i="254"/>
  <c r="R41" i="254"/>
  <c r="Q41" i="254"/>
  <c r="P41" i="254"/>
  <c r="O41" i="254"/>
  <c r="N41" i="254"/>
  <c r="M41" i="254"/>
  <c r="L41" i="254"/>
  <c r="K41" i="254"/>
  <c r="F41" i="254"/>
  <c r="AJ40" i="254"/>
  <c r="AI40" i="254"/>
  <c r="AH40" i="254"/>
  <c r="AG40" i="254"/>
  <c r="AF40" i="254"/>
  <c r="AE40" i="254"/>
  <c r="AD40" i="254"/>
  <c r="AC40" i="254"/>
  <c r="AB40" i="254"/>
  <c r="AA40" i="254"/>
  <c r="Z40" i="254"/>
  <c r="Y40" i="254"/>
  <c r="X40" i="254"/>
  <c r="W40" i="254"/>
  <c r="V40" i="254"/>
  <c r="U40" i="254"/>
  <c r="T40" i="254"/>
  <c r="S40" i="254"/>
  <c r="R40" i="254"/>
  <c r="Q40" i="254"/>
  <c r="P40" i="254"/>
  <c r="O40" i="254"/>
  <c r="N40" i="254"/>
  <c r="M40" i="254"/>
  <c r="L40" i="254"/>
  <c r="K40" i="254"/>
  <c r="F40" i="254"/>
  <c r="AJ39" i="254"/>
  <c r="AI39" i="254"/>
  <c r="AH39" i="254"/>
  <c r="AG39" i="254"/>
  <c r="AF39" i="254"/>
  <c r="AE39" i="254"/>
  <c r="AD39" i="254"/>
  <c r="AC39" i="254"/>
  <c r="AB39" i="254"/>
  <c r="AA39" i="254"/>
  <c r="Z39" i="254"/>
  <c r="Y39" i="254"/>
  <c r="X39" i="254"/>
  <c r="W39" i="254"/>
  <c r="V39" i="254"/>
  <c r="U39" i="254"/>
  <c r="T39" i="254"/>
  <c r="S39" i="254"/>
  <c r="R39" i="254"/>
  <c r="Q39" i="254"/>
  <c r="P39" i="254"/>
  <c r="O39" i="254"/>
  <c r="N39" i="254"/>
  <c r="M39" i="254"/>
  <c r="L39" i="254"/>
  <c r="K39" i="254"/>
  <c r="F39" i="254"/>
  <c r="AJ38" i="254"/>
  <c r="AI38" i="254"/>
  <c r="AH38" i="254"/>
  <c r="AG38" i="254"/>
  <c r="AF38" i="254"/>
  <c r="AE38" i="254"/>
  <c r="AD38" i="254"/>
  <c r="AC38" i="254"/>
  <c r="AB38" i="254"/>
  <c r="AA38" i="254"/>
  <c r="Z38" i="254"/>
  <c r="Y38" i="254"/>
  <c r="X38" i="254"/>
  <c r="W38" i="254"/>
  <c r="V38" i="254"/>
  <c r="U38" i="254"/>
  <c r="T38" i="254"/>
  <c r="S38" i="254"/>
  <c r="R38" i="254"/>
  <c r="Q38" i="254"/>
  <c r="P38" i="254"/>
  <c r="O38" i="254"/>
  <c r="N38" i="254"/>
  <c r="M38" i="254"/>
  <c r="L38" i="254"/>
  <c r="K38" i="254"/>
  <c r="F38" i="254"/>
  <c r="AJ37" i="254"/>
  <c r="AI37" i="254"/>
  <c r="AH37" i="254"/>
  <c r="AG37" i="254"/>
  <c r="AF37" i="254"/>
  <c r="AE37" i="254"/>
  <c r="AD37" i="254"/>
  <c r="AC37" i="254"/>
  <c r="AB37" i="254"/>
  <c r="AA37" i="254"/>
  <c r="Z37" i="254"/>
  <c r="Y37" i="254"/>
  <c r="X37" i="254"/>
  <c r="W37" i="254"/>
  <c r="V37" i="254"/>
  <c r="U37" i="254"/>
  <c r="T37" i="254"/>
  <c r="S37" i="254"/>
  <c r="R37" i="254"/>
  <c r="Q37" i="254"/>
  <c r="P37" i="254"/>
  <c r="O37" i="254"/>
  <c r="N37" i="254"/>
  <c r="M37" i="254"/>
  <c r="L37" i="254"/>
  <c r="K37" i="254"/>
  <c r="F37" i="254"/>
  <c r="AJ36" i="254"/>
  <c r="AI36" i="254"/>
  <c r="AH36" i="254"/>
  <c r="AG36" i="254"/>
  <c r="AF36" i="254"/>
  <c r="AE36" i="254"/>
  <c r="AD36" i="254"/>
  <c r="AC36" i="254"/>
  <c r="AB36" i="254"/>
  <c r="AA36" i="254"/>
  <c r="Z36" i="254"/>
  <c r="Y36" i="254"/>
  <c r="X36" i="254"/>
  <c r="W36" i="254"/>
  <c r="V36" i="254"/>
  <c r="U36" i="254"/>
  <c r="T36" i="254"/>
  <c r="S36" i="254"/>
  <c r="R36" i="254"/>
  <c r="Q36" i="254"/>
  <c r="P36" i="254"/>
  <c r="O36" i="254"/>
  <c r="N36" i="254"/>
  <c r="M36" i="254"/>
  <c r="L36" i="254"/>
  <c r="K36" i="254"/>
  <c r="F36" i="254"/>
  <c r="AJ35" i="254"/>
  <c r="AI35" i="254"/>
  <c r="AH35" i="254"/>
  <c r="AG35" i="254"/>
  <c r="AF35" i="254"/>
  <c r="AE35" i="254"/>
  <c r="AD35" i="254"/>
  <c r="AC35" i="254"/>
  <c r="AB35" i="254"/>
  <c r="AA35" i="254"/>
  <c r="Z35" i="254"/>
  <c r="Y35" i="254"/>
  <c r="X35" i="254"/>
  <c r="W35" i="254"/>
  <c r="V35" i="254"/>
  <c r="U35" i="254"/>
  <c r="T35" i="254"/>
  <c r="S35" i="254"/>
  <c r="R35" i="254"/>
  <c r="Q35" i="254"/>
  <c r="P35" i="254"/>
  <c r="O35" i="254"/>
  <c r="N35" i="254"/>
  <c r="M35" i="254"/>
  <c r="L35" i="254"/>
  <c r="K35" i="254"/>
  <c r="F35" i="254"/>
  <c r="AJ34" i="254"/>
  <c r="AI34" i="254"/>
  <c r="AH34" i="254"/>
  <c r="AG34" i="254"/>
  <c r="AF34" i="254"/>
  <c r="AE34" i="254"/>
  <c r="AD34" i="254"/>
  <c r="AC34" i="254"/>
  <c r="AB34" i="254"/>
  <c r="AA34" i="254"/>
  <c r="Z34" i="254"/>
  <c r="Y34" i="254"/>
  <c r="X34" i="254"/>
  <c r="W34" i="254"/>
  <c r="V34" i="254"/>
  <c r="U34" i="254"/>
  <c r="T34" i="254"/>
  <c r="S34" i="254"/>
  <c r="R34" i="254"/>
  <c r="Q34" i="254"/>
  <c r="P34" i="254"/>
  <c r="O34" i="254"/>
  <c r="N34" i="254"/>
  <c r="M34" i="254"/>
  <c r="L34" i="254"/>
  <c r="K34" i="254"/>
  <c r="F34" i="254"/>
  <c r="AJ33" i="254"/>
  <c r="AI33" i="254"/>
  <c r="AH33" i="254"/>
  <c r="AG33" i="254"/>
  <c r="AF33" i="254"/>
  <c r="AE33" i="254"/>
  <c r="AD33" i="254"/>
  <c r="AC33" i="254"/>
  <c r="AB33" i="254"/>
  <c r="AA33" i="254"/>
  <c r="Z33" i="254"/>
  <c r="Y33" i="254"/>
  <c r="X33" i="254"/>
  <c r="W33" i="254"/>
  <c r="V33" i="254"/>
  <c r="U33" i="254"/>
  <c r="T33" i="254"/>
  <c r="S33" i="254"/>
  <c r="R33" i="254"/>
  <c r="Q33" i="254"/>
  <c r="P33" i="254"/>
  <c r="O33" i="254"/>
  <c r="N33" i="254"/>
  <c r="M33" i="254"/>
  <c r="L33" i="254"/>
  <c r="K33" i="254"/>
  <c r="F33" i="254"/>
  <c r="AJ32" i="254"/>
  <c r="AI32" i="254"/>
  <c r="AH32" i="254"/>
  <c r="AG32" i="254"/>
  <c r="AF32" i="254"/>
  <c r="AE32" i="254"/>
  <c r="AD32" i="254"/>
  <c r="AC32" i="254"/>
  <c r="AB32" i="254"/>
  <c r="AA32" i="254"/>
  <c r="Z32" i="254"/>
  <c r="Y32" i="254"/>
  <c r="X32" i="254"/>
  <c r="W32" i="254"/>
  <c r="V32" i="254"/>
  <c r="U32" i="254"/>
  <c r="T32" i="254"/>
  <c r="S32" i="254"/>
  <c r="R32" i="254"/>
  <c r="Q32" i="254"/>
  <c r="P32" i="254"/>
  <c r="O32" i="254"/>
  <c r="N32" i="254"/>
  <c r="M32" i="254"/>
  <c r="L32" i="254"/>
  <c r="K32" i="254"/>
  <c r="F32" i="254"/>
  <c r="AJ31" i="254"/>
  <c r="AI31" i="254"/>
  <c r="AH31" i="254"/>
  <c r="AG31" i="254"/>
  <c r="AF31" i="254"/>
  <c r="AE31" i="254"/>
  <c r="AD31" i="254"/>
  <c r="AC31" i="254"/>
  <c r="AB31" i="254"/>
  <c r="AA31" i="254"/>
  <c r="Z31" i="254"/>
  <c r="Y31" i="254"/>
  <c r="X31" i="254"/>
  <c r="W31" i="254"/>
  <c r="V31" i="254"/>
  <c r="U31" i="254"/>
  <c r="T31" i="254"/>
  <c r="S31" i="254"/>
  <c r="R31" i="254"/>
  <c r="Q31" i="254"/>
  <c r="P31" i="254"/>
  <c r="O31" i="254"/>
  <c r="N31" i="254"/>
  <c r="M31" i="254"/>
  <c r="L31" i="254"/>
  <c r="K31" i="254"/>
  <c r="F31" i="254"/>
  <c r="AJ30" i="254"/>
  <c r="AI30" i="254"/>
  <c r="AH30" i="254"/>
  <c r="AG30" i="254"/>
  <c r="AF30" i="254"/>
  <c r="AE30" i="254"/>
  <c r="AD30" i="254"/>
  <c r="AC30" i="254"/>
  <c r="AB30" i="254"/>
  <c r="AA30" i="254"/>
  <c r="Z30" i="254"/>
  <c r="Y30" i="254"/>
  <c r="X30" i="254"/>
  <c r="W30" i="254"/>
  <c r="V30" i="254"/>
  <c r="U30" i="254"/>
  <c r="T30" i="254"/>
  <c r="S30" i="254"/>
  <c r="R30" i="254"/>
  <c r="Q30" i="254"/>
  <c r="P30" i="254"/>
  <c r="O30" i="254"/>
  <c r="N30" i="254"/>
  <c r="M30" i="254"/>
  <c r="L30" i="254"/>
  <c r="K30" i="254"/>
  <c r="F30" i="254"/>
  <c r="AJ29" i="254"/>
  <c r="AI29" i="254"/>
  <c r="AH29" i="254"/>
  <c r="AG29" i="254"/>
  <c r="AF29" i="254"/>
  <c r="AE29" i="254"/>
  <c r="AD29" i="254"/>
  <c r="AC29" i="254"/>
  <c r="AB29" i="254"/>
  <c r="AA29" i="254"/>
  <c r="Z29" i="254"/>
  <c r="Y29" i="254"/>
  <c r="X29" i="254"/>
  <c r="W29" i="254"/>
  <c r="V29" i="254"/>
  <c r="U29" i="254"/>
  <c r="T29" i="254"/>
  <c r="S29" i="254"/>
  <c r="R29" i="254"/>
  <c r="Q29" i="254"/>
  <c r="P29" i="254"/>
  <c r="O29" i="254"/>
  <c r="N29" i="254"/>
  <c r="M29" i="254"/>
  <c r="L29" i="254"/>
  <c r="K29" i="254"/>
  <c r="F29" i="254"/>
  <c r="AJ28" i="254"/>
  <c r="AI28" i="254"/>
  <c r="AH28" i="254"/>
  <c r="AG28" i="254"/>
  <c r="AF28" i="254"/>
  <c r="AE28" i="254"/>
  <c r="AD28" i="254"/>
  <c r="AC28" i="254"/>
  <c r="AB28" i="254"/>
  <c r="AA28" i="254"/>
  <c r="Z28" i="254"/>
  <c r="Y28" i="254"/>
  <c r="X28" i="254"/>
  <c r="W28" i="254"/>
  <c r="V28" i="254"/>
  <c r="U28" i="254"/>
  <c r="T28" i="254"/>
  <c r="S28" i="254"/>
  <c r="R28" i="254"/>
  <c r="Q28" i="254"/>
  <c r="P28" i="254"/>
  <c r="O28" i="254"/>
  <c r="N28" i="254"/>
  <c r="M28" i="254"/>
  <c r="L28" i="254"/>
  <c r="K28" i="254"/>
  <c r="F28" i="254"/>
  <c r="AJ27" i="254"/>
  <c r="AI27" i="254"/>
  <c r="AH27" i="254"/>
  <c r="AG27" i="254"/>
  <c r="AF27" i="254"/>
  <c r="AE27" i="254"/>
  <c r="AD27" i="254"/>
  <c r="AC27" i="254"/>
  <c r="AB27" i="254"/>
  <c r="AA27" i="254"/>
  <c r="Z27" i="254"/>
  <c r="Y27" i="254"/>
  <c r="X27" i="254"/>
  <c r="W27" i="254"/>
  <c r="V27" i="254"/>
  <c r="U27" i="254"/>
  <c r="T27" i="254"/>
  <c r="S27" i="254"/>
  <c r="R27" i="254"/>
  <c r="Q27" i="254"/>
  <c r="P27" i="254"/>
  <c r="O27" i="254"/>
  <c r="N27" i="254"/>
  <c r="M27" i="254"/>
  <c r="L27" i="254"/>
  <c r="K27" i="254"/>
  <c r="F27" i="254"/>
  <c r="AJ26" i="254"/>
  <c r="AI26" i="254"/>
  <c r="AH26" i="254"/>
  <c r="AG26" i="254"/>
  <c r="AF26" i="254"/>
  <c r="AE26" i="254"/>
  <c r="AD26" i="254"/>
  <c r="AC26" i="254"/>
  <c r="AB26" i="254"/>
  <c r="AA26" i="254"/>
  <c r="Z26" i="254"/>
  <c r="Y26" i="254"/>
  <c r="X26" i="254"/>
  <c r="W26" i="254"/>
  <c r="V26" i="254"/>
  <c r="U26" i="254"/>
  <c r="T26" i="254"/>
  <c r="S26" i="254"/>
  <c r="R26" i="254"/>
  <c r="Q26" i="254"/>
  <c r="P26" i="254"/>
  <c r="O26" i="254"/>
  <c r="N26" i="254"/>
  <c r="M26" i="254"/>
  <c r="L26" i="254"/>
  <c r="K26" i="254"/>
  <c r="F26" i="254"/>
  <c r="AJ25" i="254"/>
  <c r="AI25" i="254"/>
  <c r="AH25" i="254"/>
  <c r="AG25" i="254"/>
  <c r="AF25" i="254"/>
  <c r="AE25" i="254"/>
  <c r="AD25" i="254"/>
  <c r="AC25" i="254"/>
  <c r="AB25" i="254"/>
  <c r="AA25" i="254"/>
  <c r="Z25" i="254"/>
  <c r="Y25" i="254"/>
  <c r="X25" i="254"/>
  <c r="W25" i="254"/>
  <c r="V25" i="254"/>
  <c r="U25" i="254"/>
  <c r="T25" i="254"/>
  <c r="S25" i="254"/>
  <c r="R25" i="254"/>
  <c r="Q25" i="254"/>
  <c r="P25" i="254"/>
  <c r="O25" i="254"/>
  <c r="N25" i="254"/>
  <c r="M25" i="254"/>
  <c r="L25" i="254"/>
  <c r="K25" i="254"/>
  <c r="F25" i="254"/>
  <c r="AJ24" i="254"/>
  <c r="AI24" i="254"/>
  <c r="AH24" i="254"/>
  <c r="AG24" i="254"/>
  <c r="AF24" i="254"/>
  <c r="AE24" i="254"/>
  <c r="AD24" i="254"/>
  <c r="AC24" i="254"/>
  <c r="AB24" i="254"/>
  <c r="AA24" i="254"/>
  <c r="Z24" i="254"/>
  <c r="Y24" i="254"/>
  <c r="X24" i="254"/>
  <c r="W24" i="254"/>
  <c r="V24" i="254"/>
  <c r="U24" i="254"/>
  <c r="T24" i="254"/>
  <c r="S24" i="254"/>
  <c r="R24" i="254"/>
  <c r="Q24" i="254"/>
  <c r="P24" i="254"/>
  <c r="O24" i="254"/>
  <c r="N24" i="254"/>
  <c r="M24" i="254"/>
  <c r="L24" i="254"/>
  <c r="K24" i="254"/>
  <c r="F24" i="254"/>
  <c r="AJ23" i="254"/>
  <c r="AI23" i="254"/>
  <c r="AH23" i="254"/>
  <c r="AG23" i="254"/>
  <c r="AF23" i="254"/>
  <c r="AE23" i="254"/>
  <c r="AD23" i="254"/>
  <c r="AC23" i="254"/>
  <c r="AB23" i="254"/>
  <c r="AA23" i="254"/>
  <c r="Z23" i="254"/>
  <c r="Y23" i="254"/>
  <c r="X23" i="254"/>
  <c r="W23" i="254"/>
  <c r="V23" i="254"/>
  <c r="U23" i="254"/>
  <c r="T23" i="254"/>
  <c r="S23" i="254"/>
  <c r="R23" i="254"/>
  <c r="Q23" i="254"/>
  <c r="P23" i="254"/>
  <c r="O23" i="254"/>
  <c r="N23" i="254"/>
  <c r="M23" i="254"/>
  <c r="L23" i="254"/>
  <c r="K23" i="254"/>
  <c r="F23" i="254"/>
  <c r="AJ22" i="254"/>
  <c r="AI22" i="254"/>
  <c r="AH22" i="254"/>
  <c r="AG22" i="254"/>
  <c r="AF22" i="254"/>
  <c r="AE22" i="254"/>
  <c r="AD22" i="254"/>
  <c r="AC22" i="254"/>
  <c r="AB22" i="254"/>
  <c r="AA22" i="254"/>
  <c r="Z22" i="254"/>
  <c r="Y22" i="254"/>
  <c r="X22" i="254"/>
  <c r="W22" i="254"/>
  <c r="V22" i="254"/>
  <c r="U22" i="254"/>
  <c r="T22" i="254"/>
  <c r="S22" i="254"/>
  <c r="R22" i="254"/>
  <c r="Q22" i="254"/>
  <c r="P22" i="254"/>
  <c r="O22" i="254"/>
  <c r="N22" i="254"/>
  <c r="M22" i="254"/>
  <c r="L22" i="254"/>
  <c r="K22" i="254"/>
  <c r="F22" i="254"/>
  <c r="AJ21" i="254"/>
  <c r="AI21" i="254"/>
  <c r="AH21" i="254"/>
  <c r="AG21" i="254"/>
  <c r="AE21" i="254"/>
  <c r="AD21" i="254"/>
  <c r="AC21" i="254"/>
  <c r="AB21" i="254"/>
  <c r="AF21" i="254" s="1"/>
  <c r="AA21" i="254"/>
  <c r="Y21" i="254"/>
  <c r="X21" i="254"/>
  <c r="W21" i="254"/>
  <c r="Z21" i="254" s="1"/>
  <c r="V21" i="254"/>
  <c r="T21" i="254"/>
  <c r="S21" i="254"/>
  <c r="R21" i="254"/>
  <c r="U21" i="254" s="1"/>
  <c r="F21" i="254" s="1"/>
  <c r="Q21" i="254"/>
  <c r="O21" i="254"/>
  <c r="N21" i="254"/>
  <c r="M21" i="254"/>
  <c r="L21" i="254"/>
  <c r="P21" i="254" s="1"/>
  <c r="K21" i="254"/>
  <c r="AI20" i="254"/>
  <c r="AH20" i="254"/>
  <c r="AJ20" i="254" s="1"/>
  <c r="AG20" i="254"/>
  <c r="AE20" i="254"/>
  <c r="AD20" i="254"/>
  <c r="AC20" i="254"/>
  <c r="AB20" i="254"/>
  <c r="AF20" i="254" s="1"/>
  <c r="AA20" i="254"/>
  <c r="Y20" i="254"/>
  <c r="X20" i="254"/>
  <c r="W20" i="254"/>
  <c r="Z20" i="254" s="1"/>
  <c r="V20" i="254"/>
  <c r="T20" i="254"/>
  <c r="S20" i="254"/>
  <c r="R20" i="254"/>
  <c r="U20" i="254" s="1"/>
  <c r="F20" i="254" s="1"/>
  <c r="Q20" i="254"/>
  <c r="O20" i="254"/>
  <c r="N20" i="254"/>
  <c r="M20" i="254"/>
  <c r="L20" i="254"/>
  <c r="P20" i="254" s="1"/>
  <c r="K20" i="254"/>
  <c r="AI19" i="254"/>
  <c r="AH19" i="254"/>
  <c r="AJ19" i="254" s="1"/>
  <c r="AG19" i="254"/>
  <c r="AE19" i="254"/>
  <c r="AD19" i="254"/>
  <c r="AC19" i="254"/>
  <c r="AB19" i="254"/>
  <c r="AF19" i="254" s="1"/>
  <c r="AA19" i="254"/>
  <c r="Y19" i="254"/>
  <c r="X19" i="254"/>
  <c r="W19" i="254"/>
  <c r="Z19" i="254" s="1"/>
  <c r="V19" i="254"/>
  <c r="T19" i="254"/>
  <c r="S19" i="254"/>
  <c r="R19" i="254"/>
  <c r="U19" i="254" s="1"/>
  <c r="F19" i="254" s="1"/>
  <c r="Q19" i="254"/>
  <c r="O19" i="254"/>
  <c r="N19" i="254"/>
  <c r="M19" i="254"/>
  <c r="L19" i="254"/>
  <c r="P19" i="254" s="1"/>
  <c r="K19" i="254"/>
  <c r="AI18" i="254"/>
  <c r="AH18" i="254"/>
  <c r="AJ18" i="254" s="1"/>
  <c r="AG18" i="254"/>
  <c r="AE18" i="254"/>
  <c r="AD18" i="254"/>
  <c r="AC18" i="254"/>
  <c r="AB18" i="254"/>
  <c r="AF18" i="254" s="1"/>
  <c r="AA18" i="254"/>
  <c r="Y18" i="254"/>
  <c r="X18" i="254"/>
  <c r="W18" i="254"/>
  <c r="V18" i="254"/>
  <c r="T18" i="254"/>
  <c r="S18" i="254"/>
  <c r="R18" i="254"/>
  <c r="U18" i="254" s="1"/>
  <c r="F18" i="254" s="1"/>
  <c r="Q18" i="254"/>
  <c r="O18" i="254"/>
  <c r="N18" i="254"/>
  <c r="M18" i="254"/>
  <c r="L18" i="254"/>
  <c r="P18" i="254" s="1"/>
  <c r="K18" i="254"/>
  <c r="AI17" i="254"/>
  <c r="AH17" i="254"/>
  <c r="AJ17" i="254" s="1"/>
  <c r="AG17" i="254"/>
  <c r="AE17" i="254"/>
  <c r="AD17" i="254"/>
  <c r="AC17" i="254"/>
  <c r="AB17" i="254"/>
  <c r="AF17" i="254" s="1"/>
  <c r="AA17" i="254"/>
  <c r="Y17" i="254"/>
  <c r="X17" i="254"/>
  <c r="W17" i="254"/>
  <c r="Z17" i="254" s="1"/>
  <c r="V17" i="254"/>
  <c r="T17" i="254"/>
  <c r="S17" i="254"/>
  <c r="R17" i="254"/>
  <c r="U17" i="254" s="1"/>
  <c r="F17" i="254" s="1"/>
  <c r="Q17" i="254"/>
  <c r="O17" i="254"/>
  <c r="N17" i="254"/>
  <c r="M17" i="254"/>
  <c r="L17" i="254"/>
  <c r="P17" i="254" s="1"/>
  <c r="K17" i="254"/>
  <c r="AI16" i="254"/>
  <c r="AH16" i="254"/>
  <c r="AJ16" i="254" s="1"/>
  <c r="AG16" i="254"/>
  <c r="AE16" i="254"/>
  <c r="AD16" i="254"/>
  <c r="AC16" i="254"/>
  <c r="AB16" i="254"/>
  <c r="AF16" i="254" s="1"/>
  <c r="AA16" i="254"/>
  <c r="Y16" i="254"/>
  <c r="X16" i="254"/>
  <c r="W16" i="254"/>
  <c r="V16" i="254"/>
  <c r="T16" i="254"/>
  <c r="S16" i="254"/>
  <c r="R16" i="254"/>
  <c r="Q16" i="254"/>
  <c r="O16" i="254"/>
  <c r="N16" i="254"/>
  <c r="M16" i="254"/>
  <c r="L16" i="254"/>
  <c r="P16" i="254" s="1"/>
  <c r="K16" i="254"/>
  <c r="AI15" i="254"/>
  <c r="AH15" i="254"/>
  <c r="AJ15" i="254" s="1"/>
  <c r="AG15" i="254"/>
  <c r="AE15" i="254"/>
  <c r="AD15" i="254"/>
  <c r="AC15" i="254"/>
  <c r="AF15" i="254" s="1"/>
  <c r="AB15" i="254"/>
  <c r="AA15" i="254"/>
  <c r="Y15" i="254"/>
  <c r="X15" i="254"/>
  <c r="Z15" i="254" s="1"/>
  <c r="W15" i="254"/>
  <c r="V15" i="254"/>
  <c r="T15" i="254"/>
  <c r="S15" i="254"/>
  <c r="U15" i="254" s="1"/>
  <c r="F15" i="254" s="1"/>
  <c r="R15" i="254"/>
  <c r="Q15" i="254"/>
  <c r="O15" i="254"/>
  <c r="N15" i="254"/>
  <c r="M15" i="254"/>
  <c r="P15" i="254" s="1"/>
  <c r="L15" i="254"/>
  <c r="K15" i="254"/>
  <c r="AI14" i="254"/>
  <c r="AH14" i="254"/>
  <c r="AJ14" i="254" s="1"/>
  <c r="AG14" i="254"/>
  <c r="AE14" i="254"/>
  <c r="AD14" i="254"/>
  <c r="AC14" i="254"/>
  <c r="AB14" i="254"/>
  <c r="AA14" i="254"/>
  <c r="Y14" i="254"/>
  <c r="X14" i="254"/>
  <c r="W14" i="254"/>
  <c r="Z14" i="254" s="1"/>
  <c r="V14" i="254"/>
  <c r="T14" i="254"/>
  <c r="S14" i="254"/>
  <c r="R14" i="254"/>
  <c r="U14" i="254" s="1"/>
  <c r="F14" i="254" s="1"/>
  <c r="Q14" i="254"/>
  <c r="O14" i="254"/>
  <c r="N14" i="254"/>
  <c r="M14" i="254"/>
  <c r="L14" i="254"/>
  <c r="K14" i="254"/>
  <c r="AI13" i="254"/>
  <c r="AH13" i="254"/>
  <c r="AJ13" i="254" s="1"/>
  <c r="AG13" i="254"/>
  <c r="AE13" i="254"/>
  <c r="AD13" i="254"/>
  <c r="AC13" i="254"/>
  <c r="AB13" i="254"/>
  <c r="AF13" i="254" s="1"/>
  <c r="AA13" i="254"/>
  <c r="Y13" i="254"/>
  <c r="X13" i="254"/>
  <c r="Z13" i="254" s="1"/>
  <c r="W13" i="254"/>
  <c r="V13" i="254"/>
  <c r="T13" i="254"/>
  <c r="S13" i="254"/>
  <c r="R13" i="254"/>
  <c r="Q13" i="254"/>
  <c r="O13" i="254"/>
  <c r="N13" i="254"/>
  <c r="M13" i="254"/>
  <c r="L13" i="254"/>
  <c r="P13" i="254" s="1"/>
  <c r="K13" i="254"/>
  <c r="AI12" i="254"/>
  <c r="AH12" i="254"/>
  <c r="AJ12" i="254" s="1"/>
  <c r="AG12" i="254"/>
  <c r="AE12" i="254"/>
  <c r="AD12" i="254"/>
  <c r="AC12" i="254"/>
  <c r="AB12" i="254"/>
  <c r="AF12" i="254" s="1"/>
  <c r="AA12" i="254"/>
  <c r="Y12" i="254"/>
  <c r="X12" i="254"/>
  <c r="W12" i="254"/>
  <c r="Z12" i="254" s="1"/>
  <c r="V12" i="254"/>
  <c r="T12" i="254"/>
  <c r="S12" i="254"/>
  <c r="R12" i="254"/>
  <c r="Q12" i="254"/>
  <c r="O12" i="254"/>
  <c r="N12" i="254"/>
  <c r="M12" i="254"/>
  <c r="L12" i="254"/>
  <c r="P12" i="254" s="1"/>
  <c r="K12" i="254"/>
  <c r="AI11" i="254"/>
  <c r="AH11" i="254"/>
  <c r="AJ11" i="254" s="1"/>
  <c r="AG11" i="254"/>
  <c r="AE11" i="254"/>
  <c r="AD11" i="254"/>
  <c r="AC11" i="254"/>
  <c r="AB11" i="254"/>
  <c r="AF11" i="254" s="1"/>
  <c r="AA11" i="254"/>
  <c r="Y11" i="254"/>
  <c r="X11" i="254"/>
  <c r="W11" i="254"/>
  <c r="Z11" i="254" s="1"/>
  <c r="V11" i="254"/>
  <c r="T11" i="254"/>
  <c r="S11" i="254"/>
  <c r="R11" i="254"/>
  <c r="U11" i="254" s="1"/>
  <c r="F11" i="254" s="1"/>
  <c r="Q11" i="254"/>
  <c r="O11" i="254"/>
  <c r="N11" i="254"/>
  <c r="M11" i="254"/>
  <c r="L11" i="254"/>
  <c r="P11" i="254" s="1"/>
  <c r="K11" i="254"/>
  <c r="AI10" i="254"/>
  <c r="AH10" i="254"/>
  <c r="AJ10" i="254" s="1"/>
  <c r="AG10" i="254"/>
  <c r="AE10" i="254"/>
  <c r="AD10" i="254"/>
  <c r="AC10" i="254"/>
  <c r="AB10" i="254"/>
  <c r="AF10" i="254" s="1"/>
  <c r="AA10" i="254"/>
  <c r="Y10" i="254"/>
  <c r="X10" i="254"/>
  <c r="Z10" i="254" s="1"/>
  <c r="W10" i="254"/>
  <c r="V10" i="254"/>
  <c r="T10" i="254"/>
  <c r="S10" i="254"/>
  <c r="R10" i="254"/>
  <c r="U10" i="254" s="1"/>
  <c r="F10" i="254" s="1"/>
  <c r="Q10" i="254"/>
  <c r="P10" i="254"/>
  <c r="O10" i="254"/>
  <c r="N10" i="254"/>
  <c r="M10" i="254"/>
  <c r="L10" i="254"/>
  <c r="K10" i="254"/>
  <c r="AI9" i="254"/>
  <c r="AH9" i="254"/>
  <c r="AJ9" i="254" s="1"/>
  <c r="AG9" i="254"/>
  <c r="AE9" i="254"/>
  <c r="AD9" i="254"/>
  <c r="AC9" i="254"/>
  <c r="AB9" i="254"/>
  <c r="AF9" i="254" s="1"/>
  <c r="AA9" i="254"/>
  <c r="Y9" i="254"/>
  <c r="X9" i="254"/>
  <c r="W9" i="254"/>
  <c r="V9" i="254"/>
  <c r="T9" i="254"/>
  <c r="S9" i="254"/>
  <c r="R9" i="254"/>
  <c r="Q9" i="254"/>
  <c r="O9" i="254"/>
  <c r="N9" i="254"/>
  <c r="M9" i="254"/>
  <c r="L9" i="254"/>
  <c r="P9" i="254" s="1"/>
  <c r="K9" i="254"/>
  <c r="AI8" i="254"/>
  <c r="AH8" i="254"/>
  <c r="AJ8" i="254" s="1"/>
  <c r="AG8" i="254"/>
  <c r="AE8" i="254"/>
  <c r="AD8" i="254"/>
  <c r="AC8" i="254"/>
  <c r="AB8" i="254"/>
  <c r="AF8" i="254" s="1"/>
  <c r="AA8" i="254"/>
  <c r="Y8" i="254"/>
  <c r="X8" i="254"/>
  <c r="W8" i="254"/>
  <c r="Z8" i="254" s="1"/>
  <c r="V8" i="254"/>
  <c r="T8" i="254"/>
  <c r="S8" i="254"/>
  <c r="R8" i="254"/>
  <c r="U8" i="254" s="1"/>
  <c r="F8" i="254" s="1"/>
  <c r="Q8" i="254"/>
  <c r="O8" i="254"/>
  <c r="N8" i="254"/>
  <c r="M8" i="254"/>
  <c r="L8" i="254"/>
  <c r="P8" i="254" s="1"/>
  <c r="K8" i="254"/>
  <c r="AI7" i="254"/>
  <c r="AH7" i="254"/>
  <c r="AJ7" i="254" s="1"/>
  <c r="AG7" i="254"/>
  <c r="AE7" i="254"/>
  <c r="AD7" i="254"/>
  <c r="AC7" i="254"/>
  <c r="AB7" i="254"/>
  <c r="AF7" i="254" s="1"/>
  <c r="AA7" i="254"/>
  <c r="Z7" i="254"/>
  <c r="Y7" i="254"/>
  <c r="X7" i="254"/>
  <c r="W7" i="254"/>
  <c r="V7" i="254"/>
  <c r="T7" i="254"/>
  <c r="S7" i="254"/>
  <c r="R7" i="254"/>
  <c r="U7" i="254" s="1"/>
  <c r="F7" i="254" s="1"/>
  <c r="Q7" i="254"/>
  <c r="O7" i="254"/>
  <c r="N7" i="254"/>
  <c r="M7" i="254"/>
  <c r="L7" i="254"/>
  <c r="P7" i="254" s="1"/>
  <c r="K7" i="254"/>
  <c r="AI6" i="254"/>
  <c r="AH6" i="254"/>
  <c r="AJ6" i="254" s="1"/>
  <c r="AG6" i="254"/>
  <c r="AE6" i="254"/>
  <c r="AD6" i="254"/>
  <c r="AC6" i="254"/>
  <c r="AB6" i="254"/>
  <c r="AA6" i="254"/>
  <c r="Y6" i="254"/>
  <c r="X6" i="254"/>
  <c r="W6" i="254"/>
  <c r="Z6" i="254" s="1"/>
  <c r="V6" i="254"/>
  <c r="T6" i="254"/>
  <c r="S6" i="254"/>
  <c r="R6" i="254"/>
  <c r="U6" i="254" s="1"/>
  <c r="F6" i="254" s="1"/>
  <c r="Q6" i="254"/>
  <c r="O6" i="254"/>
  <c r="N6" i="254"/>
  <c r="M6" i="254"/>
  <c r="P6" i="254" s="1"/>
  <c r="L6" i="254"/>
  <c r="K6" i="254"/>
  <c r="AI5" i="254"/>
  <c r="AH5" i="254"/>
  <c r="AJ5" i="254" s="1"/>
  <c r="AG5" i="254"/>
  <c r="AF5" i="254"/>
  <c r="AE5" i="254"/>
  <c r="AD5" i="254"/>
  <c r="AC5" i="254"/>
  <c r="AB5" i="254"/>
  <c r="AA5" i="254"/>
  <c r="Y5" i="254"/>
  <c r="X5" i="254"/>
  <c r="W5" i="254"/>
  <c r="Z5" i="254" s="1"/>
  <c r="V5" i="254"/>
  <c r="T5" i="254"/>
  <c r="S5" i="254"/>
  <c r="R5" i="254"/>
  <c r="U5" i="254" s="1"/>
  <c r="F5" i="254" s="1"/>
  <c r="Q5" i="254"/>
  <c r="O5" i="254"/>
  <c r="N5" i="254"/>
  <c r="M5" i="254"/>
  <c r="L5" i="254"/>
  <c r="P5" i="254" s="1"/>
  <c r="K5" i="254"/>
  <c r="AI4" i="254"/>
  <c r="AH4" i="254"/>
  <c r="AJ4" i="254" s="1"/>
  <c r="AG4" i="254"/>
  <c r="AE4" i="254"/>
  <c r="AD4" i="254"/>
  <c r="AC4" i="254"/>
  <c r="AB4" i="254"/>
  <c r="AF4" i="254" s="1"/>
  <c r="AA4" i="254"/>
  <c r="Y4" i="254"/>
  <c r="X4" i="254"/>
  <c r="W4" i="254"/>
  <c r="Z4" i="254" s="1"/>
  <c r="V4" i="254"/>
  <c r="T4" i="254"/>
  <c r="S4" i="254"/>
  <c r="R4" i="254"/>
  <c r="Q4" i="254"/>
  <c r="O4" i="254"/>
  <c r="N4" i="254"/>
  <c r="M4" i="254"/>
  <c r="L4" i="254"/>
  <c r="P4" i="254" s="1"/>
  <c r="K4" i="254"/>
  <c r="J78" i="253"/>
  <c r="I78" i="253"/>
  <c r="H78" i="253"/>
  <c r="G78" i="253"/>
  <c r="J77" i="253"/>
  <c r="I77" i="253"/>
  <c r="H77" i="253"/>
  <c r="G77" i="253"/>
  <c r="J76" i="253"/>
  <c r="I76" i="253"/>
  <c r="H76" i="253"/>
  <c r="G76" i="253"/>
  <c r="J75" i="253"/>
  <c r="I75" i="253"/>
  <c r="H75" i="253"/>
  <c r="G75" i="253"/>
  <c r="J74" i="253"/>
  <c r="I74" i="253"/>
  <c r="H74" i="253"/>
  <c r="G74" i="253"/>
  <c r="F74" i="253"/>
  <c r="E74" i="253"/>
  <c r="D74" i="253"/>
  <c r="C74" i="253"/>
  <c r="J71" i="253"/>
  <c r="I71" i="253"/>
  <c r="H71" i="253"/>
  <c r="G71" i="253"/>
  <c r="J70" i="253"/>
  <c r="I70" i="253"/>
  <c r="H70" i="253"/>
  <c r="G70" i="253"/>
  <c r="J69" i="253"/>
  <c r="I69" i="253"/>
  <c r="H69" i="253"/>
  <c r="G69" i="253"/>
  <c r="J68" i="253"/>
  <c r="I68" i="253"/>
  <c r="H68" i="253"/>
  <c r="G68" i="253"/>
  <c r="J67" i="253"/>
  <c r="I67" i="253"/>
  <c r="H67" i="253"/>
  <c r="G67" i="253"/>
  <c r="F67" i="253"/>
  <c r="E67" i="253"/>
  <c r="D67" i="253"/>
  <c r="C67" i="253"/>
  <c r="J63" i="253"/>
  <c r="I63" i="253"/>
  <c r="H63" i="253"/>
  <c r="G63" i="253"/>
  <c r="J62" i="253"/>
  <c r="I62" i="253"/>
  <c r="H62" i="253"/>
  <c r="G62" i="253"/>
  <c r="J61" i="253"/>
  <c r="I61" i="253"/>
  <c r="H61" i="253"/>
  <c r="G61" i="253"/>
  <c r="J60" i="253"/>
  <c r="I60" i="253"/>
  <c r="H60" i="253"/>
  <c r="G60" i="253"/>
  <c r="J59" i="253"/>
  <c r="I59" i="253"/>
  <c r="H59" i="253"/>
  <c r="G59" i="253"/>
  <c r="F59" i="253"/>
  <c r="E59" i="253"/>
  <c r="D59" i="253"/>
  <c r="J50" i="253"/>
  <c r="I50" i="253"/>
  <c r="H50" i="253"/>
  <c r="G50" i="253"/>
  <c r="J49" i="253"/>
  <c r="I49" i="253"/>
  <c r="H49" i="253"/>
  <c r="G49" i="253"/>
  <c r="J48" i="253"/>
  <c r="I48" i="253"/>
  <c r="H48" i="253"/>
  <c r="G48" i="253"/>
  <c r="J47" i="253"/>
  <c r="I47" i="253"/>
  <c r="H47" i="253"/>
  <c r="G47" i="253"/>
  <c r="J46" i="253"/>
  <c r="I46" i="253"/>
  <c r="H46" i="253"/>
  <c r="G46" i="253"/>
  <c r="F46" i="253"/>
  <c r="E46" i="253"/>
  <c r="D46" i="253"/>
  <c r="C46" i="253"/>
  <c r="J43" i="253"/>
  <c r="I43" i="253"/>
  <c r="H43" i="253"/>
  <c r="G43" i="253"/>
  <c r="J42" i="253"/>
  <c r="I42" i="253"/>
  <c r="H42" i="253"/>
  <c r="G42" i="253"/>
  <c r="J41" i="253"/>
  <c r="I41" i="253"/>
  <c r="H41" i="253"/>
  <c r="G41" i="253"/>
  <c r="J40" i="253"/>
  <c r="I40" i="253"/>
  <c r="H40" i="253"/>
  <c r="G40" i="253"/>
  <c r="J39" i="253"/>
  <c r="I39" i="253"/>
  <c r="H39" i="253"/>
  <c r="G39" i="253"/>
  <c r="F39" i="253"/>
  <c r="E39" i="253"/>
  <c r="D39" i="253"/>
  <c r="C39" i="253"/>
  <c r="J36" i="253"/>
  <c r="I36" i="253"/>
  <c r="H36" i="253"/>
  <c r="G36" i="253"/>
  <c r="J35" i="253"/>
  <c r="I35" i="253"/>
  <c r="H35" i="253"/>
  <c r="G35" i="253"/>
  <c r="J34" i="253"/>
  <c r="I34" i="253"/>
  <c r="H34" i="253"/>
  <c r="G34" i="253"/>
  <c r="J33" i="253"/>
  <c r="I33" i="253"/>
  <c r="H33" i="253"/>
  <c r="G33" i="253"/>
  <c r="J32" i="253"/>
  <c r="I32" i="253"/>
  <c r="H32" i="253"/>
  <c r="G32" i="253"/>
  <c r="F32" i="253"/>
  <c r="E32" i="253"/>
  <c r="D32" i="253"/>
  <c r="J28" i="253"/>
  <c r="I28" i="253"/>
  <c r="H28" i="253"/>
  <c r="G28" i="253"/>
  <c r="J27" i="253"/>
  <c r="I27" i="253"/>
  <c r="H27" i="253"/>
  <c r="G27" i="253"/>
  <c r="J26" i="253"/>
  <c r="I26" i="253"/>
  <c r="H26" i="253"/>
  <c r="G26" i="253"/>
  <c r="J25" i="253"/>
  <c r="I25" i="253"/>
  <c r="H25" i="253"/>
  <c r="G25" i="253"/>
  <c r="J24" i="253"/>
  <c r="I24" i="253"/>
  <c r="H24" i="253"/>
  <c r="G24" i="253"/>
  <c r="F24" i="253"/>
  <c r="E24" i="253"/>
  <c r="D24" i="253"/>
  <c r="C24" i="253"/>
  <c r="J21" i="253"/>
  <c r="I21" i="253"/>
  <c r="H21" i="253"/>
  <c r="G21" i="253"/>
  <c r="J20" i="253"/>
  <c r="I20" i="253"/>
  <c r="H20" i="253"/>
  <c r="G20" i="253"/>
  <c r="J19" i="253"/>
  <c r="I19" i="253"/>
  <c r="H19" i="253"/>
  <c r="G19" i="253"/>
  <c r="J18" i="253"/>
  <c r="I18" i="253"/>
  <c r="H18" i="253"/>
  <c r="G18" i="253"/>
  <c r="J17" i="253"/>
  <c r="I17" i="253"/>
  <c r="H17" i="253"/>
  <c r="G17" i="253"/>
  <c r="F17" i="253"/>
  <c r="E17" i="253"/>
  <c r="D17" i="253"/>
  <c r="C17" i="253"/>
  <c r="J13" i="253"/>
  <c r="I13" i="253"/>
  <c r="H13" i="253"/>
  <c r="G13" i="253"/>
  <c r="J12" i="253"/>
  <c r="I12" i="253"/>
  <c r="H12" i="253"/>
  <c r="G12" i="253"/>
  <c r="J11" i="253"/>
  <c r="I11" i="253"/>
  <c r="H11" i="253"/>
  <c r="G11" i="253"/>
  <c r="J10" i="253"/>
  <c r="I10" i="253"/>
  <c r="H10" i="253"/>
  <c r="G10" i="253"/>
  <c r="J9" i="253"/>
  <c r="I9" i="253"/>
  <c r="H9" i="253"/>
  <c r="G9" i="253"/>
  <c r="F9" i="253"/>
  <c r="E9" i="253"/>
  <c r="D9" i="253"/>
  <c r="A5" i="253"/>
  <c r="E54" i="252"/>
  <c r="E55" i="252" s="1"/>
  <c r="D54" i="252"/>
  <c r="D55" i="252" s="1"/>
  <c r="C54" i="252"/>
  <c r="G54" i="252" s="1"/>
  <c r="E47" i="252"/>
  <c r="E49" i="252" s="1"/>
  <c r="D47" i="252"/>
  <c r="D49" i="252" s="1"/>
  <c r="AJ43" i="252"/>
  <c r="AI43" i="252"/>
  <c r="AH43" i="252"/>
  <c r="AG43" i="252"/>
  <c r="AF43" i="252"/>
  <c r="AE43" i="252"/>
  <c r="AD43" i="252"/>
  <c r="AC43" i="252"/>
  <c r="AB43" i="252"/>
  <c r="AA43" i="252"/>
  <c r="Z43" i="252"/>
  <c r="Y43" i="252"/>
  <c r="X43" i="252"/>
  <c r="W43" i="252"/>
  <c r="V43" i="252"/>
  <c r="U43" i="252"/>
  <c r="T43" i="252"/>
  <c r="S43" i="252"/>
  <c r="R43" i="252"/>
  <c r="Q43" i="252"/>
  <c r="P43" i="252"/>
  <c r="O43" i="252"/>
  <c r="N43" i="252"/>
  <c r="M43" i="252"/>
  <c r="L43" i="252"/>
  <c r="K43" i="252"/>
  <c r="F43" i="252"/>
  <c r="AJ42" i="252"/>
  <c r="AI42" i="252"/>
  <c r="AH42" i="252"/>
  <c r="AG42" i="252"/>
  <c r="AF42" i="252"/>
  <c r="AE42" i="252"/>
  <c r="AD42" i="252"/>
  <c r="AC42" i="252"/>
  <c r="AB42" i="252"/>
  <c r="AA42" i="252"/>
  <c r="Z42" i="252"/>
  <c r="Y42" i="252"/>
  <c r="X42" i="252"/>
  <c r="W42" i="252"/>
  <c r="V42" i="252"/>
  <c r="U42" i="252"/>
  <c r="T42" i="252"/>
  <c r="S42" i="252"/>
  <c r="R42" i="252"/>
  <c r="Q42" i="252"/>
  <c r="P42" i="252"/>
  <c r="O42" i="252"/>
  <c r="N42" i="252"/>
  <c r="M42" i="252"/>
  <c r="L42" i="252"/>
  <c r="K42" i="252"/>
  <c r="F42" i="252"/>
  <c r="AJ41" i="252"/>
  <c r="AI41" i="252"/>
  <c r="AH41" i="252"/>
  <c r="AG41" i="252"/>
  <c r="AF41" i="252"/>
  <c r="AE41" i="252"/>
  <c r="AD41" i="252"/>
  <c r="AC41" i="252"/>
  <c r="AB41" i="252"/>
  <c r="AA41" i="252"/>
  <c r="Z41" i="252"/>
  <c r="Y41" i="252"/>
  <c r="X41" i="252"/>
  <c r="W41" i="252"/>
  <c r="V41" i="252"/>
  <c r="U41" i="252"/>
  <c r="T41" i="252"/>
  <c r="S41" i="252"/>
  <c r="R41" i="252"/>
  <c r="Q41" i="252"/>
  <c r="P41" i="252"/>
  <c r="O41" i="252"/>
  <c r="N41" i="252"/>
  <c r="M41" i="252"/>
  <c r="L41" i="252"/>
  <c r="K41" i="252"/>
  <c r="F41" i="252"/>
  <c r="AJ40" i="252"/>
  <c r="AI40" i="252"/>
  <c r="AH40" i="252"/>
  <c r="AG40" i="252"/>
  <c r="AF40" i="252"/>
  <c r="AE40" i="252"/>
  <c r="AD40" i="252"/>
  <c r="AC40" i="252"/>
  <c r="AB40" i="252"/>
  <c r="AA40" i="252"/>
  <c r="Z40" i="252"/>
  <c r="Y40" i="252"/>
  <c r="X40" i="252"/>
  <c r="W40" i="252"/>
  <c r="V40" i="252"/>
  <c r="U40" i="252"/>
  <c r="T40" i="252"/>
  <c r="S40" i="252"/>
  <c r="R40" i="252"/>
  <c r="Q40" i="252"/>
  <c r="P40" i="252"/>
  <c r="O40" i="252"/>
  <c r="N40" i="252"/>
  <c r="M40" i="252"/>
  <c r="L40" i="252"/>
  <c r="K40" i="252"/>
  <c r="F40" i="252"/>
  <c r="AJ39" i="252"/>
  <c r="AI39" i="252"/>
  <c r="AH39" i="252"/>
  <c r="AG39" i="252"/>
  <c r="AF39" i="252"/>
  <c r="AE39" i="252"/>
  <c r="AD39" i="252"/>
  <c r="AC39" i="252"/>
  <c r="AB39" i="252"/>
  <c r="AA39" i="252"/>
  <c r="Z39" i="252"/>
  <c r="Y39" i="252"/>
  <c r="X39" i="252"/>
  <c r="W39" i="252"/>
  <c r="V39" i="252"/>
  <c r="U39" i="252"/>
  <c r="T39" i="252"/>
  <c r="S39" i="252"/>
  <c r="R39" i="252"/>
  <c r="Q39" i="252"/>
  <c r="P39" i="252"/>
  <c r="O39" i="252"/>
  <c r="N39" i="252"/>
  <c r="M39" i="252"/>
  <c r="L39" i="252"/>
  <c r="K39" i="252"/>
  <c r="F39" i="252"/>
  <c r="AJ38" i="252"/>
  <c r="AI38" i="252"/>
  <c r="AH38" i="252"/>
  <c r="AG38" i="252"/>
  <c r="AF38" i="252"/>
  <c r="AE38" i="252"/>
  <c r="AD38" i="252"/>
  <c r="AC38" i="252"/>
  <c r="AB38" i="252"/>
  <c r="AA38" i="252"/>
  <c r="Z38" i="252"/>
  <c r="Y38" i="252"/>
  <c r="X38" i="252"/>
  <c r="W38" i="252"/>
  <c r="V38" i="252"/>
  <c r="U38" i="252"/>
  <c r="T38" i="252"/>
  <c r="S38" i="252"/>
  <c r="R38" i="252"/>
  <c r="Q38" i="252"/>
  <c r="P38" i="252"/>
  <c r="O38" i="252"/>
  <c r="N38" i="252"/>
  <c r="M38" i="252"/>
  <c r="L38" i="252"/>
  <c r="K38" i="252"/>
  <c r="F38" i="252"/>
  <c r="AJ37" i="252"/>
  <c r="AI37" i="252"/>
  <c r="AH37" i="252"/>
  <c r="AG37" i="252"/>
  <c r="AF37" i="252"/>
  <c r="AE37" i="252"/>
  <c r="AD37" i="252"/>
  <c r="AC37" i="252"/>
  <c r="AB37" i="252"/>
  <c r="AA37" i="252"/>
  <c r="Z37" i="252"/>
  <c r="Y37" i="252"/>
  <c r="X37" i="252"/>
  <c r="W37" i="252"/>
  <c r="V37" i="252"/>
  <c r="U37" i="252"/>
  <c r="T37" i="252"/>
  <c r="S37" i="252"/>
  <c r="R37" i="252"/>
  <c r="Q37" i="252"/>
  <c r="P37" i="252"/>
  <c r="O37" i="252"/>
  <c r="N37" i="252"/>
  <c r="M37" i="252"/>
  <c r="L37" i="252"/>
  <c r="K37" i="252"/>
  <c r="F37" i="252"/>
  <c r="AJ36" i="252"/>
  <c r="AI36" i="252"/>
  <c r="AH36" i="252"/>
  <c r="AG36" i="252"/>
  <c r="AF36" i="252"/>
  <c r="AE36" i="252"/>
  <c r="AD36" i="252"/>
  <c r="AC36" i="252"/>
  <c r="AB36" i="252"/>
  <c r="AA36" i="252"/>
  <c r="Z36" i="252"/>
  <c r="Y36" i="252"/>
  <c r="X36" i="252"/>
  <c r="W36" i="252"/>
  <c r="V36" i="252"/>
  <c r="U36" i="252"/>
  <c r="T36" i="252"/>
  <c r="S36" i="252"/>
  <c r="R36" i="252"/>
  <c r="Q36" i="252"/>
  <c r="P36" i="252"/>
  <c r="O36" i="252"/>
  <c r="N36" i="252"/>
  <c r="M36" i="252"/>
  <c r="L36" i="252"/>
  <c r="K36" i="252"/>
  <c r="F36" i="252"/>
  <c r="AJ35" i="252"/>
  <c r="AI35" i="252"/>
  <c r="AH35" i="252"/>
  <c r="AG35" i="252"/>
  <c r="AF35" i="252"/>
  <c r="AE35" i="252"/>
  <c r="AD35" i="252"/>
  <c r="AC35" i="252"/>
  <c r="AB35" i="252"/>
  <c r="AA35" i="252"/>
  <c r="Z35" i="252"/>
  <c r="Y35" i="252"/>
  <c r="X35" i="252"/>
  <c r="W35" i="252"/>
  <c r="V35" i="252"/>
  <c r="U35" i="252"/>
  <c r="T35" i="252"/>
  <c r="S35" i="252"/>
  <c r="R35" i="252"/>
  <c r="Q35" i="252"/>
  <c r="P35" i="252"/>
  <c r="O35" i="252"/>
  <c r="N35" i="252"/>
  <c r="M35" i="252"/>
  <c r="L35" i="252"/>
  <c r="K35" i="252"/>
  <c r="F35" i="252"/>
  <c r="AJ34" i="252"/>
  <c r="AI34" i="252"/>
  <c r="AH34" i="252"/>
  <c r="AG34" i="252"/>
  <c r="AF34" i="252"/>
  <c r="AE34" i="252"/>
  <c r="AD34" i="252"/>
  <c r="AC34" i="252"/>
  <c r="AB34" i="252"/>
  <c r="AA34" i="252"/>
  <c r="Z34" i="252"/>
  <c r="Y34" i="252"/>
  <c r="X34" i="252"/>
  <c r="W34" i="252"/>
  <c r="V34" i="252"/>
  <c r="U34" i="252"/>
  <c r="T34" i="252"/>
  <c r="S34" i="252"/>
  <c r="R34" i="252"/>
  <c r="Q34" i="252"/>
  <c r="P34" i="252"/>
  <c r="O34" i="252"/>
  <c r="N34" i="252"/>
  <c r="M34" i="252"/>
  <c r="L34" i="252"/>
  <c r="K34" i="252"/>
  <c r="F34" i="252"/>
  <c r="AJ33" i="252"/>
  <c r="AI33" i="252"/>
  <c r="AH33" i="252"/>
  <c r="AG33" i="252"/>
  <c r="AF33" i="252"/>
  <c r="AE33" i="252"/>
  <c r="AD33" i="252"/>
  <c r="AC33" i="252"/>
  <c r="AB33" i="252"/>
  <c r="AA33" i="252"/>
  <c r="Z33" i="252"/>
  <c r="Y33" i="252"/>
  <c r="X33" i="252"/>
  <c r="W33" i="252"/>
  <c r="V33" i="252"/>
  <c r="U33" i="252"/>
  <c r="T33" i="252"/>
  <c r="S33" i="252"/>
  <c r="R33" i="252"/>
  <c r="Q33" i="252"/>
  <c r="P33" i="252"/>
  <c r="O33" i="252"/>
  <c r="N33" i="252"/>
  <c r="M33" i="252"/>
  <c r="L33" i="252"/>
  <c r="K33" i="252"/>
  <c r="F33" i="252"/>
  <c r="AJ32" i="252"/>
  <c r="AI32" i="252"/>
  <c r="AH32" i="252"/>
  <c r="AG32" i="252"/>
  <c r="AF32" i="252"/>
  <c r="AE32" i="252"/>
  <c r="AD32" i="252"/>
  <c r="AC32" i="252"/>
  <c r="AB32" i="252"/>
  <c r="AA32" i="252"/>
  <c r="Z32" i="252"/>
  <c r="Y32" i="252"/>
  <c r="X32" i="252"/>
  <c r="W32" i="252"/>
  <c r="V32" i="252"/>
  <c r="U32" i="252"/>
  <c r="T32" i="252"/>
  <c r="S32" i="252"/>
  <c r="R32" i="252"/>
  <c r="Q32" i="252"/>
  <c r="P32" i="252"/>
  <c r="O32" i="252"/>
  <c r="N32" i="252"/>
  <c r="M32" i="252"/>
  <c r="L32" i="252"/>
  <c r="K32" i="252"/>
  <c r="F32" i="252"/>
  <c r="AJ31" i="252"/>
  <c r="AI31" i="252"/>
  <c r="AH31" i="252"/>
  <c r="AG31" i="252"/>
  <c r="AF31" i="252"/>
  <c r="AE31" i="252"/>
  <c r="AD31" i="252"/>
  <c r="AC31" i="252"/>
  <c r="AB31" i="252"/>
  <c r="AA31" i="252"/>
  <c r="Z31" i="252"/>
  <c r="Y31" i="252"/>
  <c r="X31" i="252"/>
  <c r="W31" i="252"/>
  <c r="V31" i="252"/>
  <c r="U31" i="252"/>
  <c r="T31" i="252"/>
  <c r="S31" i="252"/>
  <c r="R31" i="252"/>
  <c r="Q31" i="252"/>
  <c r="P31" i="252"/>
  <c r="O31" i="252"/>
  <c r="N31" i="252"/>
  <c r="M31" i="252"/>
  <c r="L31" i="252"/>
  <c r="K31" i="252"/>
  <c r="F31" i="252"/>
  <c r="AJ30" i="252"/>
  <c r="AI30" i="252"/>
  <c r="AH30" i="252"/>
  <c r="AG30" i="252"/>
  <c r="AF30" i="252"/>
  <c r="AE30" i="252"/>
  <c r="AD30" i="252"/>
  <c r="AC30" i="252"/>
  <c r="AB30" i="252"/>
  <c r="AA30" i="252"/>
  <c r="Z30" i="252"/>
  <c r="Y30" i="252"/>
  <c r="X30" i="252"/>
  <c r="W30" i="252"/>
  <c r="V30" i="252"/>
  <c r="U30" i="252"/>
  <c r="T30" i="252"/>
  <c r="S30" i="252"/>
  <c r="R30" i="252"/>
  <c r="Q30" i="252"/>
  <c r="P30" i="252"/>
  <c r="O30" i="252"/>
  <c r="N30" i="252"/>
  <c r="M30" i="252"/>
  <c r="L30" i="252"/>
  <c r="K30" i="252"/>
  <c r="F30" i="252"/>
  <c r="AJ29" i="252"/>
  <c r="AI29" i="252"/>
  <c r="AH29" i="252"/>
  <c r="AG29" i="252"/>
  <c r="AF29" i="252"/>
  <c r="AE29" i="252"/>
  <c r="AD29" i="252"/>
  <c r="AC29" i="252"/>
  <c r="AB29" i="252"/>
  <c r="AA29" i="252"/>
  <c r="Z29" i="252"/>
  <c r="Y29" i="252"/>
  <c r="X29" i="252"/>
  <c r="W29" i="252"/>
  <c r="V29" i="252"/>
  <c r="U29" i="252"/>
  <c r="T29" i="252"/>
  <c r="S29" i="252"/>
  <c r="R29" i="252"/>
  <c r="Q29" i="252"/>
  <c r="P29" i="252"/>
  <c r="O29" i="252"/>
  <c r="N29" i="252"/>
  <c r="M29" i="252"/>
  <c r="L29" i="252"/>
  <c r="K29" i="252"/>
  <c r="F29" i="252"/>
  <c r="AJ28" i="252"/>
  <c r="AI28" i="252"/>
  <c r="AH28" i="252"/>
  <c r="AG28" i="252"/>
  <c r="AF28" i="252"/>
  <c r="AE28" i="252"/>
  <c r="AD28" i="252"/>
  <c r="AC28" i="252"/>
  <c r="AB28" i="252"/>
  <c r="AA28" i="252"/>
  <c r="Z28" i="252"/>
  <c r="Y28" i="252"/>
  <c r="X28" i="252"/>
  <c r="W28" i="252"/>
  <c r="V28" i="252"/>
  <c r="U28" i="252"/>
  <c r="T28" i="252"/>
  <c r="S28" i="252"/>
  <c r="R28" i="252"/>
  <c r="Q28" i="252"/>
  <c r="P28" i="252"/>
  <c r="O28" i="252"/>
  <c r="N28" i="252"/>
  <c r="M28" i="252"/>
  <c r="L28" i="252"/>
  <c r="K28" i="252"/>
  <c r="F28" i="252"/>
  <c r="AJ27" i="252"/>
  <c r="AI27" i="252"/>
  <c r="AH27" i="252"/>
  <c r="AG27" i="252"/>
  <c r="AF27" i="252"/>
  <c r="AE27" i="252"/>
  <c r="AD27" i="252"/>
  <c r="AC27" i="252"/>
  <c r="AB27" i="252"/>
  <c r="AA27" i="252"/>
  <c r="Z27" i="252"/>
  <c r="Y27" i="252"/>
  <c r="X27" i="252"/>
  <c r="W27" i="252"/>
  <c r="V27" i="252"/>
  <c r="U27" i="252"/>
  <c r="T27" i="252"/>
  <c r="S27" i="252"/>
  <c r="R27" i="252"/>
  <c r="Q27" i="252"/>
  <c r="P27" i="252"/>
  <c r="O27" i="252"/>
  <c r="N27" i="252"/>
  <c r="M27" i="252"/>
  <c r="L27" i="252"/>
  <c r="K27" i="252"/>
  <c r="F27" i="252"/>
  <c r="AJ26" i="252"/>
  <c r="AI26" i="252"/>
  <c r="AH26" i="252"/>
  <c r="AG26" i="252"/>
  <c r="AF26" i="252"/>
  <c r="AE26" i="252"/>
  <c r="AD26" i="252"/>
  <c r="AC26" i="252"/>
  <c r="AB26" i="252"/>
  <c r="AA26" i="252"/>
  <c r="Z26" i="252"/>
  <c r="Y26" i="252"/>
  <c r="X26" i="252"/>
  <c r="W26" i="252"/>
  <c r="V26" i="252"/>
  <c r="U26" i="252"/>
  <c r="T26" i="252"/>
  <c r="S26" i="252"/>
  <c r="R26" i="252"/>
  <c r="Q26" i="252"/>
  <c r="P26" i="252"/>
  <c r="O26" i="252"/>
  <c r="N26" i="252"/>
  <c r="M26" i="252"/>
  <c r="L26" i="252"/>
  <c r="K26" i="252"/>
  <c r="F26" i="252"/>
  <c r="AJ25" i="252"/>
  <c r="AI25" i="252"/>
  <c r="AH25" i="252"/>
  <c r="AG25" i="252"/>
  <c r="AF25" i="252"/>
  <c r="AE25" i="252"/>
  <c r="AD25" i="252"/>
  <c r="AC25" i="252"/>
  <c r="AB25" i="252"/>
  <c r="AA25" i="252"/>
  <c r="Z25" i="252"/>
  <c r="Y25" i="252"/>
  <c r="X25" i="252"/>
  <c r="W25" i="252"/>
  <c r="V25" i="252"/>
  <c r="U25" i="252"/>
  <c r="T25" i="252"/>
  <c r="S25" i="252"/>
  <c r="R25" i="252"/>
  <c r="Q25" i="252"/>
  <c r="P25" i="252"/>
  <c r="O25" i="252"/>
  <c r="N25" i="252"/>
  <c r="M25" i="252"/>
  <c r="L25" i="252"/>
  <c r="K25" i="252"/>
  <c r="F25" i="252"/>
  <c r="AJ24" i="252"/>
  <c r="AI24" i="252"/>
  <c r="AH24" i="252"/>
  <c r="AG24" i="252"/>
  <c r="AF24" i="252"/>
  <c r="AE24" i="252"/>
  <c r="AD24" i="252"/>
  <c r="AC24" i="252"/>
  <c r="AB24" i="252"/>
  <c r="AA24" i="252"/>
  <c r="Z24" i="252"/>
  <c r="Y24" i="252"/>
  <c r="X24" i="252"/>
  <c r="W24" i="252"/>
  <c r="V24" i="252"/>
  <c r="U24" i="252"/>
  <c r="T24" i="252"/>
  <c r="S24" i="252"/>
  <c r="R24" i="252"/>
  <c r="Q24" i="252"/>
  <c r="P24" i="252"/>
  <c r="O24" i="252"/>
  <c r="N24" i="252"/>
  <c r="M24" i="252"/>
  <c r="L24" i="252"/>
  <c r="K24" i="252"/>
  <c r="F24" i="252"/>
  <c r="AJ23" i="252"/>
  <c r="AI23" i="252"/>
  <c r="AH23" i="252"/>
  <c r="AG23" i="252"/>
  <c r="AF23" i="252"/>
  <c r="AE23" i="252"/>
  <c r="AD23" i="252"/>
  <c r="AC23" i="252"/>
  <c r="AB23" i="252"/>
  <c r="AA23" i="252"/>
  <c r="Z23" i="252"/>
  <c r="Y23" i="252"/>
  <c r="X23" i="252"/>
  <c r="W23" i="252"/>
  <c r="V23" i="252"/>
  <c r="U23" i="252"/>
  <c r="T23" i="252"/>
  <c r="S23" i="252"/>
  <c r="R23" i="252"/>
  <c r="Q23" i="252"/>
  <c r="P23" i="252"/>
  <c r="O23" i="252"/>
  <c r="N23" i="252"/>
  <c r="M23" i="252"/>
  <c r="L23" i="252"/>
  <c r="K23" i="252"/>
  <c r="F23" i="252"/>
  <c r="AI22" i="252"/>
  <c r="AH22" i="252"/>
  <c r="AJ22" i="252" s="1"/>
  <c r="F22" i="252" s="1"/>
  <c r="AG22" i="252"/>
  <c r="AF22" i="252"/>
  <c r="AE22" i="252"/>
  <c r="AD22" i="252"/>
  <c r="AC22" i="252"/>
  <c r="AB22" i="252"/>
  <c r="AA22" i="252"/>
  <c r="Y22" i="252"/>
  <c r="X22" i="252"/>
  <c r="W22" i="252"/>
  <c r="Z22" i="252" s="1"/>
  <c r="V22" i="252"/>
  <c r="T22" i="252"/>
  <c r="S22" i="252"/>
  <c r="R22" i="252"/>
  <c r="U22" i="252" s="1"/>
  <c r="Q22" i="252"/>
  <c r="P22" i="252"/>
  <c r="O22" i="252"/>
  <c r="N22" i="252"/>
  <c r="M22" i="252"/>
  <c r="L22" i="252"/>
  <c r="K22" i="252"/>
  <c r="AI21" i="252"/>
  <c r="AH21" i="252"/>
  <c r="AJ21" i="252" s="1"/>
  <c r="F21" i="252" s="1"/>
  <c r="AG21" i="252"/>
  <c r="AE21" i="252"/>
  <c r="AD21" i="252"/>
  <c r="AC21" i="252"/>
  <c r="AB21" i="252"/>
  <c r="AF21" i="252" s="1"/>
  <c r="AA21" i="252"/>
  <c r="Z21" i="252"/>
  <c r="Y21" i="252"/>
  <c r="X21" i="252"/>
  <c r="W21" i="252"/>
  <c r="V21" i="252"/>
  <c r="T21" i="252"/>
  <c r="S21" i="252"/>
  <c r="R21" i="252"/>
  <c r="U21" i="252" s="1"/>
  <c r="Q21" i="252"/>
  <c r="O21" i="252"/>
  <c r="N21" i="252"/>
  <c r="M21" i="252"/>
  <c r="L21" i="252"/>
  <c r="P21" i="252" s="1"/>
  <c r="K21" i="252"/>
  <c r="AI20" i="252"/>
  <c r="AH20" i="252"/>
  <c r="AJ20" i="252" s="1"/>
  <c r="F20" i="252" s="1"/>
  <c r="AG20" i="252"/>
  <c r="AE20" i="252"/>
  <c r="AD20" i="252"/>
  <c r="AC20" i="252"/>
  <c r="AB20" i="252"/>
  <c r="AF20" i="252" s="1"/>
  <c r="AA20" i="252"/>
  <c r="Y20" i="252"/>
  <c r="X20" i="252"/>
  <c r="W20" i="252"/>
  <c r="Z20" i="252" s="1"/>
  <c r="V20" i="252"/>
  <c r="T20" i="252"/>
  <c r="S20" i="252"/>
  <c r="R20" i="252"/>
  <c r="U20" i="252" s="1"/>
  <c r="Q20" i="252"/>
  <c r="O20" i="252"/>
  <c r="N20" i="252"/>
  <c r="M20" i="252"/>
  <c r="L20" i="252"/>
  <c r="P20" i="252" s="1"/>
  <c r="K20" i="252"/>
  <c r="AI19" i="252"/>
  <c r="AH19" i="252"/>
  <c r="AG19" i="252"/>
  <c r="AJ19" i="252" s="1"/>
  <c r="F19" i="252" s="1"/>
  <c r="AE19" i="252"/>
  <c r="AD19" i="252"/>
  <c r="AC19" i="252"/>
  <c r="AB19" i="252"/>
  <c r="AA19" i="252"/>
  <c r="AF19" i="252" s="1"/>
  <c r="Y19" i="252"/>
  <c r="X19" i="252"/>
  <c r="W19" i="252"/>
  <c r="V19" i="252"/>
  <c r="T19" i="252"/>
  <c r="S19" i="252"/>
  <c r="R19" i="252"/>
  <c r="Q19" i="252"/>
  <c r="O19" i="252"/>
  <c r="N19" i="252"/>
  <c r="M19" i="252"/>
  <c r="L19" i="252"/>
  <c r="K19" i="252"/>
  <c r="P19" i="252" s="1"/>
  <c r="AI18" i="252"/>
  <c r="AH18" i="252"/>
  <c r="AJ18" i="252" s="1"/>
  <c r="F18" i="252" s="1"/>
  <c r="AG18" i="252"/>
  <c r="AE18" i="252"/>
  <c r="AD18" i="252"/>
  <c r="AC18" i="252"/>
  <c r="AB18" i="252"/>
  <c r="AA18" i="252"/>
  <c r="Y18" i="252"/>
  <c r="X18" i="252"/>
  <c r="Z18" i="252" s="1"/>
  <c r="W18" i="252"/>
  <c r="V18" i="252"/>
  <c r="T18" i="252"/>
  <c r="S18" i="252"/>
  <c r="R18" i="252"/>
  <c r="Q18" i="252"/>
  <c r="O18" i="252"/>
  <c r="N18" i="252"/>
  <c r="M18" i="252"/>
  <c r="L18" i="252"/>
  <c r="P18" i="252" s="1"/>
  <c r="K18" i="252"/>
  <c r="AI17" i="252"/>
  <c r="AH17" i="252"/>
  <c r="AG17" i="252"/>
  <c r="AE17" i="252"/>
  <c r="AD17" i="252"/>
  <c r="AC17" i="252"/>
  <c r="AB17" i="252"/>
  <c r="AA17" i="252"/>
  <c r="Y17" i="252"/>
  <c r="X17" i="252"/>
  <c r="W17" i="252"/>
  <c r="V17" i="252"/>
  <c r="Z17" i="252" s="1"/>
  <c r="T17" i="252"/>
  <c r="S17" i="252"/>
  <c r="R17" i="252"/>
  <c r="Q17" i="252"/>
  <c r="U17" i="252" s="1"/>
  <c r="O17" i="252"/>
  <c r="N17" i="252"/>
  <c r="M17" i="252"/>
  <c r="L17" i="252"/>
  <c r="K17" i="252"/>
  <c r="AI16" i="252"/>
  <c r="AH16" i="252"/>
  <c r="AG16" i="252"/>
  <c r="AE16" i="252"/>
  <c r="AD16" i="252"/>
  <c r="AC16" i="252"/>
  <c r="AB16" i="252"/>
  <c r="AF16" i="252" s="1"/>
  <c r="AA16" i="252"/>
  <c r="Y16" i="252"/>
  <c r="X16" i="252"/>
  <c r="W16" i="252"/>
  <c r="Z16" i="252" s="1"/>
  <c r="V16" i="252"/>
  <c r="T16" i="252"/>
  <c r="S16" i="252"/>
  <c r="R16" i="252"/>
  <c r="Q16" i="252"/>
  <c r="O16" i="252"/>
  <c r="N16" i="252"/>
  <c r="M16" i="252"/>
  <c r="L16" i="252"/>
  <c r="P16" i="252" s="1"/>
  <c r="K16" i="252"/>
  <c r="AI15" i="252"/>
  <c r="AH15" i="252"/>
  <c r="AJ15" i="252" s="1"/>
  <c r="F15" i="252" s="1"/>
  <c r="AG15" i="252"/>
  <c r="AE15" i="252"/>
  <c r="AD15" i="252"/>
  <c r="AC15" i="252"/>
  <c r="AB15" i="252"/>
  <c r="AF15" i="252" s="1"/>
  <c r="AA15" i="252"/>
  <c r="Y15" i="252"/>
  <c r="X15" i="252"/>
  <c r="W15" i="252"/>
  <c r="Z15" i="252" s="1"/>
  <c r="V15" i="252"/>
  <c r="T15" i="252"/>
  <c r="S15" i="252"/>
  <c r="R15" i="252"/>
  <c r="U15" i="252" s="1"/>
  <c r="Q15" i="252"/>
  <c r="O15" i="252"/>
  <c r="N15" i="252"/>
  <c r="M15" i="252"/>
  <c r="L15" i="252"/>
  <c r="P15" i="252" s="1"/>
  <c r="K15" i="252"/>
  <c r="AI14" i="252"/>
  <c r="AH14" i="252"/>
  <c r="AG14" i="252"/>
  <c r="AJ14" i="252" s="1"/>
  <c r="F14" i="252" s="1"/>
  <c r="AE14" i="252"/>
  <c r="AD14" i="252"/>
  <c r="AC14" i="252"/>
  <c r="AB14" i="252"/>
  <c r="AA14" i="252"/>
  <c r="AF14" i="252" s="1"/>
  <c r="Y14" i="252"/>
  <c r="X14" i="252"/>
  <c r="W14" i="252"/>
  <c r="V14" i="252"/>
  <c r="Z14" i="252" s="1"/>
  <c r="T14" i="252"/>
  <c r="S14" i="252"/>
  <c r="R14" i="252"/>
  <c r="Q14" i="252"/>
  <c r="U14" i="252" s="1"/>
  <c r="O14" i="252"/>
  <c r="N14" i="252"/>
  <c r="M14" i="252"/>
  <c r="L14" i="252"/>
  <c r="K14" i="252"/>
  <c r="P14" i="252" s="1"/>
  <c r="AI13" i="252"/>
  <c r="AH13" i="252"/>
  <c r="AJ13" i="252" s="1"/>
  <c r="F13" i="252" s="1"/>
  <c r="AG13" i="252"/>
  <c r="AE13" i="252"/>
  <c r="AD13" i="252"/>
  <c r="AC13" i="252"/>
  <c r="AB13" i="252"/>
  <c r="AF13" i="252" s="1"/>
  <c r="AA13" i="252"/>
  <c r="Y13" i="252"/>
  <c r="X13" i="252"/>
  <c r="W13" i="252"/>
  <c r="Z13" i="252" s="1"/>
  <c r="V13" i="252"/>
  <c r="T13" i="252"/>
  <c r="S13" i="252"/>
  <c r="R13" i="252"/>
  <c r="U13" i="252" s="1"/>
  <c r="Q13" i="252"/>
  <c r="O13" i="252"/>
  <c r="N13" i="252"/>
  <c r="M13" i="252"/>
  <c r="L13" i="252"/>
  <c r="P13" i="252" s="1"/>
  <c r="K13" i="252"/>
  <c r="AI12" i="252"/>
  <c r="AH12" i="252"/>
  <c r="AJ12" i="252" s="1"/>
  <c r="F12" i="252" s="1"/>
  <c r="AG12" i="252"/>
  <c r="AE12" i="252"/>
  <c r="AD12" i="252"/>
  <c r="AC12" i="252"/>
  <c r="AB12" i="252"/>
  <c r="AF12" i="252" s="1"/>
  <c r="AA12" i="252"/>
  <c r="Y12" i="252"/>
  <c r="X12" i="252"/>
  <c r="W12" i="252"/>
  <c r="V12" i="252"/>
  <c r="Z12" i="252" s="1"/>
  <c r="T12" i="252"/>
  <c r="S12" i="252"/>
  <c r="R12" i="252"/>
  <c r="U12" i="252" s="1"/>
  <c r="Q12" i="252"/>
  <c r="O12" i="252"/>
  <c r="N12" i="252"/>
  <c r="M12" i="252"/>
  <c r="L12" i="252"/>
  <c r="P12" i="252" s="1"/>
  <c r="K12" i="252"/>
  <c r="AI11" i="252"/>
  <c r="AH11" i="252"/>
  <c r="AG11" i="252"/>
  <c r="AJ11" i="252" s="1"/>
  <c r="F11" i="252" s="1"/>
  <c r="AE11" i="252"/>
  <c r="AD11" i="252"/>
  <c r="AC11" i="252"/>
  <c r="AB11" i="252"/>
  <c r="AA11" i="252"/>
  <c r="AF11" i="252" s="1"/>
  <c r="Y11" i="252"/>
  <c r="X11" i="252"/>
  <c r="W11" i="252"/>
  <c r="V11" i="252"/>
  <c r="T11" i="252"/>
  <c r="S11" i="252"/>
  <c r="R11" i="252"/>
  <c r="Q11" i="252"/>
  <c r="P11" i="252"/>
  <c r="O11" i="252"/>
  <c r="N11" i="252"/>
  <c r="M11" i="252"/>
  <c r="L11" i="252"/>
  <c r="K11" i="252"/>
  <c r="AI10" i="252"/>
  <c r="AH10" i="252"/>
  <c r="AJ10" i="252" s="1"/>
  <c r="AG10" i="252"/>
  <c r="AE10" i="252"/>
  <c r="AD10" i="252"/>
  <c r="AC10" i="252"/>
  <c r="AB10" i="252"/>
  <c r="AA10" i="252"/>
  <c r="Y10" i="252"/>
  <c r="X10" i="252"/>
  <c r="Z10" i="252" s="1"/>
  <c r="W10" i="252"/>
  <c r="V10" i="252"/>
  <c r="T10" i="252"/>
  <c r="S10" i="252"/>
  <c r="R10" i="252"/>
  <c r="Q10" i="252"/>
  <c r="O10" i="252"/>
  <c r="N10" i="252"/>
  <c r="M10" i="252"/>
  <c r="L10" i="252"/>
  <c r="K10" i="252"/>
  <c r="AI9" i="252"/>
  <c r="AH9" i="252"/>
  <c r="AG9" i="252"/>
  <c r="AE9" i="252"/>
  <c r="AD9" i="252"/>
  <c r="AC9" i="252"/>
  <c r="AB9" i="252"/>
  <c r="AF9" i="252" s="1"/>
  <c r="AA9" i="252"/>
  <c r="Y9" i="252"/>
  <c r="X9" i="252"/>
  <c r="W9" i="252"/>
  <c r="V9" i="252"/>
  <c r="Z9" i="252" s="1"/>
  <c r="T9" i="252"/>
  <c r="S9" i="252"/>
  <c r="R9" i="252"/>
  <c r="U9" i="252" s="1"/>
  <c r="Q9" i="252"/>
  <c r="O9" i="252"/>
  <c r="N9" i="252"/>
  <c r="M9" i="252"/>
  <c r="L9" i="252"/>
  <c r="P9" i="252" s="1"/>
  <c r="K9" i="252"/>
  <c r="AI8" i="252"/>
  <c r="AH8" i="252"/>
  <c r="AG8" i="252"/>
  <c r="AE8" i="252"/>
  <c r="AD8" i="252"/>
  <c r="AC8" i="252"/>
  <c r="AF8" i="252" s="1"/>
  <c r="AB8" i="252"/>
  <c r="AA8" i="252"/>
  <c r="Y8" i="252"/>
  <c r="X8" i="252"/>
  <c r="Z8" i="252" s="1"/>
  <c r="W8" i="252"/>
  <c r="V8" i="252"/>
  <c r="T8" i="252"/>
  <c r="S8" i="252"/>
  <c r="R8" i="252"/>
  <c r="Q8" i="252"/>
  <c r="O8" i="252"/>
  <c r="N8" i="252"/>
  <c r="M8" i="252"/>
  <c r="P8" i="252" s="1"/>
  <c r="L8" i="252"/>
  <c r="K8" i="252"/>
  <c r="AI7" i="252"/>
  <c r="AH7" i="252"/>
  <c r="AJ7" i="252" s="1"/>
  <c r="AG7" i="252"/>
  <c r="AE7" i="252"/>
  <c r="AD7" i="252"/>
  <c r="AC7" i="252"/>
  <c r="AB7" i="252"/>
  <c r="AA7" i="252"/>
  <c r="Y7" i="252"/>
  <c r="X7" i="252"/>
  <c r="W7" i="252"/>
  <c r="V7" i="252"/>
  <c r="T7" i="252"/>
  <c r="S7" i="252"/>
  <c r="R7" i="252"/>
  <c r="U7" i="252" s="1"/>
  <c r="Q7" i="252"/>
  <c r="O7" i="252"/>
  <c r="N7" i="252"/>
  <c r="M7" i="252"/>
  <c r="L7" i="252"/>
  <c r="K7" i="252"/>
  <c r="P7" i="252" s="1"/>
  <c r="AI6" i="252"/>
  <c r="AH6" i="252"/>
  <c r="AG6" i="252"/>
  <c r="AE6" i="252"/>
  <c r="AD6" i="252"/>
  <c r="AC6" i="252"/>
  <c r="AB6" i="252"/>
  <c r="AA6" i="252"/>
  <c r="AF6" i="252" s="1"/>
  <c r="Y6" i="252"/>
  <c r="X6" i="252"/>
  <c r="W6" i="252"/>
  <c r="V6" i="252"/>
  <c r="T6" i="252"/>
  <c r="S6" i="252"/>
  <c r="R6" i="252"/>
  <c r="Q6" i="252"/>
  <c r="U6" i="252" s="1"/>
  <c r="O6" i="252"/>
  <c r="N6" i="252"/>
  <c r="M6" i="252"/>
  <c r="L6" i="252"/>
  <c r="K6" i="252"/>
  <c r="AI5" i="252"/>
  <c r="AH5" i="252"/>
  <c r="AJ5" i="252" s="1"/>
  <c r="AG5" i="252"/>
  <c r="AE5" i="252"/>
  <c r="AD5" i="252"/>
  <c r="AC5" i="252"/>
  <c r="AB5" i="252"/>
  <c r="AA5" i="252"/>
  <c r="Y5" i="252"/>
  <c r="X5" i="252"/>
  <c r="Z5" i="252" s="1"/>
  <c r="F5" i="252" s="1"/>
  <c r="W5" i="252"/>
  <c r="V5" i="252"/>
  <c r="T5" i="252"/>
  <c r="S5" i="252"/>
  <c r="R5" i="252"/>
  <c r="Q5" i="252"/>
  <c r="O5" i="252"/>
  <c r="N5" i="252"/>
  <c r="M5" i="252"/>
  <c r="L5" i="252"/>
  <c r="K5" i="252"/>
  <c r="AI4" i="252"/>
  <c r="AH4" i="252"/>
  <c r="AJ4" i="252" s="1"/>
  <c r="AG4" i="252"/>
  <c r="AE4" i="252"/>
  <c r="AD4" i="252"/>
  <c r="AC4" i="252"/>
  <c r="AB4" i="252"/>
  <c r="AA4" i="252"/>
  <c r="Y4" i="252"/>
  <c r="X4" i="252"/>
  <c r="W4" i="252"/>
  <c r="V4" i="252"/>
  <c r="T4" i="252"/>
  <c r="S4" i="252"/>
  <c r="U4" i="252" s="1"/>
  <c r="R4" i="252"/>
  <c r="Q4" i="252"/>
  <c r="O4" i="252"/>
  <c r="N4" i="252"/>
  <c r="M4" i="252"/>
  <c r="L4" i="252"/>
  <c r="K4" i="252"/>
  <c r="E54" i="251"/>
  <c r="E55" i="251" s="1"/>
  <c r="D54" i="251"/>
  <c r="D55" i="251" s="1"/>
  <c r="C54" i="251"/>
  <c r="E47" i="251"/>
  <c r="D47" i="251"/>
  <c r="D49" i="251" s="1"/>
  <c r="AJ43" i="251"/>
  <c r="AI43" i="251"/>
  <c r="AH43" i="251"/>
  <c r="AG43" i="251"/>
  <c r="AF43" i="251"/>
  <c r="AE43" i="251"/>
  <c r="AD43" i="251"/>
  <c r="AC43" i="251"/>
  <c r="AB43" i="251"/>
  <c r="AA43" i="251"/>
  <c r="Z43" i="251"/>
  <c r="Y43" i="251"/>
  <c r="X43" i="251"/>
  <c r="W43" i="251"/>
  <c r="V43" i="251"/>
  <c r="U43" i="251"/>
  <c r="T43" i="251"/>
  <c r="S43" i="251"/>
  <c r="R43" i="251"/>
  <c r="Q43" i="251"/>
  <c r="P43" i="251"/>
  <c r="O43" i="251"/>
  <c r="N43" i="251"/>
  <c r="M43" i="251"/>
  <c r="L43" i="251"/>
  <c r="K43" i="251"/>
  <c r="F43" i="251"/>
  <c r="AJ42" i="251"/>
  <c r="AI42" i="251"/>
  <c r="AH42" i="251"/>
  <c r="AG42" i="251"/>
  <c r="AF42" i="251"/>
  <c r="AE42" i="251"/>
  <c r="AD42" i="251"/>
  <c r="AC42" i="251"/>
  <c r="AB42" i="251"/>
  <c r="AA42" i="251"/>
  <c r="Z42" i="251"/>
  <c r="Y42" i="251"/>
  <c r="X42" i="251"/>
  <c r="W42" i="251"/>
  <c r="V42" i="251"/>
  <c r="U42" i="251"/>
  <c r="T42" i="251"/>
  <c r="S42" i="251"/>
  <c r="R42" i="251"/>
  <c r="Q42" i="251"/>
  <c r="P42" i="251"/>
  <c r="O42" i="251"/>
  <c r="N42" i="251"/>
  <c r="M42" i="251"/>
  <c r="L42" i="251"/>
  <c r="K42" i="251"/>
  <c r="F42" i="251"/>
  <c r="AJ41" i="251"/>
  <c r="AI41" i="251"/>
  <c r="AH41" i="251"/>
  <c r="AG41" i="251"/>
  <c r="AF41" i="251"/>
  <c r="AE41" i="251"/>
  <c r="AD41" i="251"/>
  <c r="AC41" i="251"/>
  <c r="AB41" i="251"/>
  <c r="AA41" i="251"/>
  <c r="Z41" i="251"/>
  <c r="Y41" i="251"/>
  <c r="X41" i="251"/>
  <c r="W41" i="251"/>
  <c r="V41" i="251"/>
  <c r="U41" i="251"/>
  <c r="T41" i="251"/>
  <c r="S41" i="251"/>
  <c r="R41" i="251"/>
  <c r="Q41" i="251"/>
  <c r="P41" i="251"/>
  <c r="O41" i="251"/>
  <c r="N41" i="251"/>
  <c r="M41" i="251"/>
  <c r="L41" i="251"/>
  <c r="K41" i="251"/>
  <c r="F41" i="251"/>
  <c r="AJ40" i="251"/>
  <c r="AI40" i="251"/>
  <c r="AH40" i="251"/>
  <c r="AG40" i="251"/>
  <c r="AF40" i="251"/>
  <c r="AE40" i="251"/>
  <c r="AD40" i="251"/>
  <c r="AC40" i="251"/>
  <c r="AB40" i="251"/>
  <c r="AA40" i="251"/>
  <c r="Z40" i="251"/>
  <c r="Y40" i="251"/>
  <c r="X40" i="251"/>
  <c r="W40" i="251"/>
  <c r="V40" i="251"/>
  <c r="U40" i="251"/>
  <c r="T40" i="251"/>
  <c r="S40" i="251"/>
  <c r="R40" i="251"/>
  <c r="Q40" i="251"/>
  <c r="P40" i="251"/>
  <c r="O40" i="251"/>
  <c r="N40" i="251"/>
  <c r="M40" i="251"/>
  <c r="L40" i="251"/>
  <c r="K40" i="251"/>
  <c r="F40" i="251"/>
  <c r="AJ39" i="251"/>
  <c r="AI39" i="251"/>
  <c r="AH39" i="251"/>
  <c r="AG39" i="251"/>
  <c r="AF39" i="251"/>
  <c r="AE39" i="251"/>
  <c r="AD39" i="251"/>
  <c r="AC39" i="251"/>
  <c r="AB39" i="251"/>
  <c r="AA39" i="251"/>
  <c r="Z39" i="251"/>
  <c r="Y39" i="251"/>
  <c r="X39" i="251"/>
  <c r="W39" i="251"/>
  <c r="V39" i="251"/>
  <c r="U39" i="251"/>
  <c r="T39" i="251"/>
  <c r="S39" i="251"/>
  <c r="R39" i="251"/>
  <c r="Q39" i="251"/>
  <c r="P39" i="251"/>
  <c r="O39" i="251"/>
  <c r="N39" i="251"/>
  <c r="M39" i="251"/>
  <c r="L39" i="251"/>
  <c r="K39" i="251"/>
  <c r="F39" i="251"/>
  <c r="AJ38" i="251"/>
  <c r="AI38" i="251"/>
  <c r="AH38" i="251"/>
  <c r="AG38" i="251"/>
  <c r="AF38" i="251"/>
  <c r="AE38" i="251"/>
  <c r="AD38" i="251"/>
  <c r="AC38" i="251"/>
  <c r="AB38" i="251"/>
  <c r="AA38" i="251"/>
  <c r="Z38" i="251"/>
  <c r="Y38" i="251"/>
  <c r="X38" i="251"/>
  <c r="W38" i="251"/>
  <c r="V38" i="251"/>
  <c r="U38" i="251"/>
  <c r="T38" i="251"/>
  <c r="S38" i="251"/>
  <c r="R38" i="251"/>
  <c r="Q38" i="251"/>
  <c r="P38" i="251"/>
  <c r="O38" i="251"/>
  <c r="N38" i="251"/>
  <c r="M38" i="251"/>
  <c r="L38" i="251"/>
  <c r="K38" i="251"/>
  <c r="F38" i="251"/>
  <c r="AJ37" i="251"/>
  <c r="AI37" i="251"/>
  <c r="AH37" i="251"/>
  <c r="AG37" i="251"/>
  <c r="AF37" i="251"/>
  <c r="AE37" i="251"/>
  <c r="AD37" i="251"/>
  <c r="AC37" i="251"/>
  <c r="AB37" i="251"/>
  <c r="AA37" i="251"/>
  <c r="Z37" i="251"/>
  <c r="Y37" i="251"/>
  <c r="X37" i="251"/>
  <c r="W37" i="251"/>
  <c r="V37" i="251"/>
  <c r="U37" i="251"/>
  <c r="T37" i="251"/>
  <c r="S37" i="251"/>
  <c r="R37" i="251"/>
  <c r="Q37" i="251"/>
  <c r="P37" i="251"/>
  <c r="O37" i="251"/>
  <c r="N37" i="251"/>
  <c r="M37" i="251"/>
  <c r="L37" i="251"/>
  <c r="K37" i="251"/>
  <c r="F37" i="251"/>
  <c r="AJ36" i="251"/>
  <c r="AI36" i="251"/>
  <c r="AH36" i="251"/>
  <c r="AG36" i="251"/>
  <c r="AF36" i="251"/>
  <c r="AE36" i="251"/>
  <c r="AD36" i="251"/>
  <c r="AC36" i="251"/>
  <c r="AB36" i="251"/>
  <c r="AA36" i="251"/>
  <c r="Z36" i="251"/>
  <c r="Y36" i="251"/>
  <c r="X36" i="251"/>
  <c r="W36" i="251"/>
  <c r="V36" i="251"/>
  <c r="U36" i="251"/>
  <c r="T36" i="251"/>
  <c r="S36" i="251"/>
  <c r="R36" i="251"/>
  <c r="Q36" i="251"/>
  <c r="P36" i="251"/>
  <c r="O36" i="251"/>
  <c r="N36" i="251"/>
  <c r="M36" i="251"/>
  <c r="L36" i="251"/>
  <c r="K36" i="251"/>
  <c r="F36" i="251"/>
  <c r="AJ35" i="251"/>
  <c r="AI35" i="251"/>
  <c r="AH35" i="251"/>
  <c r="AG35" i="251"/>
  <c r="AF35" i="251"/>
  <c r="AE35" i="251"/>
  <c r="AD35" i="251"/>
  <c r="AC35" i="251"/>
  <c r="AB35" i="251"/>
  <c r="AA35" i="251"/>
  <c r="Z35" i="251"/>
  <c r="Y35" i="251"/>
  <c r="X35" i="251"/>
  <c r="W35" i="251"/>
  <c r="V35" i="251"/>
  <c r="U35" i="251"/>
  <c r="T35" i="251"/>
  <c r="S35" i="251"/>
  <c r="R35" i="251"/>
  <c r="Q35" i="251"/>
  <c r="P35" i="251"/>
  <c r="O35" i="251"/>
  <c r="N35" i="251"/>
  <c r="M35" i="251"/>
  <c r="L35" i="251"/>
  <c r="K35" i="251"/>
  <c r="F35" i="251"/>
  <c r="AJ34" i="251"/>
  <c r="AI34" i="251"/>
  <c r="AH34" i="251"/>
  <c r="AG34" i="251"/>
  <c r="AF34" i="251"/>
  <c r="AE34" i="251"/>
  <c r="AD34" i="251"/>
  <c r="AC34" i="251"/>
  <c r="AB34" i="251"/>
  <c r="AA34" i="251"/>
  <c r="Z34" i="251"/>
  <c r="Y34" i="251"/>
  <c r="X34" i="251"/>
  <c r="W34" i="251"/>
  <c r="V34" i="251"/>
  <c r="U34" i="251"/>
  <c r="T34" i="251"/>
  <c r="S34" i="251"/>
  <c r="R34" i="251"/>
  <c r="Q34" i="251"/>
  <c r="P34" i="251"/>
  <c r="O34" i="251"/>
  <c r="N34" i="251"/>
  <c r="M34" i="251"/>
  <c r="L34" i="251"/>
  <c r="K34" i="251"/>
  <c r="F34" i="251"/>
  <c r="AJ33" i="251"/>
  <c r="AI33" i="251"/>
  <c r="AH33" i="251"/>
  <c r="AG33" i="251"/>
  <c r="AF33" i="251"/>
  <c r="AE33" i="251"/>
  <c r="AD33" i="251"/>
  <c r="AC33" i="251"/>
  <c r="AB33" i="251"/>
  <c r="AA33" i="251"/>
  <c r="Z33" i="251"/>
  <c r="Y33" i="251"/>
  <c r="X33" i="251"/>
  <c r="W33" i="251"/>
  <c r="V33" i="251"/>
  <c r="U33" i="251"/>
  <c r="T33" i="251"/>
  <c r="S33" i="251"/>
  <c r="R33" i="251"/>
  <c r="Q33" i="251"/>
  <c r="P33" i="251"/>
  <c r="O33" i="251"/>
  <c r="N33" i="251"/>
  <c r="M33" i="251"/>
  <c r="L33" i="251"/>
  <c r="K33" i="251"/>
  <c r="F33" i="251"/>
  <c r="AJ32" i="251"/>
  <c r="AI32" i="251"/>
  <c r="AH32" i="251"/>
  <c r="AG32" i="251"/>
  <c r="AF32" i="251"/>
  <c r="AE32" i="251"/>
  <c r="AD32" i="251"/>
  <c r="AC32" i="251"/>
  <c r="AB32" i="251"/>
  <c r="AA32" i="251"/>
  <c r="Z32" i="251"/>
  <c r="Y32" i="251"/>
  <c r="X32" i="251"/>
  <c r="W32" i="251"/>
  <c r="V32" i="251"/>
  <c r="U32" i="251"/>
  <c r="T32" i="251"/>
  <c r="S32" i="251"/>
  <c r="R32" i="251"/>
  <c r="Q32" i="251"/>
  <c r="P32" i="251"/>
  <c r="O32" i="251"/>
  <c r="N32" i="251"/>
  <c r="M32" i="251"/>
  <c r="L32" i="251"/>
  <c r="K32" i="251"/>
  <c r="F32" i="251"/>
  <c r="AJ31" i="251"/>
  <c r="AI31" i="251"/>
  <c r="AH31" i="251"/>
  <c r="AG31" i="251"/>
  <c r="AF31" i="251"/>
  <c r="AE31" i="251"/>
  <c r="AD31" i="251"/>
  <c r="AC31" i="251"/>
  <c r="AB31" i="251"/>
  <c r="AA31" i="251"/>
  <c r="Z31" i="251"/>
  <c r="Y31" i="251"/>
  <c r="X31" i="251"/>
  <c r="W31" i="251"/>
  <c r="V31" i="251"/>
  <c r="U31" i="251"/>
  <c r="T31" i="251"/>
  <c r="S31" i="251"/>
  <c r="R31" i="251"/>
  <c r="Q31" i="251"/>
  <c r="P31" i="251"/>
  <c r="O31" i="251"/>
  <c r="N31" i="251"/>
  <c r="M31" i="251"/>
  <c r="L31" i="251"/>
  <c r="K31" i="251"/>
  <c r="F31" i="251"/>
  <c r="AJ30" i="251"/>
  <c r="AI30" i="251"/>
  <c r="AH30" i="251"/>
  <c r="AG30" i="251"/>
  <c r="AF30" i="251"/>
  <c r="AE30" i="251"/>
  <c r="AD30" i="251"/>
  <c r="AC30" i="251"/>
  <c r="AB30" i="251"/>
  <c r="AA30" i="251"/>
  <c r="Z30" i="251"/>
  <c r="Y30" i="251"/>
  <c r="X30" i="251"/>
  <c r="W30" i="251"/>
  <c r="V30" i="251"/>
  <c r="U30" i="251"/>
  <c r="T30" i="251"/>
  <c r="S30" i="251"/>
  <c r="R30" i="251"/>
  <c r="Q30" i="251"/>
  <c r="P30" i="251"/>
  <c r="O30" i="251"/>
  <c r="N30" i="251"/>
  <c r="M30" i="251"/>
  <c r="L30" i="251"/>
  <c r="K30" i="251"/>
  <c r="F30" i="251"/>
  <c r="AJ29" i="251"/>
  <c r="AI29" i="251"/>
  <c r="AH29" i="251"/>
  <c r="AG29" i="251"/>
  <c r="AF29" i="251"/>
  <c r="AE29" i="251"/>
  <c r="AD29" i="251"/>
  <c r="AC29" i="251"/>
  <c r="AB29" i="251"/>
  <c r="AA29" i="251"/>
  <c r="Z29" i="251"/>
  <c r="Y29" i="251"/>
  <c r="X29" i="251"/>
  <c r="W29" i="251"/>
  <c r="V29" i="251"/>
  <c r="U29" i="251"/>
  <c r="T29" i="251"/>
  <c r="S29" i="251"/>
  <c r="R29" i="251"/>
  <c r="Q29" i="251"/>
  <c r="P29" i="251"/>
  <c r="O29" i="251"/>
  <c r="N29" i="251"/>
  <c r="M29" i="251"/>
  <c r="L29" i="251"/>
  <c r="K29" i="251"/>
  <c r="F29" i="251"/>
  <c r="AJ28" i="251"/>
  <c r="AI28" i="251"/>
  <c r="AH28" i="251"/>
  <c r="AG28" i="251"/>
  <c r="AF28" i="251"/>
  <c r="AE28" i="251"/>
  <c r="AD28" i="251"/>
  <c r="AC28" i="251"/>
  <c r="AB28" i="251"/>
  <c r="AA28" i="251"/>
  <c r="Z28" i="251"/>
  <c r="Y28" i="251"/>
  <c r="X28" i="251"/>
  <c r="W28" i="251"/>
  <c r="V28" i="251"/>
  <c r="U28" i="251"/>
  <c r="T28" i="251"/>
  <c r="S28" i="251"/>
  <c r="R28" i="251"/>
  <c r="Q28" i="251"/>
  <c r="P28" i="251"/>
  <c r="O28" i="251"/>
  <c r="N28" i="251"/>
  <c r="M28" i="251"/>
  <c r="L28" i="251"/>
  <c r="K28" i="251"/>
  <c r="F28" i="251"/>
  <c r="AJ27" i="251"/>
  <c r="AI27" i="251"/>
  <c r="AH27" i="251"/>
  <c r="AG27" i="251"/>
  <c r="AF27" i="251"/>
  <c r="AE27" i="251"/>
  <c r="AD27" i="251"/>
  <c r="AC27" i="251"/>
  <c r="AB27" i="251"/>
  <c r="AA27" i="251"/>
  <c r="Z27" i="251"/>
  <c r="Y27" i="251"/>
  <c r="X27" i="251"/>
  <c r="W27" i="251"/>
  <c r="V27" i="251"/>
  <c r="U27" i="251"/>
  <c r="T27" i="251"/>
  <c r="S27" i="251"/>
  <c r="R27" i="251"/>
  <c r="Q27" i="251"/>
  <c r="P27" i="251"/>
  <c r="O27" i="251"/>
  <c r="N27" i="251"/>
  <c r="M27" i="251"/>
  <c r="L27" i="251"/>
  <c r="K27" i="251"/>
  <c r="F27" i="251"/>
  <c r="AJ26" i="251"/>
  <c r="AI26" i="251"/>
  <c r="AH26" i="251"/>
  <c r="AG26" i="251"/>
  <c r="AF26" i="251"/>
  <c r="AE26" i="251"/>
  <c r="AD26" i="251"/>
  <c r="AC26" i="251"/>
  <c r="AB26" i="251"/>
  <c r="AA26" i="251"/>
  <c r="Z26" i="251"/>
  <c r="Y26" i="251"/>
  <c r="X26" i="251"/>
  <c r="W26" i="251"/>
  <c r="V26" i="251"/>
  <c r="U26" i="251"/>
  <c r="T26" i="251"/>
  <c r="S26" i="251"/>
  <c r="R26" i="251"/>
  <c r="Q26" i="251"/>
  <c r="P26" i="251"/>
  <c r="O26" i="251"/>
  <c r="N26" i="251"/>
  <c r="M26" i="251"/>
  <c r="L26" i="251"/>
  <c r="K26" i="251"/>
  <c r="F26" i="251"/>
  <c r="AJ25" i="251"/>
  <c r="AI25" i="251"/>
  <c r="AH25" i="251"/>
  <c r="AG25" i="251"/>
  <c r="AF25" i="251"/>
  <c r="AE25" i="251"/>
  <c r="AD25" i="251"/>
  <c r="AC25" i="251"/>
  <c r="AB25" i="251"/>
  <c r="AA25" i="251"/>
  <c r="Z25" i="251"/>
  <c r="Y25" i="251"/>
  <c r="X25" i="251"/>
  <c r="W25" i="251"/>
  <c r="V25" i="251"/>
  <c r="U25" i="251"/>
  <c r="T25" i="251"/>
  <c r="S25" i="251"/>
  <c r="R25" i="251"/>
  <c r="Q25" i="251"/>
  <c r="P25" i="251"/>
  <c r="O25" i="251"/>
  <c r="N25" i="251"/>
  <c r="M25" i="251"/>
  <c r="L25" i="251"/>
  <c r="K25" i="251"/>
  <c r="F25" i="251"/>
  <c r="AJ24" i="251"/>
  <c r="AI24" i="251"/>
  <c r="AH24" i="251"/>
  <c r="AG24" i="251"/>
  <c r="AF24" i="251"/>
  <c r="AE24" i="251"/>
  <c r="AD24" i="251"/>
  <c r="AC24" i="251"/>
  <c r="AB24" i="251"/>
  <c r="AA24" i="251"/>
  <c r="Z24" i="251"/>
  <c r="Y24" i="251"/>
  <c r="X24" i="251"/>
  <c r="W24" i="251"/>
  <c r="V24" i="251"/>
  <c r="U24" i="251"/>
  <c r="T24" i="251"/>
  <c r="S24" i="251"/>
  <c r="R24" i="251"/>
  <c r="Q24" i="251"/>
  <c r="P24" i="251"/>
  <c r="O24" i="251"/>
  <c r="N24" i="251"/>
  <c r="M24" i="251"/>
  <c r="L24" i="251"/>
  <c r="K24" i="251"/>
  <c r="F24" i="251"/>
  <c r="AJ23" i="251"/>
  <c r="AI23" i="251"/>
  <c r="AH23" i="251"/>
  <c r="AG23" i="251"/>
  <c r="AF23" i="251"/>
  <c r="AE23" i="251"/>
  <c r="AD23" i="251"/>
  <c r="AC23" i="251"/>
  <c r="AB23" i="251"/>
  <c r="AA23" i="251"/>
  <c r="Z23" i="251"/>
  <c r="Y23" i="251"/>
  <c r="X23" i="251"/>
  <c r="W23" i="251"/>
  <c r="V23" i="251"/>
  <c r="U23" i="251"/>
  <c r="T23" i="251"/>
  <c r="S23" i="251"/>
  <c r="R23" i="251"/>
  <c r="Q23" i="251"/>
  <c r="P23" i="251"/>
  <c r="O23" i="251"/>
  <c r="N23" i="251"/>
  <c r="M23" i="251"/>
  <c r="L23" i="251"/>
  <c r="K23" i="251"/>
  <c r="F23" i="251"/>
  <c r="AI22" i="251"/>
  <c r="AH22" i="251"/>
  <c r="AJ22" i="251" s="1"/>
  <c r="F22" i="251" s="1"/>
  <c r="AG22" i="251"/>
  <c r="AF22" i="251"/>
  <c r="AE22" i="251"/>
  <c r="AD22" i="251"/>
  <c r="AC22" i="251"/>
  <c r="AB22" i="251"/>
  <c r="AA22" i="251"/>
  <c r="Y22" i="251"/>
  <c r="X22" i="251"/>
  <c r="W22" i="251"/>
  <c r="Z22" i="251" s="1"/>
  <c r="V22" i="251"/>
  <c r="T22" i="251"/>
  <c r="S22" i="251"/>
  <c r="R22" i="251"/>
  <c r="U22" i="251" s="1"/>
  <c r="Q22" i="251"/>
  <c r="O22" i="251"/>
  <c r="N22" i="251"/>
  <c r="M22" i="251"/>
  <c r="L22" i="251"/>
  <c r="P22" i="251" s="1"/>
  <c r="K22" i="251"/>
  <c r="AI21" i="251"/>
  <c r="AH21" i="251"/>
  <c r="AG21" i="251"/>
  <c r="AE21" i="251"/>
  <c r="AD21" i="251"/>
  <c r="AC21" i="251"/>
  <c r="AB21" i="251"/>
  <c r="AF21" i="251" s="1"/>
  <c r="AA21" i="251"/>
  <c r="Y21" i="251"/>
  <c r="X21" i="251"/>
  <c r="W21" i="251"/>
  <c r="Z21" i="251" s="1"/>
  <c r="V21" i="251"/>
  <c r="T21" i="251"/>
  <c r="S21" i="251"/>
  <c r="R21" i="251"/>
  <c r="Q21" i="251"/>
  <c r="O21" i="251"/>
  <c r="N21" i="251"/>
  <c r="M21" i="251"/>
  <c r="L21" i="251"/>
  <c r="P21" i="251" s="1"/>
  <c r="K21" i="251"/>
  <c r="AI20" i="251"/>
  <c r="AH20" i="251"/>
  <c r="AG20" i="251"/>
  <c r="AJ20" i="251" s="1"/>
  <c r="F20" i="251" s="1"/>
  <c r="AE20" i="251"/>
  <c r="AD20" i="251"/>
  <c r="AC20" i="251"/>
  <c r="AB20" i="251"/>
  <c r="AA20" i="251"/>
  <c r="AF20" i="251" s="1"/>
  <c r="Y20" i="251"/>
  <c r="X20" i="251"/>
  <c r="W20" i="251"/>
  <c r="V20" i="251"/>
  <c r="Z20" i="251" s="1"/>
  <c r="T20" i="251"/>
  <c r="S20" i="251"/>
  <c r="R20" i="251"/>
  <c r="Q20" i="251"/>
  <c r="U20" i="251" s="1"/>
  <c r="O20" i="251"/>
  <c r="N20" i="251"/>
  <c r="M20" i="251"/>
  <c r="L20" i="251"/>
  <c r="K20" i="251"/>
  <c r="P20" i="251" s="1"/>
  <c r="AI19" i="251"/>
  <c r="AH19" i="251"/>
  <c r="AG19" i="251"/>
  <c r="AE19" i="251"/>
  <c r="AD19" i="251"/>
  <c r="AC19" i="251"/>
  <c r="AB19" i="251"/>
  <c r="AA19" i="251"/>
  <c r="AF19" i="251" s="1"/>
  <c r="Y19" i="251"/>
  <c r="X19" i="251"/>
  <c r="W19" i="251"/>
  <c r="V19" i="251"/>
  <c r="T19" i="251"/>
  <c r="S19" i="251"/>
  <c r="R19" i="251"/>
  <c r="Q19" i="251"/>
  <c r="O19" i="251"/>
  <c r="N19" i="251"/>
  <c r="M19" i="251"/>
  <c r="L19" i="251"/>
  <c r="K19" i="251"/>
  <c r="P19" i="251" s="1"/>
  <c r="AI18" i="251"/>
  <c r="AH18" i="251"/>
  <c r="AJ18" i="251" s="1"/>
  <c r="AG18" i="251"/>
  <c r="AE18" i="251"/>
  <c r="AD18" i="251"/>
  <c r="AC18" i="251"/>
  <c r="AB18" i="251"/>
  <c r="AA18" i="251"/>
  <c r="Y18" i="251"/>
  <c r="X18" i="251"/>
  <c r="Z18" i="251" s="1"/>
  <c r="W18" i="251"/>
  <c r="V18" i="251"/>
  <c r="T18" i="251"/>
  <c r="S18" i="251"/>
  <c r="R18" i="251"/>
  <c r="Q18" i="251"/>
  <c r="O18" i="251"/>
  <c r="N18" i="251"/>
  <c r="M18" i="251"/>
  <c r="L18" i="251"/>
  <c r="K18" i="251"/>
  <c r="AI17" i="251"/>
  <c r="AH17" i="251"/>
  <c r="AJ17" i="251" s="1"/>
  <c r="AG17" i="251"/>
  <c r="AE17" i="251"/>
  <c r="AD17" i="251"/>
  <c r="AC17" i="251"/>
  <c r="AB17" i="251"/>
  <c r="AF17" i="251" s="1"/>
  <c r="AA17" i="251"/>
  <c r="Y17" i="251"/>
  <c r="X17" i="251"/>
  <c r="W17" i="251"/>
  <c r="Z17" i="251" s="1"/>
  <c r="V17" i="251"/>
  <c r="T17" i="251"/>
  <c r="S17" i="251"/>
  <c r="R17" i="251"/>
  <c r="U17" i="251" s="1"/>
  <c r="Q17" i="251"/>
  <c r="O17" i="251"/>
  <c r="N17" i="251"/>
  <c r="M17" i="251"/>
  <c r="L17" i="251"/>
  <c r="P17" i="251" s="1"/>
  <c r="K17" i="251"/>
  <c r="AI16" i="251"/>
  <c r="AH16" i="251"/>
  <c r="AJ16" i="251" s="1"/>
  <c r="AG16" i="251"/>
  <c r="AE16" i="251"/>
  <c r="AD16" i="251"/>
  <c r="AC16" i="251"/>
  <c r="AB16" i="251"/>
  <c r="AF16" i="251" s="1"/>
  <c r="AA16" i="251"/>
  <c r="Y16" i="251"/>
  <c r="X16" i="251"/>
  <c r="W16" i="251"/>
  <c r="Z16" i="251" s="1"/>
  <c r="V16" i="251"/>
  <c r="T16" i="251"/>
  <c r="S16" i="251"/>
  <c r="R16" i="251"/>
  <c r="U16" i="251" s="1"/>
  <c r="Q16" i="251"/>
  <c r="O16" i="251"/>
  <c r="N16" i="251"/>
  <c r="M16" i="251"/>
  <c r="L16" i="251"/>
  <c r="P16" i="251" s="1"/>
  <c r="K16" i="251"/>
  <c r="AI15" i="251"/>
  <c r="AH15" i="251"/>
  <c r="AJ15" i="251" s="1"/>
  <c r="AG15" i="251"/>
  <c r="AE15" i="251"/>
  <c r="AD15" i="251"/>
  <c r="AC15" i="251"/>
  <c r="AB15" i="251"/>
  <c r="AF15" i="251" s="1"/>
  <c r="AA15" i="251"/>
  <c r="Y15" i="251"/>
  <c r="X15" i="251"/>
  <c r="W15" i="251"/>
  <c r="Z15" i="251" s="1"/>
  <c r="V15" i="251"/>
  <c r="T15" i="251"/>
  <c r="S15" i="251"/>
  <c r="R15" i="251"/>
  <c r="U15" i="251" s="1"/>
  <c r="Q15" i="251"/>
  <c r="O15" i="251"/>
  <c r="N15" i="251"/>
  <c r="M15" i="251"/>
  <c r="L15" i="251"/>
  <c r="P15" i="251" s="1"/>
  <c r="K15" i="251"/>
  <c r="AI14" i="251"/>
  <c r="AH14" i="251"/>
  <c r="AG14" i="251"/>
  <c r="AJ14" i="251" s="1"/>
  <c r="AE14" i="251"/>
  <c r="AD14" i="251"/>
  <c r="AC14" i="251"/>
  <c r="AB14" i="251"/>
  <c r="AA14" i="251"/>
  <c r="AF14" i="251" s="1"/>
  <c r="Y14" i="251"/>
  <c r="X14" i="251"/>
  <c r="W14" i="251"/>
  <c r="V14" i="251"/>
  <c r="Z14" i="251" s="1"/>
  <c r="T14" i="251"/>
  <c r="S14" i="251"/>
  <c r="R14" i="251"/>
  <c r="Q14" i="251"/>
  <c r="U14" i="251" s="1"/>
  <c r="O14" i="251"/>
  <c r="N14" i="251"/>
  <c r="M14" i="251"/>
  <c r="L14" i="251"/>
  <c r="K14" i="251"/>
  <c r="P14" i="251" s="1"/>
  <c r="AI13" i="251"/>
  <c r="AH13" i="251"/>
  <c r="AG13" i="251"/>
  <c r="AE13" i="251"/>
  <c r="AD13" i="251"/>
  <c r="AC13" i="251"/>
  <c r="AF13" i="251" s="1"/>
  <c r="AB13" i="251"/>
  <c r="AA13" i="251"/>
  <c r="Y13" i="251"/>
  <c r="X13" i="251"/>
  <c r="Z13" i="251" s="1"/>
  <c r="W13" i="251"/>
  <c r="V13" i="251"/>
  <c r="T13" i="251"/>
  <c r="S13" i="251"/>
  <c r="R13" i="251"/>
  <c r="Q13" i="251"/>
  <c r="O13" i="251"/>
  <c r="N13" i="251"/>
  <c r="M13" i="251"/>
  <c r="P13" i="251" s="1"/>
  <c r="L13" i="251"/>
  <c r="K13" i="251"/>
  <c r="AI12" i="251"/>
  <c r="AH12" i="251"/>
  <c r="AG12" i="251"/>
  <c r="AJ12" i="251" s="1"/>
  <c r="AE12" i="251"/>
  <c r="AD12" i="251"/>
  <c r="AC12" i="251"/>
  <c r="AB12" i="251"/>
  <c r="AA12" i="251"/>
  <c r="Y12" i="251"/>
  <c r="X12" i="251"/>
  <c r="W12" i="251"/>
  <c r="V12" i="251"/>
  <c r="T12" i="251"/>
  <c r="S12" i="251"/>
  <c r="R12" i="251"/>
  <c r="Q12" i="251"/>
  <c r="U12" i="251" s="1"/>
  <c r="O12" i="251"/>
  <c r="N12" i="251"/>
  <c r="M12" i="251"/>
  <c r="L12" i="251"/>
  <c r="K12" i="251"/>
  <c r="AI11" i="251"/>
  <c r="AH11" i="251"/>
  <c r="AJ11" i="251" s="1"/>
  <c r="AG11" i="251"/>
  <c r="AE11" i="251"/>
  <c r="AD11" i="251"/>
  <c r="AC11" i="251"/>
  <c r="AB11" i="251"/>
  <c r="AF11" i="251" s="1"/>
  <c r="AA11" i="251"/>
  <c r="Y11" i="251"/>
  <c r="X11" i="251"/>
  <c r="W11" i="251"/>
  <c r="V11" i="251"/>
  <c r="T11" i="251"/>
  <c r="S11" i="251"/>
  <c r="R11" i="251"/>
  <c r="Q11" i="251"/>
  <c r="O11" i="251"/>
  <c r="N11" i="251"/>
  <c r="M11" i="251"/>
  <c r="L11" i="251"/>
  <c r="P11" i="251" s="1"/>
  <c r="K11" i="251"/>
  <c r="AI10" i="251"/>
  <c r="AH10" i="251"/>
  <c r="AG10" i="251"/>
  <c r="AE10" i="251"/>
  <c r="AD10" i="251"/>
  <c r="AC10" i="251"/>
  <c r="AB10" i="251"/>
  <c r="AA10" i="251"/>
  <c r="Y10" i="251"/>
  <c r="X10" i="251"/>
  <c r="W10" i="251"/>
  <c r="V10" i="251"/>
  <c r="T10" i="251"/>
  <c r="S10" i="251"/>
  <c r="R10" i="251"/>
  <c r="Q10" i="251"/>
  <c r="O10" i="251"/>
  <c r="N10" i="251"/>
  <c r="M10" i="251"/>
  <c r="L10" i="251"/>
  <c r="K10" i="251"/>
  <c r="AI9" i="251"/>
  <c r="AH9" i="251"/>
  <c r="AG9" i="251"/>
  <c r="AJ9" i="251" s="1"/>
  <c r="AE9" i="251"/>
  <c r="AD9" i="251"/>
  <c r="AC9" i="251"/>
  <c r="AB9" i="251"/>
  <c r="AA9" i="251"/>
  <c r="AF9" i="251" s="1"/>
  <c r="Y9" i="251"/>
  <c r="X9" i="251"/>
  <c r="W9" i="251"/>
  <c r="V9" i="251"/>
  <c r="Z9" i="251" s="1"/>
  <c r="T9" i="251"/>
  <c r="S9" i="251"/>
  <c r="R9" i="251"/>
  <c r="Q9" i="251"/>
  <c r="U9" i="251" s="1"/>
  <c r="O9" i="251"/>
  <c r="N9" i="251"/>
  <c r="M9" i="251"/>
  <c r="L9" i="251"/>
  <c r="K9" i="251"/>
  <c r="P9" i="251" s="1"/>
  <c r="AI8" i="251"/>
  <c r="AH8" i="251"/>
  <c r="AJ8" i="251" s="1"/>
  <c r="AG8" i="251"/>
  <c r="AE8" i="251"/>
  <c r="AD8" i="251"/>
  <c r="AC8" i="251"/>
  <c r="AB8" i="251"/>
  <c r="AF8" i="251" s="1"/>
  <c r="AA8" i="251"/>
  <c r="Y8" i="251"/>
  <c r="X8" i="251"/>
  <c r="W8" i="251"/>
  <c r="Z8" i="251" s="1"/>
  <c r="V8" i="251"/>
  <c r="T8" i="251"/>
  <c r="S8" i="251"/>
  <c r="R8" i="251"/>
  <c r="U8" i="251" s="1"/>
  <c r="Q8" i="251"/>
  <c r="O8" i="251"/>
  <c r="N8" i="251"/>
  <c r="M8" i="251"/>
  <c r="L8" i="251"/>
  <c r="P8" i="251" s="1"/>
  <c r="K8" i="251"/>
  <c r="AI7" i="251"/>
  <c r="AH7" i="251"/>
  <c r="AJ7" i="251" s="1"/>
  <c r="AG7" i="251"/>
  <c r="AE7" i="251"/>
  <c r="AD7" i="251"/>
  <c r="AC7" i="251"/>
  <c r="AB7" i="251"/>
  <c r="AA7" i="251"/>
  <c r="Y7" i="251"/>
  <c r="X7" i="251"/>
  <c r="W7" i="251"/>
  <c r="V7" i="251"/>
  <c r="T7" i="251"/>
  <c r="S7" i="251"/>
  <c r="R7" i="251"/>
  <c r="Q7" i="251"/>
  <c r="U7" i="251" s="1"/>
  <c r="O7" i="251"/>
  <c r="N7" i="251"/>
  <c r="M7" i="251"/>
  <c r="L7" i="251"/>
  <c r="K7" i="251"/>
  <c r="AI6" i="251"/>
  <c r="AH6" i="251"/>
  <c r="AG6" i="251"/>
  <c r="AE6" i="251"/>
  <c r="AD6" i="251"/>
  <c r="AC6" i="251"/>
  <c r="AB6" i="251"/>
  <c r="AA6" i="251"/>
  <c r="Y6" i="251"/>
  <c r="X6" i="251"/>
  <c r="W6" i="251"/>
  <c r="V6" i="251"/>
  <c r="T6" i="251"/>
  <c r="S6" i="251"/>
  <c r="U6" i="251" s="1"/>
  <c r="R6" i="251"/>
  <c r="Q6" i="251"/>
  <c r="O6" i="251"/>
  <c r="N6" i="251"/>
  <c r="M6" i="251"/>
  <c r="L6" i="251"/>
  <c r="K6" i="251"/>
  <c r="AI5" i="251"/>
  <c r="AH5" i="251"/>
  <c r="AG5" i="251"/>
  <c r="AE5" i="251"/>
  <c r="AD5" i="251"/>
  <c r="AC5" i="251"/>
  <c r="AF5" i="251" s="1"/>
  <c r="AB5" i="251"/>
  <c r="AA5" i="251"/>
  <c r="Y5" i="251"/>
  <c r="X5" i="251"/>
  <c r="Z5" i="251" s="1"/>
  <c r="W5" i="251"/>
  <c r="V5" i="251"/>
  <c r="T5" i="251"/>
  <c r="S5" i="251"/>
  <c r="R5" i="251"/>
  <c r="Q5" i="251"/>
  <c r="O5" i="251"/>
  <c r="N5" i="251"/>
  <c r="M5" i="251"/>
  <c r="P5" i="251" s="1"/>
  <c r="L5" i="251"/>
  <c r="K5" i="251"/>
  <c r="AI4" i="251"/>
  <c r="AH4" i="251"/>
  <c r="AJ4" i="251" s="1"/>
  <c r="AG4" i="251"/>
  <c r="AE4" i="251"/>
  <c r="AD4" i="251"/>
  <c r="AC4" i="251"/>
  <c r="AB4" i="251"/>
  <c r="AA4" i="251"/>
  <c r="Y4" i="251"/>
  <c r="X4" i="251"/>
  <c r="W4" i="251"/>
  <c r="V4" i="251"/>
  <c r="T4" i="251"/>
  <c r="U4" i="251" s="1"/>
  <c r="S4" i="251"/>
  <c r="R4" i="251"/>
  <c r="Q4" i="251"/>
  <c r="O4" i="251"/>
  <c r="N4" i="251"/>
  <c r="M4" i="251"/>
  <c r="L4" i="251"/>
  <c r="K4" i="251"/>
  <c r="D57" i="250"/>
  <c r="E54" i="250"/>
  <c r="E55" i="250" s="1"/>
  <c r="D54" i="250"/>
  <c r="D55" i="250" s="1"/>
  <c r="C54" i="250"/>
  <c r="D50" i="250"/>
  <c r="E47" i="250"/>
  <c r="E49" i="250" s="1"/>
  <c r="D47" i="250"/>
  <c r="D49" i="250" s="1"/>
  <c r="AJ43" i="250"/>
  <c r="AI43" i="250"/>
  <c r="AH43" i="250"/>
  <c r="AG43" i="250"/>
  <c r="AF43" i="250"/>
  <c r="AE43" i="250"/>
  <c r="AD43" i="250"/>
  <c r="AC43" i="250"/>
  <c r="AB43" i="250"/>
  <c r="AA43" i="250"/>
  <c r="Z43" i="250"/>
  <c r="Y43" i="250"/>
  <c r="X43" i="250"/>
  <c r="W43" i="250"/>
  <c r="V43" i="250"/>
  <c r="U43" i="250"/>
  <c r="T43" i="250"/>
  <c r="S43" i="250"/>
  <c r="R43" i="250"/>
  <c r="Q43" i="250"/>
  <c r="P43" i="250"/>
  <c r="O43" i="250"/>
  <c r="N43" i="250"/>
  <c r="M43" i="250"/>
  <c r="L43" i="250"/>
  <c r="K43" i="250"/>
  <c r="F43" i="250"/>
  <c r="AJ42" i="250"/>
  <c r="AI42" i="250"/>
  <c r="AH42" i="250"/>
  <c r="AG42" i="250"/>
  <c r="AF42" i="250"/>
  <c r="AE42" i="250"/>
  <c r="AD42" i="250"/>
  <c r="AC42" i="250"/>
  <c r="AB42" i="250"/>
  <c r="AA42" i="250"/>
  <c r="Z42" i="250"/>
  <c r="Y42" i="250"/>
  <c r="X42" i="250"/>
  <c r="W42" i="250"/>
  <c r="V42" i="250"/>
  <c r="U42" i="250"/>
  <c r="T42" i="250"/>
  <c r="S42" i="250"/>
  <c r="R42" i="250"/>
  <c r="Q42" i="250"/>
  <c r="P42" i="250"/>
  <c r="O42" i="250"/>
  <c r="N42" i="250"/>
  <c r="M42" i="250"/>
  <c r="L42" i="250"/>
  <c r="K42" i="250"/>
  <c r="F42" i="250"/>
  <c r="AJ41" i="250"/>
  <c r="AI41" i="250"/>
  <c r="AH41" i="250"/>
  <c r="AG41" i="250"/>
  <c r="AF41" i="250"/>
  <c r="AE41" i="250"/>
  <c r="AD41" i="250"/>
  <c r="AC41" i="250"/>
  <c r="AB41" i="250"/>
  <c r="AA41" i="250"/>
  <c r="Z41" i="250"/>
  <c r="Y41" i="250"/>
  <c r="X41" i="250"/>
  <c r="W41" i="250"/>
  <c r="V41" i="250"/>
  <c r="U41" i="250"/>
  <c r="T41" i="250"/>
  <c r="S41" i="250"/>
  <c r="R41" i="250"/>
  <c r="Q41" i="250"/>
  <c r="P41" i="250"/>
  <c r="O41" i="250"/>
  <c r="N41" i="250"/>
  <c r="M41" i="250"/>
  <c r="L41" i="250"/>
  <c r="K41" i="250"/>
  <c r="F41" i="250"/>
  <c r="AJ40" i="250"/>
  <c r="AI40" i="250"/>
  <c r="AH40" i="250"/>
  <c r="AG40" i="250"/>
  <c r="AF40" i="250"/>
  <c r="AE40" i="250"/>
  <c r="AD40" i="250"/>
  <c r="AC40" i="250"/>
  <c r="AB40" i="250"/>
  <c r="AA40" i="250"/>
  <c r="Z40" i="250"/>
  <c r="Y40" i="250"/>
  <c r="X40" i="250"/>
  <c r="W40" i="250"/>
  <c r="V40" i="250"/>
  <c r="U40" i="250"/>
  <c r="T40" i="250"/>
  <c r="S40" i="250"/>
  <c r="R40" i="250"/>
  <c r="Q40" i="250"/>
  <c r="P40" i="250"/>
  <c r="O40" i="250"/>
  <c r="N40" i="250"/>
  <c r="M40" i="250"/>
  <c r="L40" i="250"/>
  <c r="K40" i="250"/>
  <c r="F40" i="250"/>
  <c r="AJ39" i="250"/>
  <c r="AI39" i="250"/>
  <c r="AH39" i="250"/>
  <c r="AG39" i="250"/>
  <c r="AF39" i="250"/>
  <c r="AE39" i="250"/>
  <c r="AD39" i="250"/>
  <c r="AC39" i="250"/>
  <c r="AB39" i="250"/>
  <c r="AA39" i="250"/>
  <c r="Z39" i="250"/>
  <c r="Y39" i="250"/>
  <c r="X39" i="250"/>
  <c r="W39" i="250"/>
  <c r="V39" i="250"/>
  <c r="U39" i="250"/>
  <c r="T39" i="250"/>
  <c r="S39" i="250"/>
  <c r="R39" i="250"/>
  <c r="Q39" i="250"/>
  <c r="P39" i="250"/>
  <c r="O39" i="250"/>
  <c r="N39" i="250"/>
  <c r="M39" i="250"/>
  <c r="L39" i="250"/>
  <c r="K39" i="250"/>
  <c r="F39" i="250"/>
  <c r="AJ38" i="250"/>
  <c r="AI38" i="250"/>
  <c r="AH38" i="250"/>
  <c r="AG38" i="250"/>
  <c r="AF38" i="250"/>
  <c r="AE38" i="250"/>
  <c r="AD38" i="250"/>
  <c r="AC38" i="250"/>
  <c r="AB38" i="250"/>
  <c r="AA38" i="250"/>
  <c r="Z38" i="250"/>
  <c r="Y38" i="250"/>
  <c r="X38" i="250"/>
  <c r="W38" i="250"/>
  <c r="V38" i="250"/>
  <c r="U38" i="250"/>
  <c r="T38" i="250"/>
  <c r="S38" i="250"/>
  <c r="R38" i="250"/>
  <c r="Q38" i="250"/>
  <c r="P38" i="250"/>
  <c r="O38" i="250"/>
  <c r="N38" i="250"/>
  <c r="M38" i="250"/>
  <c r="L38" i="250"/>
  <c r="K38" i="250"/>
  <c r="F38" i="250"/>
  <c r="AJ37" i="250"/>
  <c r="AI37" i="250"/>
  <c r="AH37" i="250"/>
  <c r="AG37" i="250"/>
  <c r="AF37" i="250"/>
  <c r="AE37" i="250"/>
  <c r="AD37" i="250"/>
  <c r="AC37" i="250"/>
  <c r="AB37" i="250"/>
  <c r="AA37" i="250"/>
  <c r="Z37" i="250"/>
  <c r="Y37" i="250"/>
  <c r="X37" i="250"/>
  <c r="W37" i="250"/>
  <c r="V37" i="250"/>
  <c r="U37" i="250"/>
  <c r="T37" i="250"/>
  <c r="S37" i="250"/>
  <c r="R37" i="250"/>
  <c r="Q37" i="250"/>
  <c r="P37" i="250"/>
  <c r="O37" i="250"/>
  <c r="N37" i="250"/>
  <c r="M37" i="250"/>
  <c r="L37" i="250"/>
  <c r="K37" i="250"/>
  <c r="F37" i="250"/>
  <c r="AJ36" i="250"/>
  <c r="AI36" i="250"/>
  <c r="AH36" i="250"/>
  <c r="AG36" i="250"/>
  <c r="AF36" i="250"/>
  <c r="AE36" i="250"/>
  <c r="AD36" i="250"/>
  <c r="AC36" i="250"/>
  <c r="AB36" i="250"/>
  <c r="AA36" i="250"/>
  <c r="Z36" i="250"/>
  <c r="Y36" i="250"/>
  <c r="X36" i="250"/>
  <c r="W36" i="250"/>
  <c r="V36" i="250"/>
  <c r="U36" i="250"/>
  <c r="T36" i="250"/>
  <c r="S36" i="250"/>
  <c r="R36" i="250"/>
  <c r="Q36" i="250"/>
  <c r="P36" i="250"/>
  <c r="O36" i="250"/>
  <c r="N36" i="250"/>
  <c r="M36" i="250"/>
  <c r="L36" i="250"/>
  <c r="K36" i="250"/>
  <c r="F36" i="250"/>
  <c r="AJ35" i="250"/>
  <c r="AI35" i="250"/>
  <c r="AH35" i="250"/>
  <c r="AG35" i="250"/>
  <c r="AF35" i="250"/>
  <c r="AE35" i="250"/>
  <c r="AD35" i="250"/>
  <c r="AC35" i="250"/>
  <c r="AB35" i="250"/>
  <c r="AA35" i="250"/>
  <c r="Z35" i="250"/>
  <c r="Y35" i="250"/>
  <c r="X35" i="250"/>
  <c r="W35" i="250"/>
  <c r="V35" i="250"/>
  <c r="U35" i="250"/>
  <c r="T35" i="250"/>
  <c r="S35" i="250"/>
  <c r="R35" i="250"/>
  <c r="Q35" i="250"/>
  <c r="P35" i="250"/>
  <c r="O35" i="250"/>
  <c r="N35" i="250"/>
  <c r="M35" i="250"/>
  <c r="L35" i="250"/>
  <c r="K35" i="250"/>
  <c r="F35" i="250"/>
  <c r="AJ34" i="250"/>
  <c r="AI34" i="250"/>
  <c r="AH34" i="250"/>
  <c r="AG34" i="250"/>
  <c r="AF34" i="250"/>
  <c r="AE34" i="250"/>
  <c r="AD34" i="250"/>
  <c r="AC34" i="250"/>
  <c r="AB34" i="250"/>
  <c r="AA34" i="250"/>
  <c r="Z34" i="250"/>
  <c r="Y34" i="250"/>
  <c r="X34" i="250"/>
  <c r="W34" i="250"/>
  <c r="V34" i="250"/>
  <c r="U34" i="250"/>
  <c r="T34" i="250"/>
  <c r="S34" i="250"/>
  <c r="R34" i="250"/>
  <c r="Q34" i="250"/>
  <c r="P34" i="250"/>
  <c r="O34" i="250"/>
  <c r="N34" i="250"/>
  <c r="M34" i="250"/>
  <c r="L34" i="250"/>
  <c r="K34" i="250"/>
  <c r="F34" i="250"/>
  <c r="AJ33" i="250"/>
  <c r="AI33" i="250"/>
  <c r="AH33" i="250"/>
  <c r="AG33" i="250"/>
  <c r="AF33" i="250"/>
  <c r="AE33" i="250"/>
  <c r="AD33" i="250"/>
  <c r="AC33" i="250"/>
  <c r="AB33" i="250"/>
  <c r="AA33" i="250"/>
  <c r="Z33" i="250"/>
  <c r="Y33" i="250"/>
  <c r="X33" i="250"/>
  <c r="W33" i="250"/>
  <c r="V33" i="250"/>
  <c r="U33" i="250"/>
  <c r="T33" i="250"/>
  <c r="S33" i="250"/>
  <c r="R33" i="250"/>
  <c r="Q33" i="250"/>
  <c r="P33" i="250"/>
  <c r="O33" i="250"/>
  <c r="N33" i="250"/>
  <c r="M33" i="250"/>
  <c r="L33" i="250"/>
  <c r="K33" i="250"/>
  <c r="F33" i="250"/>
  <c r="AJ32" i="250"/>
  <c r="AI32" i="250"/>
  <c r="AH32" i="250"/>
  <c r="AG32" i="250"/>
  <c r="AF32" i="250"/>
  <c r="AE32" i="250"/>
  <c r="AD32" i="250"/>
  <c r="AC32" i="250"/>
  <c r="AB32" i="250"/>
  <c r="AA32" i="250"/>
  <c r="Z32" i="250"/>
  <c r="Y32" i="250"/>
  <c r="X32" i="250"/>
  <c r="W32" i="250"/>
  <c r="V32" i="250"/>
  <c r="U32" i="250"/>
  <c r="T32" i="250"/>
  <c r="S32" i="250"/>
  <c r="R32" i="250"/>
  <c r="Q32" i="250"/>
  <c r="P32" i="250"/>
  <c r="O32" i="250"/>
  <c r="N32" i="250"/>
  <c r="M32" i="250"/>
  <c r="L32" i="250"/>
  <c r="K32" i="250"/>
  <c r="F32" i="250"/>
  <c r="AJ31" i="250"/>
  <c r="AI31" i="250"/>
  <c r="AH31" i="250"/>
  <c r="AG31" i="250"/>
  <c r="AF31" i="250"/>
  <c r="AE31" i="250"/>
  <c r="AD31" i="250"/>
  <c r="AC31" i="250"/>
  <c r="AB31" i="250"/>
  <c r="AA31" i="250"/>
  <c r="Z31" i="250"/>
  <c r="Y31" i="250"/>
  <c r="X31" i="250"/>
  <c r="W31" i="250"/>
  <c r="V31" i="250"/>
  <c r="U31" i="250"/>
  <c r="T31" i="250"/>
  <c r="S31" i="250"/>
  <c r="R31" i="250"/>
  <c r="Q31" i="250"/>
  <c r="P31" i="250"/>
  <c r="O31" i="250"/>
  <c r="N31" i="250"/>
  <c r="M31" i="250"/>
  <c r="L31" i="250"/>
  <c r="K31" i="250"/>
  <c r="F31" i="250"/>
  <c r="AJ30" i="250"/>
  <c r="AI30" i="250"/>
  <c r="AH30" i="250"/>
  <c r="AG30" i="250"/>
  <c r="AF30" i="250"/>
  <c r="AE30" i="250"/>
  <c r="AD30" i="250"/>
  <c r="AC30" i="250"/>
  <c r="AB30" i="250"/>
  <c r="AA30" i="250"/>
  <c r="Z30" i="250"/>
  <c r="Y30" i="250"/>
  <c r="X30" i="250"/>
  <c r="W30" i="250"/>
  <c r="V30" i="250"/>
  <c r="U30" i="250"/>
  <c r="T30" i="250"/>
  <c r="S30" i="250"/>
  <c r="R30" i="250"/>
  <c r="Q30" i="250"/>
  <c r="P30" i="250"/>
  <c r="O30" i="250"/>
  <c r="N30" i="250"/>
  <c r="M30" i="250"/>
  <c r="L30" i="250"/>
  <c r="K30" i="250"/>
  <c r="F30" i="250"/>
  <c r="AJ29" i="250"/>
  <c r="AI29" i="250"/>
  <c r="AH29" i="250"/>
  <c r="AG29" i="250"/>
  <c r="AF29" i="250"/>
  <c r="AE29" i="250"/>
  <c r="AD29" i="250"/>
  <c r="AC29" i="250"/>
  <c r="AB29" i="250"/>
  <c r="AA29" i="250"/>
  <c r="Z29" i="250"/>
  <c r="Y29" i="250"/>
  <c r="X29" i="250"/>
  <c r="W29" i="250"/>
  <c r="V29" i="250"/>
  <c r="U29" i="250"/>
  <c r="T29" i="250"/>
  <c r="S29" i="250"/>
  <c r="R29" i="250"/>
  <c r="Q29" i="250"/>
  <c r="P29" i="250"/>
  <c r="O29" i="250"/>
  <c r="N29" i="250"/>
  <c r="M29" i="250"/>
  <c r="L29" i="250"/>
  <c r="K29" i="250"/>
  <c r="F29" i="250"/>
  <c r="AJ28" i="250"/>
  <c r="AI28" i="250"/>
  <c r="AH28" i="250"/>
  <c r="AG28" i="250"/>
  <c r="AF28" i="250"/>
  <c r="AE28" i="250"/>
  <c r="AD28" i="250"/>
  <c r="AC28" i="250"/>
  <c r="AB28" i="250"/>
  <c r="AA28" i="250"/>
  <c r="Z28" i="250"/>
  <c r="Y28" i="250"/>
  <c r="X28" i="250"/>
  <c r="W28" i="250"/>
  <c r="V28" i="250"/>
  <c r="U28" i="250"/>
  <c r="T28" i="250"/>
  <c r="S28" i="250"/>
  <c r="R28" i="250"/>
  <c r="Q28" i="250"/>
  <c r="P28" i="250"/>
  <c r="O28" i="250"/>
  <c r="N28" i="250"/>
  <c r="M28" i="250"/>
  <c r="L28" i="250"/>
  <c r="K28" i="250"/>
  <c r="F28" i="250"/>
  <c r="AJ27" i="250"/>
  <c r="AI27" i="250"/>
  <c r="AH27" i="250"/>
  <c r="AG27" i="250"/>
  <c r="AF27" i="250"/>
  <c r="AE27" i="250"/>
  <c r="AD27" i="250"/>
  <c r="AC27" i="250"/>
  <c r="AB27" i="250"/>
  <c r="AA27" i="250"/>
  <c r="Z27" i="250"/>
  <c r="Y27" i="250"/>
  <c r="X27" i="250"/>
  <c r="W27" i="250"/>
  <c r="V27" i="250"/>
  <c r="U27" i="250"/>
  <c r="T27" i="250"/>
  <c r="S27" i="250"/>
  <c r="R27" i="250"/>
  <c r="Q27" i="250"/>
  <c r="P27" i="250"/>
  <c r="O27" i="250"/>
  <c r="N27" i="250"/>
  <c r="M27" i="250"/>
  <c r="L27" i="250"/>
  <c r="K27" i="250"/>
  <c r="F27" i="250"/>
  <c r="AI26" i="250"/>
  <c r="AH26" i="250"/>
  <c r="AJ26" i="250" s="1"/>
  <c r="AG26" i="250"/>
  <c r="AE26" i="250"/>
  <c r="AD26" i="250"/>
  <c r="AC26" i="250"/>
  <c r="AB26" i="250"/>
  <c r="AF26" i="250" s="1"/>
  <c r="AA26" i="250"/>
  <c r="Z26" i="250"/>
  <c r="Y26" i="250"/>
  <c r="X26" i="250"/>
  <c r="W26" i="250"/>
  <c r="V26" i="250"/>
  <c r="T26" i="250"/>
  <c r="S26" i="250"/>
  <c r="R26" i="250"/>
  <c r="U26" i="250" s="1"/>
  <c r="Q26" i="250"/>
  <c r="O26" i="250"/>
  <c r="N26" i="250"/>
  <c r="M26" i="250"/>
  <c r="L26" i="250"/>
  <c r="P26" i="250" s="1"/>
  <c r="K26" i="250"/>
  <c r="F26" i="250"/>
  <c r="AJ25" i="250"/>
  <c r="F25" i="250" s="1"/>
  <c r="AI25" i="250"/>
  <c r="AH25" i="250"/>
  <c r="AG25" i="250"/>
  <c r="AE25" i="250"/>
  <c r="AD25" i="250"/>
  <c r="AC25" i="250"/>
  <c r="AB25" i="250"/>
  <c r="AF25" i="250" s="1"/>
  <c r="AA25" i="250"/>
  <c r="Z25" i="250"/>
  <c r="Y25" i="250"/>
  <c r="X25" i="250"/>
  <c r="W25" i="250"/>
  <c r="V25" i="250"/>
  <c r="U25" i="250"/>
  <c r="T25" i="250"/>
  <c r="S25" i="250"/>
  <c r="R25" i="250"/>
  <c r="Q25" i="250"/>
  <c r="O25" i="250"/>
  <c r="N25" i="250"/>
  <c r="M25" i="250"/>
  <c r="L25" i="250"/>
  <c r="P25" i="250" s="1"/>
  <c r="K25" i="250"/>
  <c r="AJ24" i="250"/>
  <c r="F24" i="250" s="1"/>
  <c r="AI24" i="250"/>
  <c r="AH24" i="250"/>
  <c r="AG24" i="250"/>
  <c r="AF24" i="250"/>
  <c r="AE24" i="250"/>
  <c r="AD24" i="250"/>
  <c r="AC24" i="250"/>
  <c r="AB24" i="250"/>
  <c r="AA24" i="250"/>
  <c r="Y24" i="250"/>
  <c r="X24" i="250"/>
  <c r="W24" i="250"/>
  <c r="Z24" i="250" s="1"/>
  <c r="V24" i="250"/>
  <c r="U24" i="250"/>
  <c r="T24" i="250"/>
  <c r="S24" i="250"/>
  <c r="R24" i="250"/>
  <c r="Q24" i="250"/>
  <c r="P24" i="250"/>
  <c r="O24" i="250"/>
  <c r="N24" i="250"/>
  <c r="M24" i="250"/>
  <c r="L24" i="250"/>
  <c r="K24" i="250"/>
  <c r="AJ23" i="250"/>
  <c r="F23" i="250" s="1"/>
  <c r="AI23" i="250"/>
  <c r="AH23" i="250"/>
  <c r="AG23" i="250"/>
  <c r="AE23" i="250"/>
  <c r="AD23" i="250"/>
  <c r="AC23" i="250"/>
  <c r="AB23" i="250"/>
  <c r="AF23" i="250" s="1"/>
  <c r="AA23" i="250"/>
  <c r="Y23" i="250"/>
  <c r="X23" i="250"/>
  <c r="W23" i="250"/>
  <c r="Z23" i="250" s="1"/>
  <c r="V23" i="250"/>
  <c r="T23" i="250"/>
  <c r="S23" i="250"/>
  <c r="R23" i="250"/>
  <c r="U23" i="250" s="1"/>
  <c r="Q23" i="250"/>
  <c r="O23" i="250"/>
  <c r="N23" i="250"/>
  <c r="M23" i="250"/>
  <c r="L23" i="250"/>
  <c r="P23" i="250" s="1"/>
  <c r="K23" i="250"/>
  <c r="AI22" i="250"/>
  <c r="AH22" i="250"/>
  <c r="AJ22" i="250" s="1"/>
  <c r="F22" i="250" s="1"/>
  <c r="AG22" i="250"/>
  <c r="AE22" i="250"/>
  <c r="AD22" i="250"/>
  <c r="AC22" i="250"/>
  <c r="AB22" i="250"/>
  <c r="AF22" i="250" s="1"/>
  <c r="AA22" i="250"/>
  <c r="Y22" i="250"/>
  <c r="X22" i="250"/>
  <c r="W22" i="250"/>
  <c r="Z22" i="250" s="1"/>
  <c r="V22" i="250"/>
  <c r="T22" i="250"/>
  <c r="S22" i="250"/>
  <c r="R22" i="250"/>
  <c r="U22" i="250" s="1"/>
  <c r="Q22" i="250"/>
  <c r="O22" i="250"/>
  <c r="N22" i="250"/>
  <c r="M22" i="250"/>
  <c r="L22" i="250"/>
  <c r="P22" i="250" s="1"/>
  <c r="K22" i="250"/>
  <c r="AI21" i="250"/>
  <c r="AH21" i="250"/>
  <c r="AJ21" i="250" s="1"/>
  <c r="F21" i="250" s="1"/>
  <c r="AG21" i="250"/>
  <c r="AF21" i="250"/>
  <c r="AE21" i="250"/>
  <c r="AD21" i="250"/>
  <c r="AC21" i="250"/>
  <c r="AB21" i="250"/>
  <c r="AA21" i="250"/>
  <c r="Z21" i="250"/>
  <c r="Y21" i="250"/>
  <c r="X21" i="250"/>
  <c r="W21" i="250"/>
  <c r="V21" i="250"/>
  <c r="T21" i="250"/>
  <c r="S21" i="250"/>
  <c r="R21" i="250"/>
  <c r="U21" i="250" s="1"/>
  <c r="Q21" i="250"/>
  <c r="P21" i="250"/>
  <c r="O21" i="250"/>
  <c r="N21" i="250"/>
  <c r="M21" i="250"/>
  <c r="L21" i="250"/>
  <c r="K21" i="250"/>
  <c r="AJ20" i="250"/>
  <c r="F20" i="250" s="1"/>
  <c r="AI20" i="250"/>
  <c r="AH20" i="250"/>
  <c r="AG20" i="250"/>
  <c r="AE20" i="250"/>
  <c r="AD20" i="250"/>
  <c r="AC20" i="250"/>
  <c r="AB20" i="250"/>
  <c r="AF20" i="250" s="1"/>
  <c r="AA20" i="250"/>
  <c r="Y20" i="250"/>
  <c r="X20" i="250"/>
  <c r="W20" i="250"/>
  <c r="Z20" i="250" s="1"/>
  <c r="V20" i="250"/>
  <c r="U20" i="250"/>
  <c r="T20" i="250"/>
  <c r="S20" i="250"/>
  <c r="R20" i="250"/>
  <c r="Q20" i="250"/>
  <c r="O20" i="250"/>
  <c r="N20" i="250"/>
  <c r="M20" i="250"/>
  <c r="L20" i="250"/>
  <c r="P20" i="250" s="1"/>
  <c r="K20" i="250"/>
  <c r="AJ19" i="250"/>
  <c r="AI19" i="250"/>
  <c r="AH19" i="250"/>
  <c r="AG19" i="250"/>
  <c r="AF19" i="250"/>
  <c r="AE19" i="250"/>
  <c r="AD19" i="250"/>
  <c r="AC19" i="250"/>
  <c r="AB19" i="250"/>
  <c r="AA19" i="250"/>
  <c r="Y19" i="250"/>
  <c r="X19" i="250"/>
  <c r="W19" i="250"/>
  <c r="V19" i="250"/>
  <c r="Z19" i="250" s="1"/>
  <c r="T19" i="250"/>
  <c r="S19" i="250"/>
  <c r="R19" i="250"/>
  <c r="Q19" i="250"/>
  <c r="U19" i="250" s="1"/>
  <c r="P19" i="250"/>
  <c r="O19" i="250"/>
  <c r="N19" i="250"/>
  <c r="M19" i="250"/>
  <c r="L19" i="250"/>
  <c r="K19" i="250"/>
  <c r="F19" i="250"/>
  <c r="AI18" i="250"/>
  <c r="AH18" i="250"/>
  <c r="AG18" i="250"/>
  <c r="AJ18" i="250" s="1"/>
  <c r="F18" i="250" s="1"/>
  <c r="AE18" i="250"/>
  <c r="AD18" i="250"/>
  <c r="AC18" i="250"/>
  <c r="AB18" i="250"/>
  <c r="AA18" i="250"/>
  <c r="AF18" i="250" s="1"/>
  <c r="Z18" i="250"/>
  <c r="Y18" i="250"/>
  <c r="X18" i="250"/>
  <c r="W18" i="250"/>
  <c r="V18" i="250"/>
  <c r="T18" i="250"/>
  <c r="S18" i="250"/>
  <c r="R18" i="250"/>
  <c r="Q18" i="250"/>
  <c r="U18" i="250" s="1"/>
  <c r="O18" i="250"/>
  <c r="N18" i="250"/>
  <c r="M18" i="250"/>
  <c r="L18" i="250"/>
  <c r="K18" i="250"/>
  <c r="P18" i="250" s="1"/>
  <c r="AI17" i="250"/>
  <c r="AH17" i="250"/>
  <c r="AG17" i="250"/>
  <c r="AE17" i="250"/>
  <c r="AD17" i="250"/>
  <c r="AC17" i="250"/>
  <c r="AB17" i="250"/>
  <c r="AF17" i="250" s="1"/>
  <c r="AA17" i="250"/>
  <c r="Y17" i="250"/>
  <c r="X17" i="250"/>
  <c r="W17" i="250"/>
  <c r="V17" i="250"/>
  <c r="T17" i="250"/>
  <c r="S17" i="250"/>
  <c r="R17" i="250"/>
  <c r="Q17" i="250"/>
  <c r="O17" i="250"/>
  <c r="N17" i="250"/>
  <c r="M17" i="250"/>
  <c r="L17" i="250"/>
  <c r="P17" i="250" s="1"/>
  <c r="K17" i="250"/>
  <c r="AI16" i="250"/>
  <c r="AH16" i="250"/>
  <c r="AG16" i="250"/>
  <c r="AE16" i="250"/>
  <c r="AD16" i="250"/>
  <c r="AC16" i="250"/>
  <c r="AB16" i="250"/>
  <c r="AF16" i="250" s="1"/>
  <c r="AA16" i="250"/>
  <c r="Y16" i="250"/>
  <c r="X16" i="250"/>
  <c r="W16" i="250"/>
  <c r="V16" i="250"/>
  <c r="T16" i="250"/>
  <c r="S16" i="250"/>
  <c r="R16" i="250"/>
  <c r="Q16" i="250"/>
  <c r="O16" i="250"/>
  <c r="N16" i="250"/>
  <c r="M16" i="250"/>
  <c r="L16" i="250"/>
  <c r="P16" i="250" s="1"/>
  <c r="K16" i="250"/>
  <c r="AI15" i="250"/>
  <c r="AH15" i="250"/>
  <c r="AJ15" i="250" s="1"/>
  <c r="AG15" i="250"/>
  <c r="AE15" i="250"/>
  <c r="AD15" i="250"/>
  <c r="AC15" i="250"/>
  <c r="AB15" i="250"/>
  <c r="AF15" i="250" s="1"/>
  <c r="AA15" i="250"/>
  <c r="Y15" i="250"/>
  <c r="X15" i="250"/>
  <c r="W15" i="250"/>
  <c r="Z15" i="250" s="1"/>
  <c r="V15" i="250"/>
  <c r="T15" i="250"/>
  <c r="S15" i="250"/>
  <c r="R15" i="250"/>
  <c r="U15" i="250" s="1"/>
  <c r="Q15" i="250"/>
  <c r="O15" i="250"/>
  <c r="N15" i="250"/>
  <c r="M15" i="250"/>
  <c r="L15" i="250"/>
  <c r="P15" i="250" s="1"/>
  <c r="K15" i="250"/>
  <c r="AI14" i="250"/>
  <c r="AH14" i="250"/>
  <c r="AJ14" i="250" s="1"/>
  <c r="AG14" i="250"/>
  <c r="AE14" i="250"/>
  <c r="AD14" i="250"/>
  <c r="AC14" i="250"/>
  <c r="AF14" i="250" s="1"/>
  <c r="AB14" i="250"/>
  <c r="AA14" i="250"/>
  <c r="Y14" i="250"/>
  <c r="X14" i="250"/>
  <c r="Z14" i="250" s="1"/>
  <c r="W14" i="250"/>
  <c r="V14" i="250"/>
  <c r="T14" i="250"/>
  <c r="S14" i="250"/>
  <c r="U14" i="250" s="1"/>
  <c r="R14" i="250"/>
  <c r="Q14" i="250"/>
  <c r="O14" i="250"/>
  <c r="N14" i="250"/>
  <c r="M14" i="250"/>
  <c r="P14" i="250" s="1"/>
  <c r="L14" i="250"/>
  <c r="K14" i="250"/>
  <c r="AI13" i="250"/>
  <c r="AH13" i="250"/>
  <c r="AJ13" i="250" s="1"/>
  <c r="AG13" i="250"/>
  <c r="AE13" i="250"/>
  <c r="AD13" i="250"/>
  <c r="AC13" i="250"/>
  <c r="AB13" i="250"/>
  <c r="AA13" i="250"/>
  <c r="Y13" i="250"/>
  <c r="X13" i="250"/>
  <c r="Z13" i="250" s="1"/>
  <c r="W13" i="250"/>
  <c r="V13" i="250"/>
  <c r="T13" i="250"/>
  <c r="S13" i="250"/>
  <c r="R13" i="250"/>
  <c r="Q13" i="250"/>
  <c r="O13" i="250"/>
  <c r="N13" i="250"/>
  <c r="M13" i="250"/>
  <c r="L13" i="250"/>
  <c r="K13" i="250"/>
  <c r="AI12" i="250"/>
  <c r="AH12" i="250"/>
  <c r="AJ12" i="250" s="1"/>
  <c r="AG12" i="250"/>
  <c r="AE12" i="250"/>
  <c r="AD12" i="250"/>
  <c r="AC12" i="250"/>
  <c r="AB12" i="250"/>
  <c r="AA12" i="250"/>
  <c r="Y12" i="250"/>
  <c r="X12" i="250"/>
  <c r="W12" i="250"/>
  <c r="V12" i="250"/>
  <c r="T12" i="250"/>
  <c r="U12" i="250" s="1"/>
  <c r="S12" i="250"/>
  <c r="R12" i="250"/>
  <c r="Q12" i="250"/>
  <c r="O12" i="250"/>
  <c r="N12" i="250"/>
  <c r="M12" i="250"/>
  <c r="L12" i="250"/>
  <c r="K12" i="250"/>
  <c r="AI11" i="250"/>
  <c r="AH11" i="250"/>
  <c r="AJ11" i="250" s="1"/>
  <c r="AG11" i="250"/>
  <c r="AE11" i="250"/>
  <c r="AD11" i="250"/>
  <c r="AC11" i="250"/>
  <c r="AB11" i="250"/>
  <c r="AF11" i="250" s="1"/>
  <c r="AA11" i="250"/>
  <c r="Y11" i="250"/>
  <c r="X11" i="250"/>
  <c r="W11" i="250"/>
  <c r="V11" i="250"/>
  <c r="T11" i="250"/>
  <c r="S11" i="250"/>
  <c r="R11" i="250"/>
  <c r="Q11" i="250"/>
  <c r="O11" i="250"/>
  <c r="N11" i="250"/>
  <c r="M11" i="250"/>
  <c r="L11" i="250"/>
  <c r="K11" i="250"/>
  <c r="AI10" i="250"/>
  <c r="AH10" i="250"/>
  <c r="AJ10" i="250" s="1"/>
  <c r="AG10" i="250"/>
  <c r="AE10" i="250"/>
  <c r="AD10" i="250"/>
  <c r="AC10" i="250"/>
  <c r="AF10" i="250" s="1"/>
  <c r="AB10" i="250"/>
  <c r="AA10" i="250"/>
  <c r="Y10" i="250"/>
  <c r="X10" i="250"/>
  <c r="W10" i="250"/>
  <c r="V10" i="250"/>
  <c r="T10" i="250"/>
  <c r="S10" i="250"/>
  <c r="R10" i="250"/>
  <c r="Q10" i="250"/>
  <c r="O10" i="250"/>
  <c r="N10" i="250"/>
  <c r="M10" i="250"/>
  <c r="P10" i="250" s="1"/>
  <c r="L10" i="250"/>
  <c r="K10" i="250"/>
  <c r="AI9" i="250"/>
  <c r="AH9" i="250"/>
  <c r="AJ9" i="250" s="1"/>
  <c r="AG9" i="250"/>
  <c r="AE9" i="250"/>
  <c r="AD9" i="250"/>
  <c r="AC9" i="250"/>
  <c r="AB9" i="250"/>
  <c r="AA9" i="250"/>
  <c r="Y9" i="250"/>
  <c r="X9" i="250"/>
  <c r="Z9" i="250" s="1"/>
  <c r="F9" i="250" s="1"/>
  <c r="W9" i="250"/>
  <c r="V9" i="250"/>
  <c r="T9" i="250"/>
  <c r="S9" i="250"/>
  <c r="U9" i="250" s="1"/>
  <c r="R9" i="250"/>
  <c r="Q9" i="250"/>
  <c r="O9" i="250"/>
  <c r="N9" i="250"/>
  <c r="M9" i="250"/>
  <c r="L9" i="250"/>
  <c r="K9" i="250"/>
  <c r="AI8" i="250"/>
  <c r="AH8" i="250"/>
  <c r="AJ8" i="250" s="1"/>
  <c r="AG8" i="250"/>
  <c r="AE8" i="250"/>
  <c r="AD8" i="250"/>
  <c r="AC8" i="250"/>
  <c r="AB8" i="250"/>
  <c r="AA8" i="250"/>
  <c r="Y8" i="250"/>
  <c r="X8" i="250"/>
  <c r="W8" i="250"/>
  <c r="V8" i="250"/>
  <c r="T8" i="250"/>
  <c r="S8" i="250"/>
  <c r="R8" i="250"/>
  <c r="U8" i="250" s="1"/>
  <c r="Q8" i="250"/>
  <c r="O8" i="250"/>
  <c r="N8" i="250"/>
  <c r="M8" i="250"/>
  <c r="L8" i="250"/>
  <c r="K8" i="250"/>
  <c r="AI7" i="250"/>
  <c r="AH7" i="250"/>
  <c r="AJ7" i="250" s="1"/>
  <c r="AG7" i="250"/>
  <c r="AE7" i="250"/>
  <c r="AD7" i="250"/>
  <c r="AC7" i="250"/>
  <c r="AB7" i="250"/>
  <c r="AF7" i="250" s="1"/>
  <c r="AA7" i="250"/>
  <c r="Y7" i="250"/>
  <c r="X7" i="250"/>
  <c r="W7" i="250"/>
  <c r="Z7" i="250" s="1"/>
  <c r="V7" i="250"/>
  <c r="T7" i="250"/>
  <c r="S7" i="250"/>
  <c r="R7" i="250"/>
  <c r="U7" i="250" s="1"/>
  <c r="Q7" i="250"/>
  <c r="O7" i="250"/>
  <c r="N7" i="250"/>
  <c r="M7" i="250"/>
  <c r="L7" i="250"/>
  <c r="P7" i="250" s="1"/>
  <c r="K7" i="250"/>
  <c r="AI6" i="250"/>
  <c r="AH6" i="250"/>
  <c r="AJ6" i="250" s="1"/>
  <c r="AG6" i="250"/>
  <c r="AE6" i="250"/>
  <c r="AD6" i="250"/>
  <c r="AC6" i="250"/>
  <c r="AB6" i="250"/>
  <c r="AA6" i="250"/>
  <c r="Y6" i="250"/>
  <c r="X6" i="250"/>
  <c r="W6" i="250"/>
  <c r="V6" i="250"/>
  <c r="T6" i="250"/>
  <c r="S6" i="250"/>
  <c r="R6" i="250"/>
  <c r="U6" i="250" s="1"/>
  <c r="Q6" i="250"/>
  <c r="O6" i="250"/>
  <c r="N6" i="250"/>
  <c r="M6" i="250"/>
  <c r="L6" i="250"/>
  <c r="K6" i="250"/>
  <c r="AI5" i="250"/>
  <c r="AH5" i="250"/>
  <c r="AJ5" i="250" s="1"/>
  <c r="AG5" i="250"/>
  <c r="AF5" i="250"/>
  <c r="AE5" i="250"/>
  <c r="AD5" i="250"/>
  <c r="AC5" i="250"/>
  <c r="AB5" i="250"/>
  <c r="AA5" i="250"/>
  <c r="Y5" i="250"/>
  <c r="X5" i="250"/>
  <c r="W5" i="250"/>
  <c r="Z5" i="250" s="1"/>
  <c r="V5" i="250"/>
  <c r="T5" i="250"/>
  <c r="S5" i="250"/>
  <c r="R5" i="250"/>
  <c r="U5" i="250" s="1"/>
  <c r="Q5" i="250"/>
  <c r="P5" i="250"/>
  <c r="O5" i="250"/>
  <c r="N5" i="250"/>
  <c r="M5" i="250"/>
  <c r="L5" i="250"/>
  <c r="K5" i="250"/>
  <c r="AI4" i="250"/>
  <c r="AH4" i="250"/>
  <c r="AJ4" i="250" s="1"/>
  <c r="AG4" i="250"/>
  <c r="AE4" i="250"/>
  <c r="AD4" i="250"/>
  <c r="AC4" i="250"/>
  <c r="AB4" i="250"/>
  <c r="AA4" i="250"/>
  <c r="Y4" i="250"/>
  <c r="X4" i="250"/>
  <c r="Z4" i="250" s="1"/>
  <c r="W4" i="250"/>
  <c r="V4" i="250"/>
  <c r="T4" i="250"/>
  <c r="S4" i="250"/>
  <c r="R4" i="250"/>
  <c r="Q4" i="250"/>
  <c r="O4" i="250"/>
  <c r="N4" i="250"/>
  <c r="M4" i="250"/>
  <c r="L4" i="250"/>
  <c r="K4" i="250"/>
  <c r="J78" i="249"/>
  <c r="I78" i="249"/>
  <c r="H78" i="249"/>
  <c r="G78" i="249"/>
  <c r="J77" i="249"/>
  <c r="I77" i="249"/>
  <c r="H77" i="249"/>
  <c r="G77" i="249"/>
  <c r="J76" i="249"/>
  <c r="I76" i="249"/>
  <c r="H76" i="249"/>
  <c r="G76" i="249"/>
  <c r="J75" i="249"/>
  <c r="I75" i="249"/>
  <c r="H75" i="249"/>
  <c r="G75" i="249"/>
  <c r="J74" i="249"/>
  <c r="I74" i="249"/>
  <c r="H74" i="249"/>
  <c r="G74" i="249"/>
  <c r="F74" i="249"/>
  <c r="E74" i="249"/>
  <c r="D74" i="249"/>
  <c r="C74" i="249"/>
  <c r="J71" i="249"/>
  <c r="I71" i="249"/>
  <c r="H71" i="249"/>
  <c r="G71" i="249"/>
  <c r="J70" i="249"/>
  <c r="I70" i="249"/>
  <c r="H70" i="249"/>
  <c r="G70" i="249"/>
  <c r="J69" i="249"/>
  <c r="I69" i="249"/>
  <c r="H69" i="249"/>
  <c r="G69" i="249"/>
  <c r="J68" i="249"/>
  <c r="I68" i="249"/>
  <c r="H68" i="249"/>
  <c r="G68" i="249"/>
  <c r="J67" i="249"/>
  <c r="I67" i="249"/>
  <c r="H67" i="249"/>
  <c r="G67" i="249"/>
  <c r="F67" i="249"/>
  <c r="E67" i="249"/>
  <c r="D67" i="249"/>
  <c r="C67" i="249"/>
  <c r="J63" i="249"/>
  <c r="I63" i="249"/>
  <c r="H63" i="249"/>
  <c r="G63" i="249"/>
  <c r="J62" i="249"/>
  <c r="I62" i="249"/>
  <c r="H62" i="249"/>
  <c r="G62" i="249"/>
  <c r="J61" i="249"/>
  <c r="I61" i="249"/>
  <c r="H61" i="249"/>
  <c r="G61" i="249"/>
  <c r="J60" i="249"/>
  <c r="I60" i="249"/>
  <c r="H60" i="249"/>
  <c r="G60" i="249"/>
  <c r="J59" i="249"/>
  <c r="I59" i="249"/>
  <c r="H59" i="249"/>
  <c r="G59" i="249"/>
  <c r="F59" i="249"/>
  <c r="E59" i="249"/>
  <c r="D59" i="249"/>
  <c r="J50" i="249"/>
  <c r="I50" i="249"/>
  <c r="H50" i="249"/>
  <c r="G50" i="249"/>
  <c r="J49" i="249"/>
  <c r="I49" i="249"/>
  <c r="H49" i="249"/>
  <c r="G49" i="249"/>
  <c r="J48" i="249"/>
  <c r="I48" i="249"/>
  <c r="H48" i="249"/>
  <c r="G48" i="249"/>
  <c r="J47" i="249"/>
  <c r="I47" i="249"/>
  <c r="H47" i="249"/>
  <c r="G47" i="249"/>
  <c r="J46" i="249"/>
  <c r="I46" i="249"/>
  <c r="H46" i="249"/>
  <c r="G46" i="249"/>
  <c r="F46" i="249"/>
  <c r="E46" i="249"/>
  <c r="D46" i="249"/>
  <c r="C46" i="249"/>
  <c r="J43" i="249"/>
  <c r="I43" i="249"/>
  <c r="H43" i="249"/>
  <c r="G43" i="249"/>
  <c r="J42" i="249"/>
  <c r="I42" i="249"/>
  <c r="H42" i="249"/>
  <c r="G42" i="249"/>
  <c r="J41" i="249"/>
  <c r="I41" i="249"/>
  <c r="H41" i="249"/>
  <c r="G41" i="249"/>
  <c r="J40" i="249"/>
  <c r="I40" i="249"/>
  <c r="H40" i="249"/>
  <c r="G40" i="249"/>
  <c r="J39" i="249"/>
  <c r="I39" i="249"/>
  <c r="H39" i="249"/>
  <c r="G39" i="249"/>
  <c r="F39" i="249"/>
  <c r="E39" i="249"/>
  <c r="D39" i="249"/>
  <c r="C39" i="249"/>
  <c r="J36" i="249"/>
  <c r="I36" i="249"/>
  <c r="H36" i="249"/>
  <c r="G36" i="249"/>
  <c r="J35" i="249"/>
  <c r="I35" i="249"/>
  <c r="H35" i="249"/>
  <c r="G35" i="249"/>
  <c r="J34" i="249"/>
  <c r="I34" i="249"/>
  <c r="H34" i="249"/>
  <c r="G34" i="249"/>
  <c r="J33" i="249"/>
  <c r="I33" i="249"/>
  <c r="H33" i="249"/>
  <c r="G33" i="249"/>
  <c r="J32" i="249"/>
  <c r="I32" i="249"/>
  <c r="H32" i="249"/>
  <c r="G32" i="249"/>
  <c r="F32" i="249"/>
  <c r="E32" i="249"/>
  <c r="D32" i="249"/>
  <c r="J28" i="249"/>
  <c r="I28" i="249"/>
  <c r="H28" i="249"/>
  <c r="G28" i="249"/>
  <c r="J27" i="249"/>
  <c r="I27" i="249"/>
  <c r="H27" i="249"/>
  <c r="G27" i="249"/>
  <c r="J26" i="249"/>
  <c r="I26" i="249"/>
  <c r="H26" i="249"/>
  <c r="G26" i="249"/>
  <c r="J25" i="249"/>
  <c r="I25" i="249"/>
  <c r="H25" i="249"/>
  <c r="G25" i="249"/>
  <c r="J24" i="249"/>
  <c r="I24" i="249"/>
  <c r="H24" i="249"/>
  <c r="G24" i="249"/>
  <c r="F24" i="249"/>
  <c r="E24" i="249"/>
  <c r="D24" i="249"/>
  <c r="C24" i="249"/>
  <c r="J21" i="249"/>
  <c r="I21" i="249"/>
  <c r="H21" i="249"/>
  <c r="G21" i="249"/>
  <c r="J20" i="249"/>
  <c r="I20" i="249"/>
  <c r="H20" i="249"/>
  <c r="G20" i="249"/>
  <c r="J19" i="249"/>
  <c r="I19" i="249"/>
  <c r="H19" i="249"/>
  <c r="G19" i="249"/>
  <c r="J18" i="249"/>
  <c r="I18" i="249"/>
  <c r="H18" i="249"/>
  <c r="G18" i="249"/>
  <c r="J17" i="249"/>
  <c r="I17" i="249"/>
  <c r="H17" i="249"/>
  <c r="G17" i="249"/>
  <c r="F17" i="249"/>
  <c r="E17" i="249"/>
  <c r="D17" i="249"/>
  <c r="C17" i="249"/>
  <c r="J13" i="249"/>
  <c r="I13" i="249"/>
  <c r="H13" i="249"/>
  <c r="G13" i="249"/>
  <c r="J12" i="249"/>
  <c r="I12" i="249"/>
  <c r="H12" i="249"/>
  <c r="G12" i="249"/>
  <c r="J11" i="249"/>
  <c r="I11" i="249"/>
  <c r="H11" i="249"/>
  <c r="G11" i="249"/>
  <c r="J10" i="249"/>
  <c r="I10" i="249"/>
  <c r="H10" i="249"/>
  <c r="G10" i="249"/>
  <c r="J9" i="249"/>
  <c r="I9" i="249"/>
  <c r="H9" i="249"/>
  <c r="G9" i="249"/>
  <c r="F9" i="249"/>
  <c r="E9" i="249"/>
  <c r="D9" i="249"/>
  <c r="A5" i="249"/>
  <c r="D57" i="248"/>
  <c r="E54" i="248"/>
  <c r="E55" i="248" s="1"/>
  <c r="D54" i="248"/>
  <c r="D56" i="248" s="1"/>
  <c r="C54" i="248"/>
  <c r="C55" i="248" s="1"/>
  <c r="G55" i="248" s="1"/>
  <c r="D50" i="248"/>
  <c r="E47" i="248"/>
  <c r="E49" i="248" s="1"/>
  <c r="D47" i="248"/>
  <c r="D62" i="248" s="1"/>
  <c r="AJ43" i="248"/>
  <c r="AI43" i="248"/>
  <c r="AH43" i="248"/>
  <c r="AG43" i="248"/>
  <c r="AF43" i="248"/>
  <c r="AE43" i="248"/>
  <c r="AD43" i="248"/>
  <c r="AC43" i="248"/>
  <c r="AB43" i="248"/>
  <c r="AA43" i="248"/>
  <c r="Z43" i="248"/>
  <c r="Y43" i="248"/>
  <c r="X43" i="248"/>
  <c r="W43" i="248"/>
  <c r="V43" i="248"/>
  <c r="U43" i="248"/>
  <c r="T43" i="248"/>
  <c r="S43" i="248"/>
  <c r="R43" i="248"/>
  <c r="Q43" i="248"/>
  <c r="P43" i="248"/>
  <c r="O43" i="248"/>
  <c r="N43" i="248"/>
  <c r="M43" i="248"/>
  <c r="L43" i="248"/>
  <c r="K43" i="248"/>
  <c r="F43" i="248"/>
  <c r="AJ42" i="248"/>
  <c r="AI42" i="248"/>
  <c r="AH42" i="248"/>
  <c r="AG42" i="248"/>
  <c r="AF42" i="248"/>
  <c r="AE42" i="248"/>
  <c r="AD42" i="248"/>
  <c r="AC42" i="248"/>
  <c r="AB42" i="248"/>
  <c r="AA42" i="248"/>
  <c r="Z42" i="248"/>
  <c r="Y42" i="248"/>
  <c r="X42" i="248"/>
  <c r="W42" i="248"/>
  <c r="V42" i="248"/>
  <c r="U42" i="248"/>
  <c r="T42" i="248"/>
  <c r="S42" i="248"/>
  <c r="R42" i="248"/>
  <c r="Q42" i="248"/>
  <c r="P42" i="248"/>
  <c r="O42" i="248"/>
  <c r="N42" i="248"/>
  <c r="M42" i="248"/>
  <c r="L42" i="248"/>
  <c r="K42" i="248"/>
  <c r="F42" i="248"/>
  <c r="AJ41" i="248"/>
  <c r="AI41" i="248"/>
  <c r="AH41" i="248"/>
  <c r="AG41" i="248"/>
  <c r="AF41" i="248"/>
  <c r="AE41" i="248"/>
  <c r="AD41" i="248"/>
  <c r="AC41" i="248"/>
  <c r="AB41" i="248"/>
  <c r="AA41" i="248"/>
  <c r="Z41" i="248"/>
  <c r="Y41" i="248"/>
  <c r="X41" i="248"/>
  <c r="W41" i="248"/>
  <c r="V41" i="248"/>
  <c r="U41" i="248"/>
  <c r="T41" i="248"/>
  <c r="S41" i="248"/>
  <c r="R41" i="248"/>
  <c r="Q41" i="248"/>
  <c r="P41" i="248"/>
  <c r="O41" i="248"/>
  <c r="N41" i="248"/>
  <c r="M41" i="248"/>
  <c r="L41" i="248"/>
  <c r="K41" i="248"/>
  <c r="F41" i="248"/>
  <c r="AJ40" i="248"/>
  <c r="AI40" i="248"/>
  <c r="AH40" i="248"/>
  <c r="AG40" i="248"/>
  <c r="AF40" i="248"/>
  <c r="AE40" i="248"/>
  <c r="AD40" i="248"/>
  <c r="AC40" i="248"/>
  <c r="AB40" i="248"/>
  <c r="AA40" i="248"/>
  <c r="Z40" i="248"/>
  <c r="Y40" i="248"/>
  <c r="X40" i="248"/>
  <c r="W40" i="248"/>
  <c r="V40" i="248"/>
  <c r="U40" i="248"/>
  <c r="T40" i="248"/>
  <c r="S40" i="248"/>
  <c r="R40" i="248"/>
  <c r="Q40" i="248"/>
  <c r="P40" i="248"/>
  <c r="O40" i="248"/>
  <c r="N40" i="248"/>
  <c r="M40" i="248"/>
  <c r="L40" i="248"/>
  <c r="K40" i="248"/>
  <c r="F40" i="248"/>
  <c r="AJ39" i="248"/>
  <c r="AI39" i="248"/>
  <c r="AH39" i="248"/>
  <c r="AG39" i="248"/>
  <c r="AF39" i="248"/>
  <c r="AE39" i="248"/>
  <c r="AD39" i="248"/>
  <c r="AC39" i="248"/>
  <c r="AB39" i="248"/>
  <c r="AA39" i="248"/>
  <c r="Z39" i="248"/>
  <c r="Y39" i="248"/>
  <c r="X39" i="248"/>
  <c r="W39" i="248"/>
  <c r="V39" i="248"/>
  <c r="U39" i="248"/>
  <c r="T39" i="248"/>
  <c r="S39" i="248"/>
  <c r="R39" i="248"/>
  <c r="Q39" i="248"/>
  <c r="P39" i="248"/>
  <c r="O39" i="248"/>
  <c r="N39" i="248"/>
  <c r="M39" i="248"/>
  <c r="L39" i="248"/>
  <c r="K39" i="248"/>
  <c r="F39" i="248"/>
  <c r="AJ38" i="248"/>
  <c r="AI38" i="248"/>
  <c r="AH38" i="248"/>
  <c r="AG38" i="248"/>
  <c r="AF38" i="248"/>
  <c r="AE38" i="248"/>
  <c r="AD38" i="248"/>
  <c r="AC38" i="248"/>
  <c r="AB38" i="248"/>
  <c r="AA38" i="248"/>
  <c r="Z38" i="248"/>
  <c r="Y38" i="248"/>
  <c r="X38" i="248"/>
  <c r="W38" i="248"/>
  <c r="V38" i="248"/>
  <c r="U38" i="248"/>
  <c r="T38" i="248"/>
  <c r="S38" i="248"/>
  <c r="R38" i="248"/>
  <c r="Q38" i="248"/>
  <c r="P38" i="248"/>
  <c r="O38" i="248"/>
  <c r="N38" i="248"/>
  <c r="M38" i="248"/>
  <c r="L38" i="248"/>
  <c r="K38" i="248"/>
  <c r="F38" i="248"/>
  <c r="AJ37" i="248"/>
  <c r="AI37" i="248"/>
  <c r="AH37" i="248"/>
  <c r="AG37" i="248"/>
  <c r="AF37" i="248"/>
  <c r="AE37" i="248"/>
  <c r="AD37" i="248"/>
  <c r="AC37" i="248"/>
  <c r="AB37" i="248"/>
  <c r="AA37" i="248"/>
  <c r="Z37" i="248"/>
  <c r="Y37" i="248"/>
  <c r="X37" i="248"/>
  <c r="W37" i="248"/>
  <c r="V37" i="248"/>
  <c r="U37" i="248"/>
  <c r="T37" i="248"/>
  <c r="S37" i="248"/>
  <c r="R37" i="248"/>
  <c r="Q37" i="248"/>
  <c r="P37" i="248"/>
  <c r="O37" i="248"/>
  <c r="N37" i="248"/>
  <c r="M37" i="248"/>
  <c r="L37" i="248"/>
  <c r="K37" i="248"/>
  <c r="F37" i="248"/>
  <c r="AJ36" i="248"/>
  <c r="AI36" i="248"/>
  <c r="AH36" i="248"/>
  <c r="AG36" i="248"/>
  <c r="AF36" i="248"/>
  <c r="AE36" i="248"/>
  <c r="AD36" i="248"/>
  <c r="AC36" i="248"/>
  <c r="AB36" i="248"/>
  <c r="AA36" i="248"/>
  <c r="Z36" i="248"/>
  <c r="Y36" i="248"/>
  <c r="X36" i="248"/>
  <c r="W36" i="248"/>
  <c r="V36" i="248"/>
  <c r="U36" i="248"/>
  <c r="T36" i="248"/>
  <c r="S36" i="248"/>
  <c r="R36" i="248"/>
  <c r="Q36" i="248"/>
  <c r="P36" i="248"/>
  <c r="O36" i="248"/>
  <c r="N36" i="248"/>
  <c r="M36" i="248"/>
  <c r="L36" i="248"/>
  <c r="K36" i="248"/>
  <c r="F36" i="248"/>
  <c r="AJ35" i="248"/>
  <c r="AI35" i="248"/>
  <c r="AH35" i="248"/>
  <c r="AG35" i="248"/>
  <c r="AF35" i="248"/>
  <c r="AE35" i="248"/>
  <c r="AD35" i="248"/>
  <c r="AC35" i="248"/>
  <c r="AB35" i="248"/>
  <c r="AA35" i="248"/>
  <c r="Z35" i="248"/>
  <c r="Y35" i="248"/>
  <c r="X35" i="248"/>
  <c r="W35" i="248"/>
  <c r="V35" i="248"/>
  <c r="U35" i="248"/>
  <c r="T35" i="248"/>
  <c r="S35" i="248"/>
  <c r="R35" i="248"/>
  <c r="Q35" i="248"/>
  <c r="P35" i="248"/>
  <c r="O35" i="248"/>
  <c r="N35" i="248"/>
  <c r="M35" i="248"/>
  <c r="L35" i="248"/>
  <c r="K35" i="248"/>
  <c r="F35" i="248"/>
  <c r="AJ34" i="248"/>
  <c r="AI34" i="248"/>
  <c r="AH34" i="248"/>
  <c r="AG34" i="248"/>
  <c r="AF34" i="248"/>
  <c r="AE34" i="248"/>
  <c r="AD34" i="248"/>
  <c r="AC34" i="248"/>
  <c r="AB34" i="248"/>
  <c r="AA34" i="248"/>
  <c r="Z34" i="248"/>
  <c r="Y34" i="248"/>
  <c r="X34" i="248"/>
  <c r="W34" i="248"/>
  <c r="V34" i="248"/>
  <c r="U34" i="248"/>
  <c r="T34" i="248"/>
  <c r="S34" i="248"/>
  <c r="R34" i="248"/>
  <c r="Q34" i="248"/>
  <c r="P34" i="248"/>
  <c r="O34" i="248"/>
  <c r="N34" i="248"/>
  <c r="M34" i="248"/>
  <c r="L34" i="248"/>
  <c r="K34" i="248"/>
  <c r="F34" i="248"/>
  <c r="AJ33" i="248"/>
  <c r="AI33" i="248"/>
  <c r="AH33" i="248"/>
  <c r="AG33" i="248"/>
  <c r="AF33" i="248"/>
  <c r="AE33" i="248"/>
  <c r="AD33" i="248"/>
  <c r="AC33" i="248"/>
  <c r="AB33" i="248"/>
  <c r="AA33" i="248"/>
  <c r="Z33" i="248"/>
  <c r="Y33" i="248"/>
  <c r="X33" i="248"/>
  <c r="W33" i="248"/>
  <c r="V33" i="248"/>
  <c r="U33" i="248"/>
  <c r="T33" i="248"/>
  <c r="S33" i="248"/>
  <c r="R33" i="248"/>
  <c r="Q33" i="248"/>
  <c r="P33" i="248"/>
  <c r="O33" i="248"/>
  <c r="N33" i="248"/>
  <c r="M33" i="248"/>
  <c r="L33" i="248"/>
  <c r="K33" i="248"/>
  <c r="F33" i="248"/>
  <c r="AJ32" i="248"/>
  <c r="AI32" i="248"/>
  <c r="AH32" i="248"/>
  <c r="AG32" i="248"/>
  <c r="AF32" i="248"/>
  <c r="AE32" i="248"/>
  <c r="AD32" i="248"/>
  <c r="AC32" i="248"/>
  <c r="AB32" i="248"/>
  <c r="AA32" i="248"/>
  <c r="Z32" i="248"/>
  <c r="Y32" i="248"/>
  <c r="X32" i="248"/>
  <c r="W32" i="248"/>
  <c r="V32" i="248"/>
  <c r="U32" i="248"/>
  <c r="T32" i="248"/>
  <c r="S32" i="248"/>
  <c r="R32" i="248"/>
  <c r="Q32" i="248"/>
  <c r="P32" i="248"/>
  <c r="O32" i="248"/>
  <c r="N32" i="248"/>
  <c r="M32" i="248"/>
  <c r="L32" i="248"/>
  <c r="K32" i="248"/>
  <c r="F32" i="248"/>
  <c r="AJ31" i="248"/>
  <c r="AI31" i="248"/>
  <c r="AH31" i="248"/>
  <c r="AG31" i="248"/>
  <c r="AF31" i="248"/>
  <c r="AE31" i="248"/>
  <c r="AD31" i="248"/>
  <c r="AC31" i="248"/>
  <c r="AB31" i="248"/>
  <c r="AA31" i="248"/>
  <c r="Z31" i="248"/>
  <c r="Y31" i="248"/>
  <c r="X31" i="248"/>
  <c r="W31" i="248"/>
  <c r="V31" i="248"/>
  <c r="U31" i="248"/>
  <c r="T31" i="248"/>
  <c r="S31" i="248"/>
  <c r="R31" i="248"/>
  <c r="Q31" i="248"/>
  <c r="P31" i="248"/>
  <c r="O31" i="248"/>
  <c r="N31" i="248"/>
  <c r="M31" i="248"/>
  <c r="L31" i="248"/>
  <c r="K31" i="248"/>
  <c r="F31" i="248"/>
  <c r="AJ30" i="248"/>
  <c r="AI30" i="248"/>
  <c r="AH30" i="248"/>
  <c r="AG30" i="248"/>
  <c r="AF30" i="248"/>
  <c r="AE30" i="248"/>
  <c r="AD30" i="248"/>
  <c r="AC30" i="248"/>
  <c r="AB30" i="248"/>
  <c r="AA30" i="248"/>
  <c r="Z30" i="248"/>
  <c r="Y30" i="248"/>
  <c r="X30" i="248"/>
  <c r="W30" i="248"/>
  <c r="V30" i="248"/>
  <c r="U30" i="248"/>
  <c r="T30" i="248"/>
  <c r="S30" i="248"/>
  <c r="R30" i="248"/>
  <c r="Q30" i="248"/>
  <c r="P30" i="248"/>
  <c r="O30" i="248"/>
  <c r="N30" i="248"/>
  <c r="M30" i="248"/>
  <c r="L30" i="248"/>
  <c r="K30" i="248"/>
  <c r="F30" i="248"/>
  <c r="AJ29" i="248"/>
  <c r="AI29" i="248"/>
  <c r="AH29" i="248"/>
  <c r="AG29" i="248"/>
  <c r="AF29" i="248"/>
  <c r="AE29" i="248"/>
  <c r="AD29" i="248"/>
  <c r="AC29" i="248"/>
  <c r="AB29" i="248"/>
  <c r="AA29" i="248"/>
  <c r="Z29" i="248"/>
  <c r="Y29" i="248"/>
  <c r="X29" i="248"/>
  <c r="W29" i="248"/>
  <c r="V29" i="248"/>
  <c r="U29" i="248"/>
  <c r="T29" i="248"/>
  <c r="S29" i="248"/>
  <c r="R29" i="248"/>
  <c r="Q29" i="248"/>
  <c r="P29" i="248"/>
  <c r="O29" i="248"/>
  <c r="N29" i="248"/>
  <c r="M29" i="248"/>
  <c r="L29" i="248"/>
  <c r="K29" i="248"/>
  <c r="F29" i="248"/>
  <c r="AJ28" i="248"/>
  <c r="AI28" i="248"/>
  <c r="AH28" i="248"/>
  <c r="AG28" i="248"/>
  <c r="AF28" i="248"/>
  <c r="AE28" i="248"/>
  <c r="AD28" i="248"/>
  <c r="AC28" i="248"/>
  <c r="AB28" i="248"/>
  <c r="AA28" i="248"/>
  <c r="Z28" i="248"/>
  <c r="Y28" i="248"/>
  <c r="X28" i="248"/>
  <c r="W28" i="248"/>
  <c r="V28" i="248"/>
  <c r="U28" i="248"/>
  <c r="T28" i="248"/>
  <c r="S28" i="248"/>
  <c r="R28" i="248"/>
  <c r="Q28" i="248"/>
  <c r="P28" i="248"/>
  <c r="O28" i="248"/>
  <c r="N28" i="248"/>
  <c r="M28" i="248"/>
  <c r="L28" i="248"/>
  <c r="K28" i="248"/>
  <c r="F28" i="248"/>
  <c r="AJ27" i="248"/>
  <c r="AI27" i="248"/>
  <c r="AH27" i="248"/>
  <c r="AG27" i="248"/>
  <c r="AF27" i="248"/>
  <c r="AE27" i="248"/>
  <c r="AD27" i="248"/>
  <c r="AC27" i="248"/>
  <c r="AB27" i="248"/>
  <c r="AA27" i="248"/>
  <c r="Z27" i="248"/>
  <c r="Y27" i="248"/>
  <c r="X27" i="248"/>
  <c r="W27" i="248"/>
  <c r="V27" i="248"/>
  <c r="U27" i="248"/>
  <c r="T27" i="248"/>
  <c r="S27" i="248"/>
  <c r="R27" i="248"/>
  <c r="Q27" i="248"/>
  <c r="P27" i="248"/>
  <c r="O27" i="248"/>
  <c r="N27" i="248"/>
  <c r="M27" i="248"/>
  <c r="L27" i="248"/>
  <c r="K27" i="248"/>
  <c r="F27" i="248"/>
  <c r="AJ26" i="248"/>
  <c r="F26" i="248" s="1"/>
  <c r="AI26" i="248"/>
  <c r="AH26" i="248"/>
  <c r="AG26" i="248"/>
  <c r="AE26" i="248"/>
  <c r="AD26" i="248"/>
  <c r="AC26" i="248"/>
  <c r="AB26" i="248"/>
  <c r="AF26" i="248" s="1"/>
  <c r="AA26" i="248"/>
  <c r="Y26" i="248"/>
  <c r="X26" i="248"/>
  <c r="W26" i="248"/>
  <c r="Z26" i="248" s="1"/>
  <c r="V26" i="248"/>
  <c r="T26" i="248"/>
  <c r="S26" i="248"/>
  <c r="R26" i="248"/>
  <c r="U26" i="248" s="1"/>
  <c r="Q26" i="248"/>
  <c r="O26" i="248"/>
  <c r="N26" i="248"/>
  <c r="M26" i="248"/>
  <c r="L26" i="248"/>
  <c r="P26" i="248" s="1"/>
  <c r="K26" i="248"/>
  <c r="AI25" i="248"/>
  <c r="AH25" i="248"/>
  <c r="AJ25" i="248" s="1"/>
  <c r="F25" i="248" s="1"/>
  <c r="AG25" i="248"/>
  <c r="AE25" i="248"/>
  <c r="AD25" i="248"/>
  <c r="AC25" i="248"/>
  <c r="AB25" i="248"/>
  <c r="AF25" i="248" s="1"/>
  <c r="AA25" i="248"/>
  <c r="Z25" i="248"/>
  <c r="Y25" i="248"/>
  <c r="X25" i="248"/>
  <c r="W25" i="248"/>
  <c r="V25" i="248"/>
  <c r="T25" i="248"/>
  <c r="S25" i="248"/>
  <c r="R25" i="248"/>
  <c r="U25" i="248" s="1"/>
  <c r="Q25" i="248"/>
  <c r="O25" i="248"/>
  <c r="N25" i="248"/>
  <c r="M25" i="248"/>
  <c r="L25" i="248"/>
  <c r="P25" i="248" s="1"/>
  <c r="K25" i="248"/>
  <c r="AI24" i="248"/>
  <c r="AH24" i="248"/>
  <c r="AJ24" i="248" s="1"/>
  <c r="F24" i="248" s="1"/>
  <c r="AG24" i="248"/>
  <c r="AE24" i="248"/>
  <c r="AD24" i="248"/>
  <c r="AC24" i="248"/>
  <c r="AB24" i="248"/>
  <c r="AF24" i="248" s="1"/>
  <c r="AA24" i="248"/>
  <c r="Y24" i="248"/>
  <c r="X24" i="248"/>
  <c r="W24" i="248"/>
  <c r="Z24" i="248" s="1"/>
  <c r="V24" i="248"/>
  <c r="T24" i="248"/>
  <c r="S24" i="248"/>
  <c r="R24" i="248"/>
  <c r="U24" i="248" s="1"/>
  <c r="Q24" i="248"/>
  <c r="O24" i="248"/>
  <c r="N24" i="248"/>
  <c r="M24" i="248"/>
  <c r="L24" i="248"/>
  <c r="P24" i="248" s="1"/>
  <c r="K24" i="248"/>
  <c r="AI23" i="248"/>
  <c r="AH23" i="248"/>
  <c r="AJ23" i="248" s="1"/>
  <c r="F23" i="248" s="1"/>
  <c r="AG23" i="248"/>
  <c r="AF23" i="248"/>
  <c r="AE23" i="248"/>
  <c r="AD23" i="248"/>
  <c r="AC23" i="248"/>
  <c r="AB23" i="248"/>
  <c r="AA23" i="248"/>
  <c r="Y23" i="248"/>
  <c r="X23" i="248"/>
  <c r="W23" i="248"/>
  <c r="Z23" i="248" s="1"/>
  <c r="V23" i="248"/>
  <c r="U23" i="248"/>
  <c r="T23" i="248"/>
  <c r="S23" i="248"/>
  <c r="R23" i="248"/>
  <c r="Q23" i="248"/>
  <c r="O23" i="248"/>
  <c r="N23" i="248"/>
  <c r="M23" i="248"/>
  <c r="L23" i="248"/>
  <c r="P23" i="248" s="1"/>
  <c r="K23" i="248"/>
  <c r="AI22" i="248"/>
  <c r="AH22" i="248"/>
  <c r="AJ22" i="248" s="1"/>
  <c r="F22" i="248" s="1"/>
  <c r="AG22" i="248"/>
  <c r="AE22" i="248"/>
  <c r="AD22" i="248"/>
  <c r="AC22" i="248"/>
  <c r="AB22" i="248"/>
  <c r="AF22" i="248" s="1"/>
  <c r="AA22" i="248"/>
  <c r="Y22" i="248"/>
  <c r="X22" i="248"/>
  <c r="W22" i="248"/>
  <c r="Z22" i="248" s="1"/>
  <c r="V22" i="248"/>
  <c r="T22" i="248"/>
  <c r="S22" i="248"/>
  <c r="R22" i="248"/>
  <c r="U22" i="248" s="1"/>
  <c r="Q22" i="248"/>
  <c r="O22" i="248"/>
  <c r="N22" i="248"/>
  <c r="M22" i="248"/>
  <c r="L22" i="248"/>
  <c r="P22" i="248" s="1"/>
  <c r="K22" i="248"/>
  <c r="AI21" i="248"/>
  <c r="AH21" i="248"/>
  <c r="AJ21" i="248" s="1"/>
  <c r="F21" i="248" s="1"/>
  <c r="AG21" i="248"/>
  <c r="AE21" i="248"/>
  <c r="AD21" i="248"/>
  <c r="AC21" i="248"/>
  <c r="AB21" i="248"/>
  <c r="AF21" i="248" s="1"/>
  <c r="AA21" i="248"/>
  <c r="Y21" i="248"/>
  <c r="X21" i="248"/>
  <c r="W21" i="248"/>
  <c r="V21" i="248"/>
  <c r="T21" i="248"/>
  <c r="S21" i="248"/>
  <c r="R21" i="248"/>
  <c r="U21" i="248" s="1"/>
  <c r="Q21" i="248"/>
  <c r="P21" i="248"/>
  <c r="O21" i="248"/>
  <c r="N21" i="248"/>
  <c r="M21" i="248"/>
  <c r="L21" i="248"/>
  <c r="K21" i="248"/>
  <c r="AI20" i="248"/>
  <c r="AH20" i="248"/>
  <c r="AG20" i="248"/>
  <c r="AE20" i="248"/>
  <c r="AD20" i="248"/>
  <c r="AC20" i="248"/>
  <c r="AB20" i="248"/>
  <c r="AA20" i="248"/>
  <c r="Y20" i="248"/>
  <c r="X20" i="248"/>
  <c r="W20" i="248"/>
  <c r="Z20" i="248" s="1"/>
  <c r="V20" i="248"/>
  <c r="T20" i="248"/>
  <c r="S20" i="248"/>
  <c r="R20" i="248"/>
  <c r="Q20" i="248"/>
  <c r="O20" i="248"/>
  <c r="N20" i="248"/>
  <c r="M20" i="248"/>
  <c r="L20" i="248"/>
  <c r="K20" i="248"/>
  <c r="AI19" i="248"/>
  <c r="AH19" i="248"/>
  <c r="AG19" i="248"/>
  <c r="AJ19" i="248" s="1"/>
  <c r="F19" i="248" s="1"/>
  <c r="AE19" i="248"/>
  <c r="AD19" i="248"/>
  <c r="AC19" i="248"/>
  <c r="AB19" i="248"/>
  <c r="AA19" i="248"/>
  <c r="Y19" i="248"/>
  <c r="X19" i="248"/>
  <c r="W19" i="248"/>
  <c r="V19" i="248"/>
  <c r="Z19" i="248" s="1"/>
  <c r="T19" i="248"/>
  <c r="S19" i="248"/>
  <c r="R19" i="248"/>
  <c r="Q19" i="248"/>
  <c r="U19" i="248" s="1"/>
  <c r="O19" i="248"/>
  <c r="N19" i="248"/>
  <c r="M19" i="248"/>
  <c r="L19" i="248"/>
  <c r="K19" i="248"/>
  <c r="AI18" i="248"/>
  <c r="AH18" i="248"/>
  <c r="AG18" i="248"/>
  <c r="AE18" i="248"/>
  <c r="AD18" i="248"/>
  <c r="AC18" i="248"/>
  <c r="AB18" i="248"/>
  <c r="AA18" i="248"/>
  <c r="AF18" i="248" s="1"/>
  <c r="Y18" i="248"/>
  <c r="X18" i="248"/>
  <c r="W18" i="248"/>
  <c r="V18" i="248"/>
  <c r="T18" i="248"/>
  <c r="S18" i="248"/>
  <c r="R18" i="248"/>
  <c r="Q18" i="248"/>
  <c r="U18" i="248" s="1"/>
  <c r="O18" i="248"/>
  <c r="N18" i="248"/>
  <c r="M18" i="248"/>
  <c r="L18" i="248"/>
  <c r="K18" i="248"/>
  <c r="P18" i="248" s="1"/>
  <c r="AI17" i="248"/>
  <c r="AH17" i="248"/>
  <c r="AG17" i="248"/>
  <c r="AJ17" i="248" s="1"/>
  <c r="F17" i="248" s="1"/>
  <c r="AE17" i="248"/>
  <c r="AD17" i="248"/>
  <c r="AC17" i="248"/>
  <c r="AB17" i="248"/>
  <c r="AA17" i="248"/>
  <c r="Y17" i="248"/>
  <c r="X17" i="248"/>
  <c r="W17" i="248"/>
  <c r="V17" i="248"/>
  <c r="Z17" i="248" s="1"/>
  <c r="T17" i="248"/>
  <c r="S17" i="248"/>
  <c r="R17" i="248"/>
  <c r="Q17" i="248"/>
  <c r="O17" i="248"/>
  <c r="N17" i="248"/>
  <c r="M17" i="248"/>
  <c r="L17" i="248"/>
  <c r="K17" i="248"/>
  <c r="AI16" i="248"/>
  <c r="AH16" i="248"/>
  <c r="AG16" i="248"/>
  <c r="AJ16" i="248" s="1"/>
  <c r="F16" i="248" s="1"/>
  <c r="AE16" i="248"/>
  <c r="AD16" i="248"/>
  <c r="AC16" i="248"/>
  <c r="AB16" i="248"/>
  <c r="AA16" i="248"/>
  <c r="Y16" i="248"/>
  <c r="X16" i="248"/>
  <c r="W16" i="248"/>
  <c r="V16" i="248"/>
  <c r="T16" i="248"/>
  <c r="S16" i="248"/>
  <c r="R16" i="248"/>
  <c r="Q16" i="248"/>
  <c r="U16" i="248" s="1"/>
  <c r="O16" i="248"/>
  <c r="N16" i="248"/>
  <c r="M16" i="248"/>
  <c r="L16" i="248"/>
  <c r="K16" i="248"/>
  <c r="AI15" i="248"/>
  <c r="AH15" i="248"/>
  <c r="AJ15" i="248" s="1"/>
  <c r="F15" i="248" s="1"/>
  <c r="AG15" i="248"/>
  <c r="AE15" i="248"/>
  <c r="AD15" i="248"/>
  <c r="AC15" i="248"/>
  <c r="AB15" i="248"/>
  <c r="AF15" i="248" s="1"/>
  <c r="AA15" i="248"/>
  <c r="Y15" i="248"/>
  <c r="X15" i="248"/>
  <c r="W15" i="248"/>
  <c r="Z15" i="248" s="1"/>
  <c r="V15" i="248"/>
  <c r="T15" i="248"/>
  <c r="S15" i="248"/>
  <c r="R15" i="248"/>
  <c r="U15" i="248" s="1"/>
  <c r="Q15" i="248"/>
  <c r="O15" i="248"/>
  <c r="N15" i="248"/>
  <c r="M15" i="248"/>
  <c r="L15" i="248"/>
  <c r="P15" i="248" s="1"/>
  <c r="K15" i="248"/>
  <c r="AI14" i="248"/>
  <c r="AH14" i="248"/>
  <c r="AJ14" i="248" s="1"/>
  <c r="F14" i="248" s="1"/>
  <c r="AG14" i="248"/>
  <c r="AE14" i="248"/>
  <c r="AD14" i="248"/>
  <c r="AC14" i="248"/>
  <c r="AB14" i="248"/>
  <c r="AA14" i="248"/>
  <c r="Y14" i="248"/>
  <c r="X14" i="248"/>
  <c r="Z14" i="248" s="1"/>
  <c r="W14" i="248"/>
  <c r="V14" i="248"/>
  <c r="T14" i="248"/>
  <c r="S14" i="248"/>
  <c r="U14" i="248" s="1"/>
  <c r="R14" i="248"/>
  <c r="Q14" i="248"/>
  <c r="O14" i="248"/>
  <c r="N14" i="248"/>
  <c r="M14" i="248"/>
  <c r="L14" i="248"/>
  <c r="K14" i="248"/>
  <c r="AI13" i="248"/>
  <c r="AH13" i="248"/>
  <c r="AJ13" i="248" s="1"/>
  <c r="F13" i="248" s="1"/>
  <c r="AG13" i="248"/>
  <c r="AE13" i="248"/>
  <c r="AD13" i="248"/>
  <c r="AC13" i="248"/>
  <c r="AB13" i="248"/>
  <c r="AF13" i="248" s="1"/>
  <c r="AA13" i="248"/>
  <c r="Y13" i="248"/>
  <c r="X13" i="248"/>
  <c r="W13" i="248"/>
  <c r="V13" i="248"/>
  <c r="T13" i="248"/>
  <c r="S13" i="248"/>
  <c r="R13" i="248"/>
  <c r="U13" i="248" s="1"/>
  <c r="Q13" i="248"/>
  <c r="O13" i="248"/>
  <c r="N13" i="248"/>
  <c r="M13" i="248"/>
  <c r="L13" i="248"/>
  <c r="P13" i="248" s="1"/>
  <c r="K13" i="248"/>
  <c r="AI12" i="248"/>
  <c r="AH12" i="248"/>
  <c r="AG12" i="248"/>
  <c r="AE12" i="248"/>
  <c r="AD12" i="248"/>
  <c r="AC12" i="248"/>
  <c r="AB12" i="248"/>
  <c r="AA12" i="248"/>
  <c r="AF12" i="248" s="1"/>
  <c r="Y12" i="248"/>
  <c r="X12" i="248"/>
  <c r="W12" i="248"/>
  <c r="V12" i="248"/>
  <c r="Z12" i="248" s="1"/>
  <c r="T12" i="248"/>
  <c r="S12" i="248"/>
  <c r="R12" i="248"/>
  <c r="Q12" i="248"/>
  <c r="O12" i="248"/>
  <c r="N12" i="248"/>
  <c r="M12" i="248"/>
  <c r="L12" i="248"/>
  <c r="K12" i="248"/>
  <c r="P12" i="248" s="1"/>
  <c r="AI11" i="248"/>
  <c r="AH11" i="248"/>
  <c r="AG11" i="248"/>
  <c r="AJ11" i="248" s="1"/>
  <c r="F11" i="248" s="1"/>
  <c r="AE11" i="248"/>
  <c r="AD11" i="248"/>
  <c r="AC11" i="248"/>
  <c r="AB11" i="248"/>
  <c r="AA11" i="248"/>
  <c r="AF11" i="248" s="1"/>
  <c r="Y11" i="248"/>
  <c r="X11" i="248"/>
  <c r="W11" i="248"/>
  <c r="V11" i="248"/>
  <c r="Z11" i="248" s="1"/>
  <c r="T11" i="248"/>
  <c r="S11" i="248"/>
  <c r="R11" i="248"/>
  <c r="Q11" i="248"/>
  <c r="U11" i="248" s="1"/>
  <c r="O11" i="248"/>
  <c r="N11" i="248"/>
  <c r="M11" i="248"/>
  <c r="L11" i="248"/>
  <c r="K11" i="248"/>
  <c r="P11" i="248" s="1"/>
  <c r="AI10" i="248"/>
  <c r="AH10" i="248"/>
  <c r="AG10" i="248"/>
  <c r="AE10" i="248"/>
  <c r="AD10" i="248"/>
  <c r="AC10" i="248"/>
  <c r="AB10" i="248"/>
  <c r="AF10" i="248" s="1"/>
  <c r="AA10" i="248"/>
  <c r="Y10" i="248"/>
  <c r="X10" i="248"/>
  <c r="W10" i="248"/>
  <c r="V10" i="248"/>
  <c r="T10" i="248"/>
  <c r="S10" i="248"/>
  <c r="R10" i="248"/>
  <c r="Q10" i="248"/>
  <c r="O10" i="248"/>
  <c r="N10" i="248"/>
  <c r="M10" i="248"/>
  <c r="L10" i="248"/>
  <c r="P10" i="248" s="1"/>
  <c r="K10" i="248"/>
  <c r="AI9" i="248"/>
  <c r="AH9" i="248"/>
  <c r="AG9" i="248"/>
  <c r="AJ9" i="248" s="1"/>
  <c r="F9" i="248" s="1"/>
  <c r="AE9" i="248"/>
  <c r="AD9" i="248"/>
  <c r="AC9" i="248"/>
  <c r="AB9" i="248"/>
  <c r="AA9" i="248"/>
  <c r="AF9" i="248" s="1"/>
  <c r="Y9" i="248"/>
  <c r="X9" i="248"/>
  <c r="W9" i="248"/>
  <c r="V9" i="248"/>
  <c r="Z9" i="248" s="1"/>
  <c r="T9" i="248"/>
  <c r="S9" i="248"/>
  <c r="R9" i="248"/>
  <c r="Q9" i="248"/>
  <c r="U9" i="248" s="1"/>
  <c r="O9" i="248"/>
  <c r="N9" i="248"/>
  <c r="M9" i="248"/>
  <c r="L9" i="248"/>
  <c r="K9" i="248"/>
  <c r="P9" i="248" s="1"/>
  <c r="AJ8" i="248"/>
  <c r="F8" i="248" s="1"/>
  <c r="AI8" i="248"/>
  <c r="AH8" i="248"/>
  <c r="AG8" i="248"/>
  <c r="AE8" i="248"/>
  <c r="AD8" i="248"/>
  <c r="AC8" i="248"/>
  <c r="AB8" i="248"/>
  <c r="AA8" i="248"/>
  <c r="Y8" i="248"/>
  <c r="X8" i="248"/>
  <c r="W8" i="248"/>
  <c r="Z8" i="248" s="1"/>
  <c r="V8" i="248"/>
  <c r="T8" i="248"/>
  <c r="S8" i="248"/>
  <c r="U8" i="248" s="1"/>
  <c r="R8" i="248"/>
  <c r="Q8" i="248"/>
  <c r="O8" i="248"/>
  <c r="N8" i="248"/>
  <c r="M8" i="248"/>
  <c r="L8" i="248"/>
  <c r="K8" i="248"/>
  <c r="AI7" i="248"/>
  <c r="AH7" i="248"/>
  <c r="AG7" i="248"/>
  <c r="AE7" i="248"/>
  <c r="AD7" i="248"/>
  <c r="AC7" i="248"/>
  <c r="AB7" i="248"/>
  <c r="AF7" i="248" s="1"/>
  <c r="AA7" i="248"/>
  <c r="Y7" i="248"/>
  <c r="X7" i="248"/>
  <c r="W7" i="248"/>
  <c r="Z7" i="248" s="1"/>
  <c r="V7" i="248"/>
  <c r="T7" i="248"/>
  <c r="S7" i="248"/>
  <c r="R7" i="248"/>
  <c r="Q7" i="248"/>
  <c r="O7" i="248"/>
  <c r="N7" i="248"/>
  <c r="M7" i="248"/>
  <c r="L7" i="248"/>
  <c r="P7" i="248" s="1"/>
  <c r="K7" i="248"/>
  <c r="AJ6" i="248"/>
  <c r="F6" i="248" s="1"/>
  <c r="AI6" i="248"/>
  <c r="AH6" i="248"/>
  <c r="AG6" i="248"/>
  <c r="AE6" i="248"/>
  <c r="AD6" i="248"/>
  <c r="AC6" i="248"/>
  <c r="AB6" i="248"/>
  <c r="AA6" i="248"/>
  <c r="AF6" i="248" s="1"/>
  <c r="Y6" i="248"/>
  <c r="X6" i="248"/>
  <c r="W6" i="248"/>
  <c r="V6" i="248"/>
  <c r="Z6" i="248" s="1"/>
  <c r="U6" i="248"/>
  <c r="T6" i="248"/>
  <c r="S6" i="248"/>
  <c r="R6" i="248"/>
  <c r="Q6" i="248"/>
  <c r="O6" i="248"/>
  <c r="N6" i="248"/>
  <c r="M6" i="248"/>
  <c r="L6" i="248"/>
  <c r="K6" i="248"/>
  <c r="P6" i="248" s="1"/>
  <c r="AI5" i="248"/>
  <c r="AH5" i="248"/>
  <c r="AJ5" i="248" s="1"/>
  <c r="F5" i="248" s="1"/>
  <c r="AG5" i="248"/>
  <c r="AE5" i="248"/>
  <c r="AD5" i="248"/>
  <c r="AC5" i="248"/>
  <c r="AB5" i="248"/>
  <c r="AF5" i="248" s="1"/>
  <c r="AA5" i="248"/>
  <c r="Y5" i="248"/>
  <c r="X5" i="248"/>
  <c r="W5" i="248"/>
  <c r="V5" i="248"/>
  <c r="T5" i="248"/>
  <c r="S5" i="248"/>
  <c r="R5" i="248"/>
  <c r="U5" i="248" s="1"/>
  <c r="Q5" i="248"/>
  <c r="O5" i="248"/>
  <c r="N5" i="248"/>
  <c r="M5" i="248"/>
  <c r="L5" i="248"/>
  <c r="P5" i="248" s="1"/>
  <c r="K5" i="248"/>
  <c r="AI4" i="248"/>
  <c r="AH4" i="248"/>
  <c r="AJ4" i="248" s="1"/>
  <c r="F4" i="248" s="1"/>
  <c r="AG4" i="248"/>
  <c r="AE4" i="248"/>
  <c r="AD4" i="248"/>
  <c r="AC4" i="248"/>
  <c r="AB4" i="248"/>
  <c r="AF4" i="248" s="1"/>
  <c r="AA4" i="248"/>
  <c r="Z4" i="248"/>
  <c r="Y4" i="248"/>
  <c r="X4" i="248"/>
  <c r="W4" i="248"/>
  <c r="V4" i="248"/>
  <c r="T4" i="248"/>
  <c r="S4" i="248"/>
  <c r="R4" i="248"/>
  <c r="U4" i="248" s="1"/>
  <c r="Q4" i="248"/>
  <c r="P4" i="248"/>
  <c r="O4" i="248"/>
  <c r="N4" i="248"/>
  <c r="M4" i="248"/>
  <c r="L4" i="248"/>
  <c r="K4" i="248"/>
  <c r="D57" i="247"/>
  <c r="E54" i="247"/>
  <c r="E55" i="247" s="1"/>
  <c r="D54" i="247"/>
  <c r="D56" i="247" s="1"/>
  <c r="C54" i="247"/>
  <c r="C55" i="247" s="1"/>
  <c r="G55" i="247" s="1"/>
  <c r="D50" i="247"/>
  <c r="E47" i="247"/>
  <c r="E49" i="247" s="1"/>
  <c r="D47" i="247"/>
  <c r="D62" i="247" s="1"/>
  <c r="AJ43" i="247"/>
  <c r="AI43" i="247"/>
  <c r="AH43" i="247"/>
  <c r="AG43" i="247"/>
  <c r="AF43" i="247"/>
  <c r="AE43" i="247"/>
  <c r="AD43" i="247"/>
  <c r="AC43" i="247"/>
  <c r="AB43" i="247"/>
  <c r="AA43" i="247"/>
  <c r="Z43" i="247"/>
  <c r="Y43" i="247"/>
  <c r="X43" i="247"/>
  <c r="W43" i="247"/>
  <c r="V43" i="247"/>
  <c r="U43" i="247"/>
  <c r="T43" i="247"/>
  <c r="S43" i="247"/>
  <c r="R43" i="247"/>
  <c r="Q43" i="247"/>
  <c r="P43" i="247"/>
  <c r="O43" i="247"/>
  <c r="N43" i="247"/>
  <c r="M43" i="247"/>
  <c r="L43" i="247"/>
  <c r="K43" i="247"/>
  <c r="F43" i="247"/>
  <c r="AJ42" i="247"/>
  <c r="AI42" i="247"/>
  <c r="AH42" i="247"/>
  <c r="AG42" i="247"/>
  <c r="AF42" i="247"/>
  <c r="AE42" i="247"/>
  <c r="AD42" i="247"/>
  <c r="AC42" i="247"/>
  <c r="AB42" i="247"/>
  <c r="AA42" i="247"/>
  <c r="Z42" i="247"/>
  <c r="Y42" i="247"/>
  <c r="X42" i="247"/>
  <c r="W42" i="247"/>
  <c r="V42" i="247"/>
  <c r="U42" i="247"/>
  <c r="T42" i="247"/>
  <c r="S42" i="247"/>
  <c r="R42" i="247"/>
  <c r="Q42" i="247"/>
  <c r="P42" i="247"/>
  <c r="O42" i="247"/>
  <c r="N42" i="247"/>
  <c r="M42" i="247"/>
  <c r="L42" i="247"/>
  <c r="K42" i="247"/>
  <c r="F42" i="247"/>
  <c r="AJ41" i="247"/>
  <c r="AI41" i="247"/>
  <c r="AH41" i="247"/>
  <c r="AG41" i="247"/>
  <c r="AF41" i="247"/>
  <c r="AE41" i="247"/>
  <c r="AD41" i="247"/>
  <c r="AC41" i="247"/>
  <c r="AB41" i="247"/>
  <c r="AA41" i="247"/>
  <c r="Z41" i="247"/>
  <c r="Y41" i="247"/>
  <c r="X41" i="247"/>
  <c r="W41" i="247"/>
  <c r="V41" i="247"/>
  <c r="U41" i="247"/>
  <c r="T41" i="247"/>
  <c r="S41" i="247"/>
  <c r="R41" i="247"/>
  <c r="Q41" i="247"/>
  <c r="P41" i="247"/>
  <c r="O41" i="247"/>
  <c r="N41" i="247"/>
  <c r="M41" i="247"/>
  <c r="L41" i="247"/>
  <c r="K41" i="247"/>
  <c r="F41" i="247"/>
  <c r="AJ40" i="247"/>
  <c r="AI40" i="247"/>
  <c r="AH40" i="247"/>
  <c r="AG40" i="247"/>
  <c r="AF40" i="247"/>
  <c r="AE40" i="247"/>
  <c r="AD40" i="247"/>
  <c r="AC40" i="247"/>
  <c r="AB40" i="247"/>
  <c r="AA40" i="247"/>
  <c r="Z40" i="247"/>
  <c r="Y40" i="247"/>
  <c r="X40" i="247"/>
  <c r="W40" i="247"/>
  <c r="V40" i="247"/>
  <c r="U40" i="247"/>
  <c r="T40" i="247"/>
  <c r="S40" i="247"/>
  <c r="R40" i="247"/>
  <c r="Q40" i="247"/>
  <c r="P40" i="247"/>
  <c r="O40" i="247"/>
  <c r="N40" i="247"/>
  <c r="M40" i="247"/>
  <c r="L40" i="247"/>
  <c r="K40" i="247"/>
  <c r="F40" i="247"/>
  <c r="AJ39" i="247"/>
  <c r="AI39" i="247"/>
  <c r="AH39" i="247"/>
  <c r="AG39" i="247"/>
  <c r="AF39" i="247"/>
  <c r="AE39" i="247"/>
  <c r="AD39" i="247"/>
  <c r="AC39" i="247"/>
  <c r="AB39" i="247"/>
  <c r="AA39" i="247"/>
  <c r="Z39" i="247"/>
  <c r="Y39" i="247"/>
  <c r="X39" i="247"/>
  <c r="W39" i="247"/>
  <c r="V39" i="247"/>
  <c r="U39" i="247"/>
  <c r="T39" i="247"/>
  <c r="S39" i="247"/>
  <c r="R39" i="247"/>
  <c r="Q39" i="247"/>
  <c r="P39" i="247"/>
  <c r="O39" i="247"/>
  <c r="N39" i="247"/>
  <c r="M39" i="247"/>
  <c r="L39" i="247"/>
  <c r="K39" i="247"/>
  <c r="F39" i="247"/>
  <c r="AJ38" i="247"/>
  <c r="AI38" i="247"/>
  <c r="AH38" i="247"/>
  <c r="AG38" i="247"/>
  <c r="AF38" i="247"/>
  <c r="AE38" i="247"/>
  <c r="AD38" i="247"/>
  <c r="AC38" i="247"/>
  <c r="AB38" i="247"/>
  <c r="AA38" i="247"/>
  <c r="Z38" i="247"/>
  <c r="Y38" i="247"/>
  <c r="X38" i="247"/>
  <c r="W38" i="247"/>
  <c r="V38" i="247"/>
  <c r="U38" i="247"/>
  <c r="T38" i="247"/>
  <c r="S38" i="247"/>
  <c r="R38" i="247"/>
  <c r="Q38" i="247"/>
  <c r="P38" i="247"/>
  <c r="O38" i="247"/>
  <c r="N38" i="247"/>
  <c r="M38" i="247"/>
  <c r="L38" i="247"/>
  <c r="K38" i="247"/>
  <c r="F38" i="247"/>
  <c r="AJ37" i="247"/>
  <c r="AI37" i="247"/>
  <c r="AH37" i="247"/>
  <c r="AG37" i="247"/>
  <c r="AF37" i="247"/>
  <c r="AE37" i="247"/>
  <c r="AD37" i="247"/>
  <c r="AC37" i="247"/>
  <c r="AB37" i="247"/>
  <c r="AA37" i="247"/>
  <c r="Z37" i="247"/>
  <c r="Y37" i="247"/>
  <c r="X37" i="247"/>
  <c r="W37" i="247"/>
  <c r="V37" i="247"/>
  <c r="U37" i="247"/>
  <c r="T37" i="247"/>
  <c r="S37" i="247"/>
  <c r="R37" i="247"/>
  <c r="Q37" i="247"/>
  <c r="P37" i="247"/>
  <c r="O37" i="247"/>
  <c r="N37" i="247"/>
  <c r="M37" i="247"/>
  <c r="L37" i="247"/>
  <c r="K37" i="247"/>
  <c r="F37" i="247"/>
  <c r="AJ36" i="247"/>
  <c r="AI36" i="247"/>
  <c r="AH36" i="247"/>
  <c r="AG36" i="247"/>
  <c r="AF36" i="247"/>
  <c r="AE36" i="247"/>
  <c r="AD36" i="247"/>
  <c r="AC36" i="247"/>
  <c r="AB36" i="247"/>
  <c r="AA36" i="247"/>
  <c r="Z36" i="247"/>
  <c r="Y36" i="247"/>
  <c r="X36" i="247"/>
  <c r="W36" i="247"/>
  <c r="V36" i="247"/>
  <c r="U36" i="247"/>
  <c r="T36" i="247"/>
  <c r="S36" i="247"/>
  <c r="R36" i="247"/>
  <c r="Q36" i="247"/>
  <c r="P36" i="247"/>
  <c r="O36" i="247"/>
  <c r="N36" i="247"/>
  <c r="M36" i="247"/>
  <c r="L36" i="247"/>
  <c r="K36" i="247"/>
  <c r="F36" i="247"/>
  <c r="AJ35" i="247"/>
  <c r="AI35" i="247"/>
  <c r="AH35" i="247"/>
  <c r="AG35" i="247"/>
  <c r="AF35" i="247"/>
  <c r="AE35" i="247"/>
  <c r="AD35" i="247"/>
  <c r="AC35" i="247"/>
  <c r="AB35" i="247"/>
  <c r="AA35" i="247"/>
  <c r="Z35" i="247"/>
  <c r="Y35" i="247"/>
  <c r="X35" i="247"/>
  <c r="W35" i="247"/>
  <c r="V35" i="247"/>
  <c r="U35" i="247"/>
  <c r="T35" i="247"/>
  <c r="S35" i="247"/>
  <c r="R35" i="247"/>
  <c r="Q35" i="247"/>
  <c r="P35" i="247"/>
  <c r="O35" i="247"/>
  <c r="N35" i="247"/>
  <c r="M35" i="247"/>
  <c r="L35" i="247"/>
  <c r="K35" i="247"/>
  <c r="F35" i="247"/>
  <c r="AJ34" i="247"/>
  <c r="AI34" i="247"/>
  <c r="AH34" i="247"/>
  <c r="AG34" i="247"/>
  <c r="AF34" i="247"/>
  <c r="AE34" i="247"/>
  <c r="AD34" i="247"/>
  <c r="AC34" i="247"/>
  <c r="AB34" i="247"/>
  <c r="AA34" i="247"/>
  <c r="Z34" i="247"/>
  <c r="Y34" i="247"/>
  <c r="X34" i="247"/>
  <c r="W34" i="247"/>
  <c r="V34" i="247"/>
  <c r="U34" i="247"/>
  <c r="T34" i="247"/>
  <c r="S34" i="247"/>
  <c r="R34" i="247"/>
  <c r="Q34" i="247"/>
  <c r="P34" i="247"/>
  <c r="O34" i="247"/>
  <c r="N34" i="247"/>
  <c r="M34" i="247"/>
  <c r="L34" i="247"/>
  <c r="K34" i="247"/>
  <c r="F34" i="247"/>
  <c r="AJ33" i="247"/>
  <c r="AI33" i="247"/>
  <c r="AH33" i="247"/>
  <c r="AG33" i="247"/>
  <c r="AF33" i="247"/>
  <c r="AE33" i="247"/>
  <c r="AD33" i="247"/>
  <c r="AC33" i="247"/>
  <c r="AB33" i="247"/>
  <c r="AA33" i="247"/>
  <c r="Z33" i="247"/>
  <c r="Y33" i="247"/>
  <c r="X33" i="247"/>
  <c r="W33" i="247"/>
  <c r="V33" i="247"/>
  <c r="U33" i="247"/>
  <c r="T33" i="247"/>
  <c r="S33" i="247"/>
  <c r="R33" i="247"/>
  <c r="Q33" i="247"/>
  <c r="P33" i="247"/>
  <c r="O33" i="247"/>
  <c r="N33" i="247"/>
  <c r="M33" i="247"/>
  <c r="L33" i="247"/>
  <c r="K33" i="247"/>
  <c r="F33" i="247"/>
  <c r="AJ32" i="247"/>
  <c r="AI32" i="247"/>
  <c r="AH32" i="247"/>
  <c r="AG32" i="247"/>
  <c r="AF32" i="247"/>
  <c r="AE32" i="247"/>
  <c r="AD32" i="247"/>
  <c r="AC32" i="247"/>
  <c r="AB32" i="247"/>
  <c r="AA32" i="247"/>
  <c r="Z32" i="247"/>
  <c r="Y32" i="247"/>
  <c r="X32" i="247"/>
  <c r="W32" i="247"/>
  <c r="V32" i="247"/>
  <c r="U32" i="247"/>
  <c r="T32" i="247"/>
  <c r="S32" i="247"/>
  <c r="R32" i="247"/>
  <c r="Q32" i="247"/>
  <c r="P32" i="247"/>
  <c r="O32" i="247"/>
  <c r="N32" i="247"/>
  <c r="M32" i="247"/>
  <c r="L32" i="247"/>
  <c r="K32" i="247"/>
  <c r="F32" i="247"/>
  <c r="AJ31" i="247"/>
  <c r="AI31" i="247"/>
  <c r="AH31" i="247"/>
  <c r="AG31" i="247"/>
  <c r="AF31" i="247"/>
  <c r="AE31" i="247"/>
  <c r="AD31" i="247"/>
  <c r="AC31" i="247"/>
  <c r="AB31" i="247"/>
  <c r="AA31" i="247"/>
  <c r="Z31" i="247"/>
  <c r="Y31" i="247"/>
  <c r="X31" i="247"/>
  <c r="W31" i="247"/>
  <c r="V31" i="247"/>
  <c r="U31" i="247"/>
  <c r="T31" i="247"/>
  <c r="S31" i="247"/>
  <c r="R31" i="247"/>
  <c r="Q31" i="247"/>
  <c r="P31" i="247"/>
  <c r="O31" i="247"/>
  <c r="N31" i="247"/>
  <c r="M31" i="247"/>
  <c r="L31" i="247"/>
  <c r="K31" i="247"/>
  <c r="F31" i="247"/>
  <c r="AJ30" i="247"/>
  <c r="AI30" i="247"/>
  <c r="AH30" i="247"/>
  <c r="AG30" i="247"/>
  <c r="AF30" i="247"/>
  <c r="AE30" i="247"/>
  <c r="AD30" i="247"/>
  <c r="AC30" i="247"/>
  <c r="AB30" i="247"/>
  <c r="AA30" i="247"/>
  <c r="Z30" i="247"/>
  <c r="Y30" i="247"/>
  <c r="X30" i="247"/>
  <c r="W30" i="247"/>
  <c r="V30" i="247"/>
  <c r="U30" i="247"/>
  <c r="T30" i="247"/>
  <c r="S30" i="247"/>
  <c r="R30" i="247"/>
  <c r="Q30" i="247"/>
  <c r="P30" i="247"/>
  <c r="O30" i="247"/>
  <c r="N30" i="247"/>
  <c r="M30" i="247"/>
  <c r="L30" i="247"/>
  <c r="K30" i="247"/>
  <c r="F30" i="247"/>
  <c r="AJ29" i="247"/>
  <c r="AI29" i="247"/>
  <c r="AH29" i="247"/>
  <c r="AG29" i="247"/>
  <c r="AF29" i="247"/>
  <c r="AE29" i="247"/>
  <c r="AD29" i="247"/>
  <c r="AC29" i="247"/>
  <c r="AB29" i="247"/>
  <c r="AA29" i="247"/>
  <c r="Z29" i="247"/>
  <c r="Y29" i="247"/>
  <c r="X29" i="247"/>
  <c r="W29" i="247"/>
  <c r="V29" i="247"/>
  <c r="U29" i="247"/>
  <c r="T29" i="247"/>
  <c r="S29" i="247"/>
  <c r="R29" i="247"/>
  <c r="Q29" i="247"/>
  <c r="P29" i="247"/>
  <c r="O29" i="247"/>
  <c r="N29" i="247"/>
  <c r="M29" i="247"/>
  <c r="L29" i="247"/>
  <c r="K29" i="247"/>
  <c r="F29" i="247"/>
  <c r="AJ28" i="247"/>
  <c r="AI28" i="247"/>
  <c r="AH28" i="247"/>
  <c r="AG28" i="247"/>
  <c r="AF28" i="247"/>
  <c r="AE28" i="247"/>
  <c r="AD28" i="247"/>
  <c r="AC28" i="247"/>
  <c r="AB28" i="247"/>
  <c r="AA28" i="247"/>
  <c r="Z28" i="247"/>
  <c r="Y28" i="247"/>
  <c r="X28" i="247"/>
  <c r="W28" i="247"/>
  <c r="V28" i="247"/>
  <c r="U28" i="247"/>
  <c r="T28" i="247"/>
  <c r="S28" i="247"/>
  <c r="R28" i="247"/>
  <c r="Q28" i="247"/>
  <c r="P28" i="247"/>
  <c r="O28" i="247"/>
  <c r="N28" i="247"/>
  <c r="M28" i="247"/>
  <c r="L28" i="247"/>
  <c r="K28" i="247"/>
  <c r="F28" i="247"/>
  <c r="AJ27" i="247"/>
  <c r="AI27" i="247"/>
  <c r="AH27" i="247"/>
  <c r="AG27" i="247"/>
  <c r="AF27" i="247"/>
  <c r="AE27" i="247"/>
  <c r="AD27" i="247"/>
  <c r="AC27" i="247"/>
  <c r="AB27" i="247"/>
  <c r="AA27" i="247"/>
  <c r="Z27" i="247"/>
  <c r="Y27" i="247"/>
  <c r="X27" i="247"/>
  <c r="W27" i="247"/>
  <c r="V27" i="247"/>
  <c r="U27" i="247"/>
  <c r="T27" i="247"/>
  <c r="S27" i="247"/>
  <c r="R27" i="247"/>
  <c r="Q27" i="247"/>
  <c r="P27" i="247"/>
  <c r="O27" i="247"/>
  <c r="N27" i="247"/>
  <c r="M27" i="247"/>
  <c r="L27" i="247"/>
  <c r="K27" i="247"/>
  <c r="F27" i="247"/>
  <c r="AJ26" i="247"/>
  <c r="AI26" i="247"/>
  <c r="AH26" i="247"/>
  <c r="AG26" i="247"/>
  <c r="AF26" i="247"/>
  <c r="AE26" i="247"/>
  <c r="AD26" i="247"/>
  <c r="AC26" i="247"/>
  <c r="AB26" i="247"/>
  <c r="AA26" i="247"/>
  <c r="Z26" i="247"/>
  <c r="Y26" i="247"/>
  <c r="X26" i="247"/>
  <c r="W26" i="247"/>
  <c r="V26" i="247"/>
  <c r="U26" i="247"/>
  <c r="T26" i="247"/>
  <c r="S26" i="247"/>
  <c r="R26" i="247"/>
  <c r="Q26" i="247"/>
  <c r="P26" i="247"/>
  <c r="O26" i="247"/>
  <c r="N26" i="247"/>
  <c r="M26" i="247"/>
  <c r="L26" i="247"/>
  <c r="K26" i="247"/>
  <c r="F26" i="247"/>
  <c r="AJ25" i="247"/>
  <c r="AI25" i="247"/>
  <c r="AH25" i="247"/>
  <c r="AG25" i="247"/>
  <c r="AF25" i="247"/>
  <c r="AE25" i="247"/>
  <c r="AD25" i="247"/>
  <c r="AC25" i="247"/>
  <c r="AB25" i="247"/>
  <c r="AA25" i="247"/>
  <c r="Z25" i="247"/>
  <c r="Y25" i="247"/>
  <c r="X25" i="247"/>
  <c r="W25" i="247"/>
  <c r="V25" i="247"/>
  <c r="U25" i="247"/>
  <c r="T25" i="247"/>
  <c r="S25" i="247"/>
  <c r="R25" i="247"/>
  <c r="Q25" i="247"/>
  <c r="P25" i="247"/>
  <c r="O25" i="247"/>
  <c r="N25" i="247"/>
  <c r="M25" i="247"/>
  <c r="L25" i="247"/>
  <c r="K25" i="247"/>
  <c r="F25" i="247"/>
  <c r="AJ24" i="247"/>
  <c r="AI24" i="247"/>
  <c r="AH24" i="247"/>
  <c r="AG24" i="247"/>
  <c r="AF24" i="247"/>
  <c r="AE24" i="247"/>
  <c r="AD24" i="247"/>
  <c r="AC24" i="247"/>
  <c r="AB24" i="247"/>
  <c r="AA24" i="247"/>
  <c r="Z24" i="247"/>
  <c r="Y24" i="247"/>
  <c r="X24" i="247"/>
  <c r="W24" i="247"/>
  <c r="V24" i="247"/>
  <c r="U24" i="247"/>
  <c r="T24" i="247"/>
  <c r="S24" i="247"/>
  <c r="R24" i="247"/>
  <c r="Q24" i="247"/>
  <c r="P24" i="247"/>
  <c r="O24" i="247"/>
  <c r="N24" i="247"/>
  <c r="M24" i="247"/>
  <c r="L24" i="247"/>
  <c r="K24" i="247"/>
  <c r="F24" i="247"/>
  <c r="AJ23" i="247"/>
  <c r="AI23" i="247"/>
  <c r="AH23" i="247"/>
  <c r="AG23" i="247"/>
  <c r="AF23" i="247"/>
  <c r="AE23" i="247"/>
  <c r="AD23" i="247"/>
  <c r="AC23" i="247"/>
  <c r="AB23" i="247"/>
  <c r="AA23" i="247"/>
  <c r="Z23" i="247"/>
  <c r="Y23" i="247"/>
  <c r="X23" i="247"/>
  <c r="W23" i="247"/>
  <c r="V23" i="247"/>
  <c r="U23" i="247"/>
  <c r="T23" i="247"/>
  <c r="S23" i="247"/>
  <c r="R23" i="247"/>
  <c r="Q23" i="247"/>
  <c r="P23" i="247"/>
  <c r="O23" i="247"/>
  <c r="N23" i="247"/>
  <c r="M23" i="247"/>
  <c r="L23" i="247"/>
  <c r="K23" i="247"/>
  <c r="F23" i="247"/>
  <c r="AI22" i="247"/>
  <c r="AH22" i="247"/>
  <c r="AJ22" i="247" s="1"/>
  <c r="F22" i="247" s="1"/>
  <c r="AG22" i="247"/>
  <c r="AE22" i="247"/>
  <c r="AD22" i="247"/>
  <c r="AC22" i="247"/>
  <c r="AB22" i="247"/>
  <c r="AF22" i="247" s="1"/>
  <c r="AA22" i="247"/>
  <c r="Y22" i="247"/>
  <c r="X22" i="247"/>
  <c r="W22" i="247"/>
  <c r="Z22" i="247" s="1"/>
  <c r="V22" i="247"/>
  <c r="T22" i="247"/>
  <c r="S22" i="247"/>
  <c r="R22" i="247"/>
  <c r="U22" i="247" s="1"/>
  <c r="Q22" i="247"/>
  <c r="O22" i="247"/>
  <c r="N22" i="247"/>
  <c r="M22" i="247"/>
  <c r="L22" i="247"/>
  <c r="P22" i="247" s="1"/>
  <c r="K22" i="247"/>
  <c r="AI21" i="247"/>
  <c r="AH21" i="247"/>
  <c r="AJ21" i="247" s="1"/>
  <c r="F21" i="247" s="1"/>
  <c r="AG21" i="247"/>
  <c r="AE21" i="247"/>
  <c r="AD21" i="247"/>
  <c r="AC21" i="247"/>
  <c r="AB21" i="247"/>
  <c r="AF21" i="247" s="1"/>
  <c r="AA21" i="247"/>
  <c r="Y21" i="247"/>
  <c r="X21" i="247"/>
  <c r="W21" i="247"/>
  <c r="Z21" i="247" s="1"/>
  <c r="V21" i="247"/>
  <c r="T21" i="247"/>
  <c r="S21" i="247"/>
  <c r="R21" i="247"/>
  <c r="U21" i="247" s="1"/>
  <c r="Q21" i="247"/>
  <c r="O21" i="247"/>
  <c r="N21" i="247"/>
  <c r="M21" i="247"/>
  <c r="L21" i="247"/>
  <c r="P21" i="247" s="1"/>
  <c r="K21" i="247"/>
  <c r="AI20" i="247"/>
  <c r="AH20" i="247"/>
  <c r="AJ20" i="247" s="1"/>
  <c r="F20" i="247" s="1"/>
  <c r="AG20" i="247"/>
  <c r="AE20" i="247"/>
  <c r="AD20" i="247"/>
  <c r="AC20" i="247"/>
  <c r="AB20" i="247"/>
  <c r="AF20" i="247" s="1"/>
  <c r="AA20" i="247"/>
  <c r="Y20" i="247"/>
  <c r="X20" i="247"/>
  <c r="W20" i="247"/>
  <c r="Z20" i="247" s="1"/>
  <c r="V20" i="247"/>
  <c r="T20" i="247"/>
  <c r="U20" i="247" s="1"/>
  <c r="S20" i="247"/>
  <c r="R20" i="247"/>
  <c r="Q20" i="247"/>
  <c r="O20" i="247"/>
  <c r="N20" i="247"/>
  <c r="M20" i="247"/>
  <c r="L20" i="247"/>
  <c r="P20" i="247" s="1"/>
  <c r="K20" i="247"/>
  <c r="AI19" i="247"/>
  <c r="AH19" i="247"/>
  <c r="AJ19" i="247" s="1"/>
  <c r="F19" i="247" s="1"/>
  <c r="AG19" i="247"/>
  <c r="AE19" i="247"/>
  <c r="AD19" i="247"/>
  <c r="AC19" i="247"/>
  <c r="AB19" i="247"/>
  <c r="AA19" i="247"/>
  <c r="Y19" i="247"/>
  <c r="X19" i="247"/>
  <c r="W19" i="247"/>
  <c r="V19" i="247"/>
  <c r="T19" i="247"/>
  <c r="S19" i="247"/>
  <c r="U19" i="247" s="1"/>
  <c r="R19" i="247"/>
  <c r="Q19" i="247"/>
  <c r="O19" i="247"/>
  <c r="N19" i="247"/>
  <c r="M19" i="247"/>
  <c r="L19" i="247"/>
  <c r="K19" i="247"/>
  <c r="AI18" i="247"/>
  <c r="AH18" i="247"/>
  <c r="AG18" i="247"/>
  <c r="AE18" i="247"/>
  <c r="AD18" i="247"/>
  <c r="AC18" i="247"/>
  <c r="AB18" i="247"/>
  <c r="AF18" i="247" s="1"/>
  <c r="AA18" i="247"/>
  <c r="Y18" i="247"/>
  <c r="X18" i="247"/>
  <c r="W18" i="247"/>
  <c r="V18" i="247"/>
  <c r="T18" i="247"/>
  <c r="S18" i="247"/>
  <c r="R18" i="247"/>
  <c r="Q18" i="247"/>
  <c r="O18" i="247"/>
  <c r="N18" i="247"/>
  <c r="M18" i="247"/>
  <c r="L18" i="247"/>
  <c r="P18" i="247" s="1"/>
  <c r="K18" i="247"/>
  <c r="AI17" i="247"/>
  <c r="AH17" i="247"/>
  <c r="AJ17" i="247" s="1"/>
  <c r="F17" i="247" s="1"/>
  <c r="AG17" i="247"/>
  <c r="AE17" i="247"/>
  <c r="AD17" i="247"/>
  <c r="AC17" i="247"/>
  <c r="AB17" i="247"/>
  <c r="AA17" i="247"/>
  <c r="Y17" i="247"/>
  <c r="X17" i="247"/>
  <c r="W17" i="247"/>
  <c r="Z17" i="247" s="1"/>
  <c r="V17" i="247"/>
  <c r="T17" i="247"/>
  <c r="S17" i="247"/>
  <c r="R17" i="247"/>
  <c r="Q17" i="247"/>
  <c r="O17" i="247"/>
  <c r="N17" i="247"/>
  <c r="M17" i="247"/>
  <c r="L17" i="247"/>
  <c r="K17" i="247"/>
  <c r="P17" i="247" s="1"/>
  <c r="AI16" i="247"/>
  <c r="AH16" i="247"/>
  <c r="AG16" i="247"/>
  <c r="AJ16" i="247" s="1"/>
  <c r="F16" i="247" s="1"/>
  <c r="AE16" i="247"/>
  <c r="AD16" i="247"/>
  <c r="AC16" i="247"/>
  <c r="AB16" i="247"/>
  <c r="AA16" i="247"/>
  <c r="Y16" i="247"/>
  <c r="X16" i="247"/>
  <c r="W16" i="247"/>
  <c r="V16" i="247"/>
  <c r="T16" i="247"/>
  <c r="S16" i="247"/>
  <c r="R16" i="247"/>
  <c r="Q16" i="247"/>
  <c r="U16" i="247" s="1"/>
  <c r="O16" i="247"/>
  <c r="N16" i="247"/>
  <c r="M16" i="247"/>
  <c r="L16" i="247"/>
  <c r="K16" i="247"/>
  <c r="AI15" i="247"/>
  <c r="AH15" i="247"/>
  <c r="AJ15" i="247" s="1"/>
  <c r="F15" i="247" s="1"/>
  <c r="AG15" i="247"/>
  <c r="AE15" i="247"/>
  <c r="AD15" i="247"/>
  <c r="AC15" i="247"/>
  <c r="AB15" i="247"/>
  <c r="AF15" i="247" s="1"/>
  <c r="AA15" i="247"/>
  <c r="Y15" i="247"/>
  <c r="X15" i="247"/>
  <c r="W15" i="247"/>
  <c r="Z15" i="247" s="1"/>
  <c r="V15" i="247"/>
  <c r="T15" i="247"/>
  <c r="S15" i="247"/>
  <c r="R15" i="247"/>
  <c r="U15" i="247" s="1"/>
  <c r="Q15" i="247"/>
  <c r="O15" i="247"/>
  <c r="N15" i="247"/>
  <c r="M15" i="247"/>
  <c r="L15" i="247"/>
  <c r="P15" i="247" s="1"/>
  <c r="K15" i="247"/>
  <c r="AI14" i="247"/>
  <c r="AH14" i="247"/>
  <c r="AG14" i="247"/>
  <c r="AJ14" i="247" s="1"/>
  <c r="F14" i="247" s="1"/>
  <c r="AE14" i="247"/>
  <c r="AD14" i="247"/>
  <c r="AC14" i="247"/>
  <c r="AB14" i="247"/>
  <c r="AA14" i="247"/>
  <c r="Y14" i="247"/>
  <c r="X14" i="247"/>
  <c r="W14" i="247"/>
  <c r="V14" i="247"/>
  <c r="Z14" i="247" s="1"/>
  <c r="T14" i="247"/>
  <c r="S14" i="247"/>
  <c r="R14" i="247"/>
  <c r="Q14" i="247"/>
  <c r="U14" i="247" s="1"/>
  <c r="O14" i="247"/>
  <c r="N14" i="247"/>
  <c r="M14" i="247"/>
  <c r="L14" i="247"/>
  <c r="K14" i="247"/>
  <c r="AI13" i="247"/>
  <c r="AH13" i="247"/>
  <c r="AJ13" i="247" s="1"/>
  <c r="F13" i="247" s="1"/>
  <c r="AG13" i="247"/>
  <c r="AE13" i="247"/>
  <c r="AD13" i="247"/>
  <c r="AC13" i="247"/>
  <c r="AB13" i="247"/>
  <c r="AF13" i="247" s="1"/>
  <c r="AA13" i="247"/>
  <c r="Y13" i="247"/>
  <c r="X13" i="247"/>
  <c r="W13" i="247"/>
  <c r="Z13" i="247" s="1"/>
  <c r="V13" i="247"/>
  <c r="T13" i="247"/>
  <c r="S13" i="247"/>
  <c r="R13" i="247"/>
  <c r="U13" i="247" s="1"/>
  <c r="Q13" i="247"/>
  <c r="O13" i="247"/>
  <c r="N13" i="247"/>
  <c r="M13" i="247"/>
  <c r="L13" i="247"/>
  <c r="P13" i="247" s="1"/>
  <c r="K13" i="247"/>
  <c r="AI12" i="247"/>
  <c r="AH12" i="247"/>
  <c r="AG12" i="247"/>
  <c r="AJ12" i="247" s="1"/>
  <c r="F12" i="247" s="1"/>
  <c r="AE12" i="247"/>
  <c r="AD12" i="247"/>
  <c r="AC12" i="247"/>
  <c r="AB12" i="247"/>
  <c r="AA12" i="247"/>
  <c r="AF12" i="247" s="1"/>
  <c r="Z12" i="247"/>
  <c r="Y12" i="247"/>
  <c r="X12" i="247"/>
  <c r="W12" i="247"/>
  <c r="V12" i="247"/>
  <c r="T12" i="247"/>
  <c r="S12" i="247"/>
  <c r="R12" i="247"/>
  <c r="Q12" i="247"/>
  <c r="U12" i="247" s="1"/>
  <c r="O12" i="247"/>
  <c r="N12" i="247"/>
  <c r="M12" i="247"/>
  <c r="L12" i="247"/>
  <c r="K12" i="247"/>
  <c r="P12" i="247" s="1"/>
  <c r="AI11" i="247"/>
  <c r="AH11" i="247"/>
  <c r="AJ11" i="247" s="1"/>
  <c r="F11" i="247" s="1"/>
  <c r="AG11" i="247"/>
  <c r="AE11" i="247"/>
  <c r="AD11" i="247"/>
  <c r="AC11" i="247"/>
  <c r="AB11" i="247"/>
  <c r="AF11" i="247" s="1"/>
  <c r="AA11" i="247"/>
  <c r="Y11" i="247"/>
  <c r="X11" i="247"/>
  <c r="W11" i="247"/>
  <c r="Z11" i="247" s="1"/>
  <c r="V11" i="247"/>
  <c r="U11" i="247"/>
  <c r="T11" i="247"/>
  <c r="S11" i="247"/>
  <c r="R11" i="247"/>
  <c r="Q11" i="247"/>
  <c r="O11" i="247"/>
  <c r="N11" i="247"/>
  <c r="M11" i="247"/>
  <c r="L11" i="247"/>
  <c r="P11" i="247" s="1"/>
  <c r="K11" i="247"/>
  <c r="AI10" i="247"/>
  <c r="AH10" i="247"/>
  <c r="AJ10" i="247" s="1"/>
  <c r="F10" i="247" s="1"/>
  <c r="AG10" i="247"/>
  <c r="AF10" i="247"/>
  <c r="AE10" i="247"/>
  <c r="AD10" i="247"/>
  <c r="AC10" i="247"/>
  <c r="AB10" i="247"/>
  <c r="AA10" i="247"/>
  <c r="Y10" i="247"/>
  <c r="X10" i="247"/>
  <c r="W10" i="247"/>
  <c r="Z10" i="247" s="1"/>
  <c r="V10" i="247"/>
  <c r="T10" i="247"/>
  <c r="S10" i="247"/>
  <c r="R10" i="247"/>
  <c r="U10" i="247" s="1"/>
  <c r="Q10" i="247"/>
  <c r="O10" i="247"/>
  <c r="N10" i="247"/>
  <c r="M10" i="247"/>
  <c r="L10" i="247"/>
  <c r="P10" i="247" s="1"/>
  <c r="K10" i="247"/>
  <c r="AJ9" i="247"/>
  <c r="F9" i="247" s="1"/>
  <c r="AI9" i="247"/>
  <c r="AH9" i="247"/>
  <c r="AG9" i="247"/>
  <c r="AE9" i="247"/>
  <c r="AD9" i="247"/>
  <c r="AC9" i="247"/>
  <c r="AB9" i="247"/>
  <c r="AA9" i="247"/>
  <c r="AF9" i="247" s="1"/>
  <c r="Y9" i="247"/>
  <c r="X9" i="247"/>
  <c r="W9" i="247"/>
  <c r="V9" i="247"/>
  <c r="Z9" i="247" s="1"/>
  <c r="T9" i="247"/>
  <c r="S9" i="247"/>
  <c r="R9" i="247"/>
  <c r="Q9" i="247"/>
  <c r="U9" i="247" s="1"/>
  <c r="O9" i="247"/>
  <c r="N9" i="247"/>
  <c r="M9" i="247"/>
  <c r="L9" i="247"/>
  <c r="K9" i="247"/>
  <c r="P9" i="247" s="1"/>
  <c r="AI8" i="247"/>
  <c r="AH8" i="247"/>
  <c r="AG8" i="247"/>
  <c r="AJ8" i="247" s="1"/>
  <c r="F8" i="247" s="1"/>
  <c r="AE8" i="247"/>
  <c r="AD8" i="247"/>
  <c r="AC8" i="247"/>
  <c r="AB8" i="247"/>
  <c r="AA8" i="247"/>
  <c r="AF8" i="247" s="1"/>
  <c r="Y8" i="247"/>
  <c r="X8" i="247"/>
  <c r="W8" i="247"/>
  <c r="V8" i="247"/>
  <c r="Z8" i="247" s="1"/>
  <c r="T8" i="247"/>
  <c r="S8" i="247"/>
  <c r="R8" i="247"/>
  <c r="Q8" i="247"/>
  <c r="U8" i="247" s="1"/>
  <c r="O8" i="247"/>
  <c r="N8" i="247"/>
  <c r="M8" i="247"/>
  <c r="L8" i="247"/>
  <c r="K8" i="247"/>
  <c r="P8" i="247" s="1"/>
  <c r="AI7" i="247"/>
  <c r="AH7" i="247"/>
  <c r="AG7" i="247"/>
  <c r="AF7" i="247"/>
  <c r="AE7" i="247"/>
  <c r="AD7" i="247"/>
  <c r="AC7" i="247"/>
  <c r="AB7" i="247"/>
  <c r="AA7" i="247"/>
  <c r="Y7" i="247"/>
  <c r="X7" i="247"/>
  <c r="W7" i="247"/>
  <c r="V7" i="247"/>
  <c r="Z7" i="247" s="1"/>
  <c r="T7" i="247"/>
  <c r="S7" i="247"/>
  <c r="R7" i="247"/>
  <c r="Q7" i="247"/>
  <c r="O7" i="247"/>
  <c r="N7" i="247"/>
  <c r="M7" i="247"/>
  <c r="L7" i="247"/>
  <c r="K7" i="247"/>
  <c r="P7" i="247" s="1"/>
  <c r="AI6" i="247"/>
  <c r="AH6" i="247"/>
  <c r="AG6" i="247"/>
  <c r="AJ6" i="247" s="1"/>
  <c r="F6" i="247" s="1"/>
  <c r="AE6" i="247"/>
  <c r="AD6" i="247"/>
  <c r="AC6" i="247"/>
  <c r="AB6" i="247"/>
  <c r="AA6" i="247"/>
  <c r="Y6" i="247"/>
  <c r="X6" i="247"/>
  <c r="W6" i="247"/>
  <c r="V6" i="247"/>
  <c r="Z6" i="247" s="1"/>
  <c r="T6" i="247"/>
  <c r="S6" i="247"/>
  <c r="R6" i="247"/>
  <c r="Q6" i="247"/>
  <c r="U6" i="247" s="1"/>
  <c r="O6" i="247"/>
  <c r="N6" i="247"/>
  <c r="M6" i="247"/>
  <c r="L6" i="247"/>
  <c r="K6" i="247"/>
  <c r="AI5" i="247"/>
  <c r="AH5" i="247"/>
  <c r="AJ5" i="247" s="1"/>
  <c r="F5" i="247" s="1"/>
  <c r="AG5" i="247"/>
  <c r="AE5" i="247"/>
  <c r="AD5" i="247"/>
  <c r="AC5" i="247"/>
  <c r="AB5" i="247"/>
  <c r="AF5" i="247" s="1"/>
  <c r="AA5" i="247"/>
  <c r="Y5" i="247"/>
  <c r="X5" i="247"/>
  <c r="W5" i="247"/>
  <c r="V5" i="247"/>
  <c r="T5" i="247"/>
  <c r="S5" i="247"/>
  <c r="R5" i="247"/>
  <c r="U5" i="247" s="1"/>
  <c r="Q5" i="247"/>
  <c r="O5" i="247"/>
  <c r="N5" i="247"/>
  <c r="M5" i="247"/>
  <c r="L5" i="247"/>
  <c r="P5" i="247" s="1"/>
  <c r="K5" i="247"/>
  <c r="AI4" i="247"/>
  <c r="AH4" i="247"/>
  <c r="AJ4" i="247" s="1"/>
  <c r="F4" i="247" s="1"/>
  <c r="AG4" i="247"/>
  <c r="AE4" i="247"/>
  <c r="AD4" i="247"/>
  <c r="AC4" i="247"/>
  <c r="AB4" i="247"/>
  <c r="AF4" i="247" s="1"/>
  <c r="AA4" i="247"/>
  <c r="Y4" i="247"/>
  <c r="X4" i="247"/>
  <c r="W4" i="247"/>
  <c r="Z4" i="247" s="1"/>
  <c r="V4" i="247"/>
  <c r="T4" i="247"/>
  <c r="S4" i="247"/>
  <c r="R4" i="247"/>
  <c r="Q4" i="247"/>
  <c r="O4" i="247"/>
  <c r="N4" i="247"/>
  <c r="M4" i="247"/>
  <c r="L4" i="247"/>
  <c r="P4" i="247" s="1"/>
  <c r="K4" i="247"/>
  <c r="D57" i="246"/>
  <c r="E54" i="246"/>
  <c r="E55" i="246" s="1"/>
  <c r="D54" i="246"/>
  <c r="D56" i="246" s="1"/>
  <c r="C54" i="246"/>
  <c r="C55" i="246" s="1"/>
  <c r="G55" i="246" s="1"/>
  <c r="D50" i="246"/>
  <c r="E47" i="246"/>
  <c r="E49" i="246" s="1"/>
  <c r="D47" i="246"/>
  <c r="D62" i="246" s="1"/>
  <c r="AJ43" i="246"/>
  <c r="AI43" i="246"/>
  <c r="AH43" i="246"/>
  <c r="AG43" i="246"/>
  <c r="AF43" i="246"/>
  <c r="AE43" i="246"/>
  <c r="AD43" i="246"/>
  <c r="AC43" i="246"/>
  <c r="AB43" i="246"/>
  <c r="AA43" i="246"/>
  <c r="Z43" i="246"/>
  <c r="Y43" i="246"/>
  <c r="X43" i="246"/>
  <c r="W43" i="246"/>
  <c r="V43" i="246"/>
  <c r="U43" i="246"/>
  <c r="T43" i="246"/>
  <c r="S43" i="246"/>
  <c r="R43" i="246"/>
  <c r="Q43" i="246"/>
  <c r="P43" i="246"/>
  <c r="O43" i="246"/>
  <c r="N43" i="246"/>
  <c r="M43" i="246"/>
  <c r="L43" i="246"/>
  <c r="K43" i="246"/>
  <c r="F43" i="246"/>
  <c r="AJ42" i="246"/>
  <c r="AI42" i="246"/>
  <c r="AH42" i="246"/>
  <c r="AG42" i="246"/>
  <c r="AF42" i="246"/>
  <c r="AE42" i="246"/>
  <c r="AD42" i="246"/>
  <c r="AC42" i="246"/>
  <c r="AB42" i="246"/>
  <c r="AA42" i="246"/>
  <c r="Z42" i="246"/>
  <c r="Y42" i="246"/>
  <c r="X42" i="246"/>
  <c r="W42" i="246"/>
  <c r="V42" i="246"/>
  <c r="U42" i="246"/>
  <c r="T42" i="246"/>
  <c r="S42" i="246"/>
  <c r="R42" i="246"/>
  <c r="Q42" i="246"/>
  <c r="P42" i="246"/>
  <c r="O42" i="246"/>
  <c r="N42" i="246"/>
  <c r="M42" i="246"/>
  <c r="L42" i="246"/>
  <c r="K42" i="246"/>
  <c r="F42" i="246"/>
  <c r="AJ41" i="246"/>
  <c r="AI41" i="246"/>
  <c r="AH41" i="246"/>
  <c r="AG41" i="246"/>
  <c r="AF41" i="246"/>
  <c r="AE41" i="246"/>
  <c r="AD41" i="246"/>
  <c r="AC41" i="246"/>
  <c r="AB41" i="246"/>
  <c r="AA41" i="246"/>
  <c r="Z41" i="246"/>
  <c r="Y41" i="246"/>
  <c r="X41" i="246"/>
  <c r="W41" i="246"/>
  <c r="V41" i="246"/>
  <c r="U41" i="246"/>
  <c r="T41" i="246"/>
  <c r="S41" i="246"/>
  <c r="R41" i="246"/>
  <c r="Q41" i="246"/>
  <c r="P41" i="246"/>
  <c r="O41" i="246"/>
  <c r="N41" i="246"/>
  <c r="M41" i="246"/>
  <c r="L41" i="246"/>
  <c r="K41" i="246"/>
  <c r="F41" i="246"/>
  <c r="AJ40" i="246"/>
  <c r="AI40" i="246"/>
  <c r="AH40" i="246"/>
  <c r="AG40" i="246"/>
  <c r="AF40" i="246"/>
  <c r="AE40" i="246"/>
  <c r="AD40" i="246"/>
  <c r="AC40" i="246"/>
  <c r="AB40" i="246"/>
  <c r="AA40" i="246"/>
  <c r="Z40" i="246"/>
  <c r="Y40" i="246"/>
  <c r="X40" i="246"/>
  <c r="W40" i="246"/>
  <c r="V40" i="246"/>
  <c r="U40" i="246"/>
  <c r="T40" i="246"/>
  <c r="S40" i="246"/>
  <c r="R40" i="246"/>
  <c r="Q40" i="246"/>
  <c r="P40" i="246"/>
  <c r="O40" i="246"/>
  <c r="N40" i="246"/>
  <c r="M40" i="246"/>
  <c r="L40" i="246"/>
  <c r="K40" i="246"/>
  <c r="F40" i="246"/>
  <c r="AJ39" i="246"/>
  <c r="AI39" i="246"/>
  <c r="AH39" i="246"/>
  <c r="AG39" i="246"/>
  <c r="AF39" i="246"/>
  <c r="AE39" i="246"/>
  <c r="AD39" i="246"/>
  <c r="AC39" i="246"/>
  <c r="AB39" i="246"/>
  <c r="AA39" i="246"/>
  <c r="Z39" i="246"/>
  <c r="Y39" i="246"/>
  <c r="X39" i="246"/>
  <c r="W39" i="246"/>
  <c r="V39" i="246"/>
  <c r="U39" i="246"/>
  <c r="T39" i="246"/>
  <c r="S39" i="246"/>
  <c r="R39" i="246"/>
  <c r="Q39" i="246"/>
  <c r="P39" i="246"/>
  <c r="O39" i="246"/>
  <c r="N39" i="246"/>
  <c r="M39" i="246"/>
  <c r="L39" i="246"/>
  <c r="K39" i="246"/>
  <c r="F39" i="246"/>
  <c r="AJ38" i="246"/>
  <c r="AI38" i="246"/>
  <c r="AH38" i="246"/>
  <c r="AG38" i="246"/>
  <c r="AF38" i="246"/>
  <c r="AE38" i="246"/>
  <c r="AD38" i="246"/>
  <c r="AC38" i="246"/>
  <c r="AB38" i="246"/>
  <c r="AA38" i="246"/>
  <c r="Z38" i="246"/>
  <c r="Y38" i="246"/>
  <c r="X38" i="246"/>
  <c r="W38" i="246"/>
  <c r="V38" i="246"/>
  <c r="U38" i="246"/>
  <c r="T38" i="246"/>
  <c r="S38" i="246"/>
  <c r="R38" i="246"/>
  <c r="Q38" i="246"/>
  <c r="P38" i="246"/>
  <c r="O38" i="246"/>
  <c r="N38" i="246"/>
  <c r="M38" i="246"/>
  <c r="L38" i="246"/>
  <c r="K38" i="246"/>
  <c r="F38" i="246"/>
  <c r="AJ37" i="246"/>
  <c r="AI37" i="246"/>
  <c r="AH37" i="246"/>
  <c r="AG37" i="246"/>
  <c r="AF37" i="246"/>
  <c r="AE37" i="246"/>
  <c r="AD37" i="246"/>
  <c r="AC37" i="246"/>
  <c r="AB37" i="246"/>
  <c r="AA37" i="246"/>
  <c r="Z37" i="246"/>
  <c r="Y37" i="246"/>
  <c r="X37" i="246"/>
  <c r="W37" i="246"/>
  <c r="V37" i="246"/>
  <c r="U37" i="246"/>
  <c r="T37" i="246"/>
  <c r="S37" i="246"/>
  <c r="R37" i="246"/>
  <c r="Q37" i="246"/>
  <c r="P37" i="246"/>
  <c r="O37" i="246"/>
  <c r="N37" i="246"/>
  <c r="M37" i="246"/>
  <c r="L37" i="246"/>
  <c r="K37" i="246"/>
  <c r="F37" i="246"/>
  <c r="AJ36" i="246"/>
  <c r="AI36" i="246"/>
  <c r="AH36" i="246"/>
  <c r="AG36" i="246"/>
  <c r="AF36" i="246"/>
  <c r="AE36" i="246"/>
  <c r="AD36" i="246"/>
  <c r="AC36" i="246"/>
  <c r="AB36" i="246"/>
  <c r="AA36" i="246"/>
  <c r="Z36" i="246"/>
  <c r="Y36" i="246"/>
  <c r="X36" i="246"/>
  <c r="W36" i="246"/>
  <c r="V36" i="246"/>
  <c r="U36" i="246"/>
  <c r="T36" i="246"/>
  <c r="S36" i="246"/>
  <c r="R36" i="246"/>
  <c r="Q36" i="246"/>
  <c r="P36" i="246"/>
  <c r="O36" i="246"/>
  <c r="N36" i="246"/>
  <c r="M36" i="246"/>
  <c r="L36" i="246"/>
  <c r="K36" i="246"/>
  <c r="F36" i="246"/>
  <c r="AJ35" i="246"/>
  <c r="AI35" i="246"/>
  <c r="AH35" i="246"/>
  <c r="AG35" i="246"/>
  <c r="AF35" i="246"/>
  <c r="AE35" i="246"/>
  <c r="AD35" i="246"/>
  <c r="AC35" i="246"/>
  <c r="AB35" i="246"/>
  <c r="AA35" i="246"/>
  <c r="Z35" i="246"/>
  <c r="Y35" i="246"/>
  <c r="X35" i="246"/>
  <c r="W35" i="246"/>
  <c r="V35" i="246"/>
  <c r="U35" i="246"/>
  <c r="T35" i="246"/>
  <c r="S35" i="246"/>
  <c r="R35" i="246"/>
  <c r="Q35" i="246"/>
  <c r="P35" i="246"/>
  <c r="O35" i="246"/>
  <c r="N35" i="246"/>
  <c r="M35" i="246"/>
  <c r="L35" i="246"/>
  <c r="K35" i="246"/>
  <c r="F35" i="246"/>
  <c r="AJ34" i="246"/>
  <c r="AI34" i="246"/>
  <c r="AH34" i="246"/>
  <c r="AG34" i="246"/>
  <c r="AF34" i="246"/>
  <c r="AE34" i="246"/>
  <c r="AD34" i="246"/>
  <c r="AC34" i="246"/>
  <c r="AB34" i="246"/>
  <c r="AA34" i="246"/>
  <c r="Z34" i="246"/>
  <c r="Y34" i="246"/>
  <c r="X34" i="246"/>
  <c r="W34" i="246"/>
  <c r="V34" i="246"/>
  <c r="U34" i="246"/>
  <c r="T34" i="246"/>
  <c r="S34" i="246"/>
  <c r="R34" i="246"/>
  <c r="Q34" i="246"/>
  <c r="P34" i="246"/>
  <c r="O34" i="246"/>
  <c r="N34" i="246"/>
  <c r="M34" i="246"/>
  <c r="L34" i="246"/>
  <c r="K34" i="246"/>
  <c r="F34" i="246"/>
  <c r="AJ33" i="246"/>
  <c r="AI33" i="246"/>
  <c r="AH33" i="246"/>
  <c r="AG33" i="246"/>
  <c r="AF33" i="246"/>
  <c r="AE33" i="246"/>
  <c r="AD33" i="246"/>
  <c r="AC33" i="246"/>
  <c r="AB33" i="246"/>
  <c r="AA33" i="246"/>
  <c r="Z33" i="246"/>
  <c r="Y33" i="246"/>
  <c r="X33" i="246"/>
  <c r="W33" i="246"/>
  <c r="V33" i="246"/>
  <c r="U33" i="246"/>
  <c r="T33" i="246"/>
  <c r="S33" i="246"/>
  <c r="R33" i="246"/>
  <c r="Q33" i="246"/>
  <c r="P33" i="246"/>
  <c r="O33" i="246"/>
  <c r="N33" i="246"/>
  <c r="M33" i="246"/>
  <c r="L33" i="246"/>
  <c r="K33" i="246"/>
  <c r="F33" i="246"/>
  <c r="AJ32" i="246"/>
  <c r="AI32" i="246"/>
  <c r="AH32" i="246"/>
  <c r="AG32" i="246"/>
  <c r="AF32" i="246"/>
  <c r="AE32" i="246"/>
  <c r="AD32" i="246"/>
  <c r="AC32" i="246"/>
  <c r="AB32" i="246"/>
  <c r="AA32" i="246"/>
  <c r="Z32" i="246"/>
  <c r="Y32" i="246"/>
  <c r="X32" i="246"/>
  <c r="W32" i="246"/>
  <c r="V32" i="246"/>
  <c r="U32" i="246"/>
  <c r="T32" i="246"/>
  <c r="S32" i="246"/>
  <c r="R32" i="246"/>
  <c r="Q32" i="246"/>
  <c r="P32" i="246"/>
  <c r="O32" i="246"/>
  <c r="N32" i="246"/>
  <c r="M32" i="246"/>
  <c r="L32" i="246"/>
  <c r="K32" i="246"/>
  <c r="F32" i="246"/>
  <c r="AJ31" i="246"/>
  <c r="AI31" i="246"/>
  <c r="AH31" i="246"/>
  <c r="AG31" i="246"/>
  <c r="AF31" i="246"/>
  <c r="AE31" i="246"/>
  <c r="AD31" i="246"/>
  <c r="AC31" i="246"/>
  <c r="AB31" i="246"/>
  <c r="AA31" i="246"/>
  <c r="Z31" i="246"/>
  <c r="Y31" i="246"/>
  <c r="X31" i="246"/>
  <c r="W31" i="246"/>
  <c r="V31" i="246"/>
  <c r="U31" i="246"/>
  <c r="T31" i="246"/>
  <c r="S31" i="246"/>
  <c r="R31" i="246"/>
  <c r="Q31" i="246"/>
  <c r="P31" i="246"/>
  <c r="O31" i="246"/>
  <c r="N31" i="246"/>
  <c r="M31" i="246"/>
  <c r="L31" i="246"/>
  <c r="K31" i="246"/>
  <c r="F31" i="246"/>
  <c r="AJ30" i="246"/>
  <c r="AI30" i="246"/>
  <c r="AH30" i="246"/>
  <c r="AG30" i="246"/>
  <c r="AF30" i="246"/>
  <c r="AE30" i="246"/>
  <c r="AD30" i="246"/>
  <c r="AC30" i="246"/>
  <c r="AB30" i="246"/>
  <c r="AA30" i="246"/>
  <c r="Z30" i="246"/>
  <c r="Y30" i="246"/>
  <c r="X30" i="246"/>
  <c r="W30" i="246"/>
  <c r="V30" i="246"/>
  <c r="U30" i="246"/>
  <c r="T30" i="246"/>
  <c r="S30" i="246"/>
  <c r="R30" i="246"/>
  <c r="Q30" i="246"/>
  <c r="P30" i="246"/>
  <c r="O30" i="246"/>
  <c r="N30" i="246"/>
  <c r="M30" i="246"/>
  <c r="L30" i="246"/>
  <c r="K30" i="246"/>
  <c r="F30" i="246"/>
  <c r="AJ29" i="246"/>
  <c r="AI29" i="246"/>
  <c r="AH29" i="246"/>
  <c r="AG29" i="246"/>
  <c r="AF29" i="246"/>
  <c r="AE29" i="246"/>
  <c r="AD29" i="246"/>
  <c r="AC29" i="246"/>
  <c r="AB29" i="246"/>
  <c r="AA29" i="246"/>
  <c r="Z29" i="246"/>
  <c r="Y29" i="246"/>
  <c r="X29" i="246"/>
  <c r="W29" i="246"/>
  <c r="V29" i="246"/>
  <c r="U29" i="246"/>
  <c r="T29" i="246"/>
  <c r="S29" i="246"/>
  <c r="R29" i="246"/>
  <c r="Q29" i="246"/>
  <c r="P29" i="246"/>
  <c r="O29" i="246"/>
  <c r="N29" i="246"/>
  <c r="M29" i="246"/>
  <c r="L29" i="246"/>
  <c r="K29" i="246"/>
  <c r="F29" i="246"/>
  <c r="AJ28" i="246"/>
  <c r="AI28" i="246"/>
  <c r="AH28" i="246"/>
  <c r="AG28" i="246"/>
  <c r="AF28" i="246"/>
  <c r="AE28" i="246"/>
  <c r="AD28" i="246"/>
  <c r="AC28" i="246"/>
  <c r="AB28" i="246"/>
  <c r="AA28" i="246"/>
  <c r="Z28" i="246"/>
  <c r="Y28" i="246"/>
  <c r="X28" i="246"/>
  <c r="W28" i="246"/>
  <c r="V28" i="246"/>
  <c r="U28" i="246"/>
  <c r="T28" i="246"/>
  <c r="S28" i="246"/>
  <c r="R28" i="246"/>
  <c r="Q28" i="246"/>
  <c r="P28" i="246"/>
  <c r="O28" i="246"/>
  <c r="N28" i="246"/>
  <c r="M28" i="246"/>
  <c r="L28" i="246"/>
  <c r="K28" i="246"/>
  <c r="F28" i="246"/>
  <c r="AJ27" i="246"/>
  <c r="AI27" i="246"/>
  <c r="AH27" i="246"/>
  <c r="AG27" i="246"/>
  <c r="AF27" i="246"/>
  <c r="AE27" i="246"/>
  <c r="AD27" i="246"/>
  <c r="AC27" i="246"/>
  <c r="AB27" i="246"/>
  <c r="AA27" i="246"/>
  <c r="Z27" i="246"/>
  <c r="Y27" i="246"/>
  <c r="X27" i="246"/>
  <c r="W27" i="246"/>
  <c r="V27" i="246"/>
  <c r="U27" i="246"/>
  <c r="T27" i="246"/>
  <c r="S27" i="246"/>
  <c r="R27" i="246"/>
  <c r="Q27" i="246"/>
  <c r="P27" i="246"/>
  <c r="O27" i="246"/>
  <c r="N27" i="246"/>
  <c r="M27" i="246"/>
  <c r="L27" i="246"/>
  <c r="K27" i="246"/>
  <c r="F27" i="246"/>
  <c r="AJ26" i="246"/>
  <c r="AI26" i="246"/>
  <c r="AH26" i="246"/>
  <c r="AG26" i="246"/>
  <c r="AF26" i="246"/>
  <c r="AE26" i="246"/>
  <c r="AD26" i="246"/>
  <c r="AC26" i="246"/>
  <c r="AB26" i="246"/>
  <c r="AA26" i="246"/>
  <c r="Z26" i="246"/>
  <c r="Y26" i="246"/>
  <c r="X26" i="246"/>
  <c r="W26" i="246"/>
  <c r="V26" i="246"/>
  <c r="U26" i="246"/>
  <c r="T26" i="246"/>
  <c r="S26" i="246"/>
  <c r="R26" i="246"/>
  <c r="Q26" i="246"/>
  <c r="P26" i="246"/>
  <c r="O26" i="246"/>
  <c r="N26" i="246"/>
  <c r="M26" i="246"/>
  <c r="L26" i="246"/>
  <c r="K26" i="246"/>
  <c r="F26" i="246"/>
  <c r="AJ25" i="246"/>
  <c r="AI25" i="246"/>
  <c r="AH25" i="246"/>
  <c r="AG25" i="246"/>
  <c r="AF25" i="246"/>
  <c r="AE25" i="246"/>
  <c r="AD25" i="246"/>
  <c r="AC25" i="246"/>
  <c r="AB25" i="246"/>
  <c r="AA25" i="246"/>
  <c r="Z25" i="246"/>
  <c r="Y25" i="246"/>
  <c r="X25" i="246"/>
  <c r="W25" i="246"/>
  <c r="V25" i="246"/>
  <c r="U25" i="246"/>
  <c r="T25" i="246"/>
  <c r="S25" i="246"/>
  <c r="R25" i="246"/>
  <c r="Q25" i="246"/>
  <c r="P25" i="246"/>
  <c r="O25" i="246"/>
  <c r="N25" i="246"/>
  <c r="M25" i="246"/>
  <c r="L25" i="246"/>
  <c r="K25" i="246"/>
  <c r="F25" i="246"/>
  <c r="AJ24" i="246"/>
  <c r="AI24" i="246"/>
  <c r="AH24" i="246"/>
  <c r="AG24" i="246"/>
  <c r="AF24" i="246"/>
  <c r="AE24" i="246"/>
  <c r="AD24" i="246"/>
  <c r="AC24" i="246"/>
  <c r="AB24" i="246"/>
  <c r="AA24" i="246"/>
  <c r="Z24" i="246"/>
  <c r="Y24" i="246"/>
  <c r="X24" i="246"/>
  <c r="W24" i="246"/>
  <c r="V24" i="246"/>
  <c r="U24" i="246"/>
  <c r="T24" i="246"/>
  <c r="S24" i="246"/>
  <c r="R24" i="246"/>
  <c r="Q24" i="246"/>
  <c r="P24" i="246"/>
  <c r="O24" i="246"/>
  <c r="N24" i="246"/>
  <c r="M24" i="246"/>
  <c r="L24" i="246"/>
  <c r="K24" i="246"/>
  <c r="F24" i="246"/>
  <c r="AJ23" i="246"/>
  <c r="AI23" i="246"/>
  <c r="AH23" i="246"/>
  <c r="AG23" i="246"/>
  <c r="AF23" i="246"/>
  <c r="AE23" i="246"/>
  <c r="AD23" i="246"/>
  <c r="AC23" i="246"/>
  <c r="AB23" i="246"/>
  <c r="AA23" i="246"/>
  <c r="Z23" i="246"/>
  <c r="Y23" i="246"/>
  <c r="X23" i="246"/>
  <c r="W23" i="246"/>
  <c r="V23" i="246"/>
  <c r="U23" i="246"/>
  <c r="T23" i="246"/>
  <c r="S23" i="246"/>
  <c r="R23" i="246"/>
  <c r="Q23" i="246"/>
  <c r="P23" i="246"/>
  <c r="O23" i="246"/>
  <c r="N23" i="246"/>
  <c r="M23" i="246"/>
  <c r="L23" i="246"/>
  <c r="K23" i="246"/>
  <c r="F23" i="246"/>
  <c r="AI22" i="246"/>
  <c r="AH22" i="246"/>
  <c r="AJ22" i="246" s="1"/>
  <c r="F22" i="246" s="1"/>
  <c r="AG22" i="246"/>
  <c r="AE22" i="246"/>
  <c r="AD22" i="246"/>
  <c r="AC22" i="246"/>
  <c r="AB22" i="246"/>
  <c r="AA22" i="246"/>
  <c r="Y22" i="246"/>
  <c r="X22" i="246"/>
  <c r="W22" i="246"/>
  <c r="V22" i="246"/>
  <c r="T22" i="246"/>
  <c r="S22" i="246"/>
  <c r="R22" i="246"/>
  <c r="U22" i="246" s="1"/>
  <c r="Q22" i="246"/>
  <c r="O22" i="246"/>
  <c r="N22" i="246"/>
  <c r="M22" i="246"/>
  <c r="L22" i="246"/>
  <c r="K22" i="246"/>
  <c r="AI21" i="246"/>
  <c r="AH21" i="246"/>
  <c r="AG21" i="246"/>
  <c r="AJ21" i="246" s="1"/>
  <c r="F21" i="246" s="1"/>
  <c r="AE21" i="246"/>
  <c r="AD21" i="246"/>
  <c r="AC21" i="246"/>
  <c r="AB21" i="246"/>
  <c r="AA21" i="246"/>
  <c r="AF21" i="246" s="1"/>
  <c r="Y21" i="246"/>
  <c r="X21" i="246"/>
  <c r="W21" i="246"/>
  <c r="V21" i="246"/>
  <c r="Z21" i="246" s="1"/>
  <c r="T21" i="246"/>
  <c r="S21" i="246"/>
  <c r="R21" i="246"/>
  <c r="Q21" i="246"/>
  <c r="U21" i="246" s="1"/>
  <c r="O21" i="246"/>
  <c r="N21" i="246"/>
  <c r="M21" i="246"/>
  <c r="L21" i="246"/>
  <c r="K21" i="246"/>
  <c r="P21" i="246" s="1"/>
  <c r="AI20" i="246"/>
  <c r="AH20" i="246"/>
  <c r="AG20" i="246"/>
  <c r="AE20" i="246"/>
  <c r="AD20" i="246"/>
  <c r="AC20" i="246"/>
  <c r="AB20" i="246"/>
  <c r="AA20" i="246"/>
  <c r="AF20" i="246" s="1"/>
  <c r="Y20" i="246"/>
  <c r="X20" i="246"/>
  <c r="W20" i="246"/>
  <c r="V20" i="246"/>
  <c r="Z20" i="246" s="1"/>
  <c r="T20" i="246"/>
  <c r="S20" i="246"/>
  <c r="R20" i="246"/>
  <c r="Q20" i="246"/>
  <c r="O20" i="246"/>
  <c r="N20" i="246"/>
  <c r="M20" i="246"/>
  <c r="L20" i="246"/>
  <c r="K20" i="246"/>
  <c r="AI19" i="246"/>
  <c r="AH19" i="246"/>
  <c r="AG19" i="246"/>
  <c r="AE19" i="246"/>
  <c r="AD19" i="246"/>
  <c r="AC19" i="246"/>
  <c r="AB19" i="246"/>
  <c r="AA19" i="246"/>
  <c r="Y19" i="246"/>
  <c r="X19" i="246"/>
  <c r="W19" i="246"/>
  <c r="V19" i="246"/>
  <c r="T19" i="246"/>
  <c r="S19" i="246"/>
  <c r="R19" i="246"/>
  <c r="U19" i="246" s="1"/>
  <c r="Q19" i="246"/>
  <c r="O19" i="246"/>
  <c r="N19" i="246"/>
  <c r="M19" i="246"/>
  <c r="L19" i="246"/>
  <c r="K19" i="246"/>
  <c r="AI18" i="246"/>
  <c r="AH18" i="246"/>
  <c r="AG18" i="246"/>
  <c r="AE18" i="246"/>
  <c r="AD18" i="246"/>
  <c r="AC18" i="246"/>
  <c r="AB18" i="246"/>
  <c r="AF18" i="246" s="1"/>
  <c r="AA18" i="246"/>
  <c r="Y18" i="246"/>
  <c r="X18" i="246"/>
  <c r="W18" i="246"/>
  <c r="V18" i="246"/>
  <c r="T18" i="246"/>
  <c r="S18" i="246"/>
  <c r="R18" i="246"/>
  <c r="Q18" i="246"/>
  <c r="P18" i="246"/>
  <c r="O18" i="246"/>
  <c r="N18" i="246"/>
  <c r="M18" i="246"/>
  <c r="L18" i="246"/>
  <c r="K18" i="246"/>
  <c r="AI17" i="246"/>
  <c r="AH17" i="246"/>
  <c r="AJ17" i="246" s="1"/>
  <c r="F17" i="246" s="1"/>
  <c r="AG17" i="246"/>
  <c r="AE17" i="246"/>
  <c r="AD17" i="246"/>
  <c r="AC17" i="246"/>
  <c r="AB17" i="246"/>
  <c r="AA17" i="246"/>
  <c r="Y17" i="246"/>
  <c r="X17" i="246"/>
  <c r="W17" i="246"/>
  <c r="V17" i="246"/>
  <c r="T17" i="246"/>
  <c r="S17" i="246"/>
  <c r="R17" i="246"/>
  <c r="Q17" i="246"/>
  <c r="O17" i="246"/>
  <c r="N17" i="246"/>
  <c r="M17" i="246"/>
  <c r="L17" i="246"/>
  <c r="K17" i="246"/>
  <c r="AI16" i="246"/>
  <c r="AH16" i="246"/>
  <c r="AJ16" i="246" s="1"/>
  <c r="F16" i="246" s="1"/>
  <c r="AG16" i="246"/>
  <c r="AE16" i="246"/>
  <c r="AD16" i="246"/>
  <c r="AC16" i="246"/>
  <c r="AB16" i="246"/>
  <c r="AF16" i="246" s="1"/>
  <c r="AA16" i="246"/>
  <c r="Y16" i="246"/>
  <c r="X16" i="246"/>
  <c r="W16" i="246"/>
  <c r="Z16" i="246" s="1"/>
  <c r="V16" i="246"/>
  <c r="T16" i="246"/>
  <c r="S16" i="246"/>
  <c r="R16" i="246"/>
  <c r="U16" i="246" s="1"/>
  <c r="Q16" i="246"/>
  <c r="O16" i="246"/>
  <c r="N16" i="246"/>
  <c r="M16" i="246"/>
  <c r="L16" i="246"/>
  <c r="P16" i="246" s="1"/>
  <c r="K16" i="246"/>
  <c r="AI15" i="246"/>
  <c r="AH15" i="246"/>
  <c r="AJ15" i="246" s="1"/>
  <c r="F15" i="246" s="1"/>
  <c r="AG15" i="246"/>
  <c r="AE15" i="246"/>
  <c r="AD15" i="246"/>
  <c r="AC15" i="246"/>
  <c r="AB15" i="246"/>
  <c r="AA15" i="246"/>
  <c r="Y15" i="246"/>
  <c r="X15" i="246"/>
  <c r="W15" i="246"/>
  <c r="Z15" i="246" s="1"/>
  <c r="V15" i="246"/>
  <c r="T15" i="246"/>
  <c r="S15" i="246"/>
  <c r="R15" i="246"/>
  <c r="U15" i="246" s="1"/>
  <c r="Q15" i="246"/>
  <c r="O15" i="246"/>
  <c r="N15" i="246"/>
  <c r="M15" i="246"/>
  <c r="L15" i="246"/>
  <c r="P15" i="246" s="1"/>
  <c r="K15" i="246"/>
  <c r="AI14" i="246"/>
  <c r="AH14" i="246"/>
  <c r="AG14" i="246"/>
  <c r="AJ14" i="246" s="1"/>
  <c r="F14" i="246" s="1"/>
  <c r="AE14" i="246"/>
  <c r="AD14" i="246"/>
  <c r="AC14" i="246"/>
  <c r="AB14" i="246"/>
  <c r="AA14" i="246"/>
  <c r="Y14" i="246"/>
  <c r="X14" i="246"/>
  <c r="W14" i="246"/>
  <c r="V14" i="246"/>
  <c r="Z14" i="246" s="1"/>
  <c r="T14" i="246"/>
  <c r="S14" i="246"/>
  <c r="R14" i="246"/>
  <c r="Q14" i="246"/>
  <c r="U14" i="246" s="1"/>
  <c r="O14" i="246"/>
  <c r="N14" i="246"/>
  <c r="M14" i="246"/>
  <c r="L14" i="246"/>
  <c r="K14" i="246"/>
  <c r="AI13" i="246"/>
  <c r="AH13" i="246"/>
  <c r="AG13" i="246"/>
  <c r="AJ13" i="246" s="1"/>
  <c r="F13" i="246" s="1"/>
  <c r="AE13" i="246"/>
  <c r="AD13" i="246"/>
  <c r="AC13" i="246"/>
  <c r="AB13" i="246"/>
  <c r="AA13" i="246"/>
  <c r="AF13" i="246" s="1"/>
  <c r="Y13" i="246"/>
  <c r="X13" i="246"/>
  <c r="W13" i="246"/>
  <c r="V13" i="246"/>
  <c r="T13" i="246"/>
  <c r="S13" i="246"/>
  <c r="R13" i="246"/>
  <c r="Q13" i="246"/>
  <c r="U13" i="246" s="1"/>
  <c r="P13" i="246"/>
  <c r="O13" i="246"/>
  <c r="N13" i="246"/>
  <c r="M13" i="246"/>
  <c r="L13" i="246"/>
  <c r="K13" i="246"/>
  <c r="AI12" i="246"/>
  <c r="AH12" i="246"/>
  <c r="AJ12" i="246" s="1"/>
  <c r="F12" i="246" s="1"/>
  <c r="AG12" i="246"/>
  <c r="AE12" i="246"/>
  <c r="AD12" i="246"/>
  <c r="AC12" i="246"/>
  <c r="AB12" i="246"/>
  <c r="AA12" i="246"/>
  <c r="Y12" i="246"/>
  <c r="X12" i="246"/>
  <c r="W12" i="246"/>
  <c r="Z12" i="246" s="1"/>
  <c r="V12" i="246"/>
  <c r="T12" i="246"/>
  <c r="S12" i="246"/>
  <c r="R12" i="246"/>
  <c r="Q12" i="246"/>
  <c r="O12" i="246"/>
  <c r="N12" i="246"/>
  <c r="M12" i="246"/>
  <c r="L12" i="246"/>
  <c r="K12" i="246"/>
  <c r="AI11" i="246"/>
  <c r="AH11" i="246"/>
  <c r="AJ11" i="246" s="1"/>
  <c r="F11" i="246" s="1"/>
  <c r="AG11" i="246"/>
  <c r="AE11" i="246"/>
  <c r="AD11" i="246"/>
  <c r="AC11" i="246"/>
  <c r="AB11" i="246"/>
  <c r="AA11" i="246"/>
  <c r="Y11" i="246"/>
  <c r="X11" i="246"/>
  <c r="W11" i="246"/>
  <c r="V11" i="246"/>
  <c r="Z11" i="246" s="1"/>
  <c r="T11" i="246"/>
  <c r="S11" i="246"/>
  <c r="R11" i="246"/>
  <c r="Q11" i="246"/>
  <c r="U11" i="246" s="1"/>
  <c r="O11" i="246"/>
  <c r="N11" i="246"/>
  <c r="M11" i="246"/>
  <c r="L11" i="246"/>
  <c r="K11" i="246"/>
  <c r="AI10" i="246"/>
  <c r="AH10" i="246"/>
  <c r="AG10" i="246"/>
  <c r="AE10" i="246"/>
  <c r="AD10" i="246"/>
  <c r="AC10" i="246"/>
  <c r="AB10" i="246"/>
  <c r="AA10" i="246"/>
  <c r="AF10" i="246" s="1"/>
  <c r="Y10" i="246"/>
  <c r="X10" i="246"/>
  <c r="W10" i="246"/>
  <c r="V10" i="246"/>
  <c r="Z10" i="246" s="1"/>
  <c r="T10" i="246"/>
  <c r="S10" i="246"/>
  <c r="R10" i="246"/>
  <c r="Q10" i="246"/>
  <c r="U10" i="246" s="1"/>
  <c r="O10" i="246"/>
  <c r="N10" i="246"/>
  <c r="M10" i="246"/>
  <c r="L10" i="246"/>
  <c r="K10" i="246"/>
  <c r="P10" i="246" s="1"/>
  <c r="AI9" i="246"/>
  <c r="AH9" i="246"/>
  <c r="AG9" i="246"/>
  <c r="AJ9" i="246" s="1"/>
  <c r="F9" i="246" s="1"/>
  <c r="AE9" i="246"/>
  <c r="AD9" i="246"/>
  <c r="AC9" i="246"/>
  <c r="AB9" i="246"/>
  <c r="AA9" i="246"/>
  <c r="AF9" i="246" s="1"/>
  <c r="Y9" i="246"/>
  <c r="X9" i="246"/>
  <c r="W9" i="246"/>
  <c r="V9" i="246"/>
  <c r="Z9" i="246" s="1"/>
  <c r="T9" i="246"/>
  <c r="S9" i="246"/>
  <c r="R9" i="246"/>
  <c r="Q9" i="246"/>
  <c r="U9" i="246" s="1"/>
  <c r="O9" i="246"/>
  <c r="N9" i="246"/>
  <c r="M9" i="246"/>
  <c r="L9" i="246"/>
  <c r="K9" i="246"/>
  <c r="P9" i="246" s="1"/>
  <c r="AI8" i="246"/>
  <c r="AH8" i="246"/>
  <c r="AJ8" i="246" s="1"/>
  <c r="F8" i="246" s="1"/>
  <c r="AG8" i="246"/>
  <c r="AE8" i="246"/>
  <c r="AD8" i="246"/>
  <c r="AC8" i="246"/>
  <c r="AB8" i="246"/>
  <c r="AA8" i="246"/>
  <c r="Y8" i="246"/>
  <c r="X8" i="246"/>
  <c r="W8" i="246"/>
  <c r="V8" i="246"/>
  <c r="T8" i="246"/>
  <c r="S8" i="246"/>
  <c r="R8" i="246"/>
  <c r="Q8" i="246"/>
  <c r="O8" i="246"/>
  <c r="N8" i="246"/>
  <c r="M8" i="246"/>
  <c r="L8" i="246"/>
  <c r="K8" i="246"/>
  <c r="AI7" i="246"/>
  <c r="AH7" i="246"/>
  <c r="AG7" i="246"/>
  <c r="AE7" i="246"/>
  <c r="AD7" i="246"/>
  <c r="AC7" i="246"/>
  <c r="AB7" i="246"/>
  <c r="AA7" i="246"/>
  <c r="Y7" i="246"/>
  <c r="X7" i="246"/>
  <c r="W7" i="246"/>
  <c r="V7" i="246"/>
  <c r="Z7" i="246" s="1"/>
  <c r="T7" i="246"/>
  <c r="S7" i="246"/>
  <c r="R7" i="246"/>
  <c r="Q7" i="246"/>
  <c r="O7" i="246"/>
  <c r="N7" i="246"/>
  <c r="M7" i="246"/>
  <c r="L7" i="246"/>
  <c r="K7" i="246"/>
  <c r="AI6" i="246"/>
  <c r="AH6" i="246"/>
  <c r="AG6" i="246"/>
  <c r="AJ6" i="246" s="1"/>
  <c r="F6" i="246" s="1"/>
  <c r="AE6" i="246"/>
  <c r="AD6" i="246"/>
  <c r="AC6" i="246"/>
  <c r="AB6" i="246"/>
  <c r="AA6" i="246"/>
  <c r="Y6" i="246"/>
  <c r="X6" i="246"/>
  <c r="W6" i="246"/>
  <c r="V6" i="246"/>
  <c r="Z6" i="246" s="1"/>
  <c r="T6" i="246"/>
  <c r="S6" i="246"/>
  <c r="R6" i="246"/>
  <c r="Q6" i="246"/>
  <c r="U6" i="246" s="1"/>
  <c r="O6" i="246"/>
  <c r="N6" i="246"/>
  <c r="M6" i="246"/>
  <c r="L6" i="246"/>
  <c r="K6" i="246"/>
  <c r="AI5" i="246"/>
  <c r="AH5" i="246"/>
  <c r="AG5" i="246"/>
  <c r="AJ5" i="246" s="1"/>
  <c r="F5" i="246" s="1"/>
  <c r="AE5" i="246"/>
  <c r="AD5" i="246"/>
  <c r="AC5" i="246"/>
  <c r="AB5" i="246"/>
  <c r="AA5" i="246"/>
  <c r="AF5" i="246" s="1"/>
  <c r="Y5" i="246"/>
  <c r="X5" i="246"/>
  <c r="W5" i="246"/>
  <c r="V5" i="246"/>
  <c r="T5" i="246"/>
  <c r="S5" i="246"/>
  <c r="R5" i="246"/>
  <c r="Q5" i="246"/>
  <c r="U5" i="246" s="1"/>
  <c r="O5" i="246"/>
  <c r="N5" i="246"/>
  <c r="M5" i="246"/>
  <c r="L5" i="246"/>
  <c r="K5" i="246"/>
  <c r="P5" i="246" s="1"/>
  <c r="AI4" i="246"/>
  <c r="AH4" i="246"/>
  <c r="AJ4" i="246" s="1"/>
  <c r="F4" i="246" s="1"/>
  <c r="AG4" i="246"/>
  <c r="AE4" i="246"/>
  <c r="AD4" i="246"/>
  <c r="AC4" i="246"/>
  <c r="AB4" i="246"/>
  <c r="AF4" i="246" s="1"/>
  <c r="AA4" i="246"/>
  <c r="Z4" i="246"/>
  <c r="Y4" i="246"/>
  <c r="X4" i="246"/>
  <c r="W4" i="246"/>
  <c r="V4" i="246"/>
  <c r="T4" i="246"/>
  <c r="S4" i="246"/>
  <c r="R4" i="246"/>
  <c r="Q4" i="246"/>
  <c r="O4" i="246"/>
  <c r="N4" i="246"/>
  <c r="M4" i="246"/>
  <c r="L4" i="246"/>
  <c r="P4" i="246" s="1"/>
  <c r="K4" i="246"/>
  <c r="F61" i="275"/>
  <c r="F35" i="275"/>
  <c r="F60" i="275"/>
  <c r="F34" i="275"/>
  <c r="F28" i="275"/>
  <c r="F27" i="275"/>
  <c r="F26" i="275"/>
  <c r="F25" i="275"/>
  <c r="F21" i="275"/>
  <c r="F20" i="275"/>
  <c r="F19" i="275"/>
  <c r="F18" i="275"/>
  <c r="F33" i="275"/>
  <c r="F13" i="275"/>
  <c r="F36" i="275"/>
  <c r="F78" i="275"/>
  <c r="F77" i="275"/>
  <c r="F76" i="275"/>
  <c r="F75" i="275"/>
  <c r="F71" i="275"/>
  <c r="F70" i="275"/>
  <c r="F69" i="275"/>
  <c r="F68" i="275"/>
  <c r="F12" i="275"/>
  <c r="F62" i="275"/>
  <c r="F11" i="275"/>
  <c r="F63" i="275"/>
  <c r="F50" i="275"/>
  <c r="F49" i="275"/>
  <c r="F48" i="275"/>
  <c r="F47" i="275"/>
  <c r="F43" i="275"/>
  <c r="F42" i="275"/>
  <c r="F41" i="275"/>
  <c r="F40" i="275"/>
  <c r="F10" i="275"/>
  <c r="F61" i="265"/>
  <c r="F35" i="265"/>
  <c r="F60" i="265"/>
  <c r="F34" i="265"/>
  <c r="F28" i="265"/>
  <c r="F27" i="265"/>
  <c r="F26" i="265"/>
  <c r="F25" i="265"/>
  <c r="F21" i="265"/>
  <c r="F20" i="265"/>
  <c r="F19" i="265"/>
  <c r="F18" i="265"/>
  <c r="F33" i="265"/>
  <c r="F13" i="265"/>
  <c r="F62" i="265"/>
  <c r="F78" i="265"/>
  <c r="F77" i="265"/>
  <c r="F76" i="265"/>
  <c r="F75" i="265"/>
  <c r="F71" i="265"/>
  <c r="F70" i="265"/>
  <c r="F69" i="265"/>
  <c r="F68" i="265"/>
  <c r="F12" i="265"/>
  <c r="F36" i="265"/>
  <c r="F11" i="265"/>
  <c r="F63" i="265"/>
  <c r="F50" i="265"/>
  <c r="F49" i="265"/>
  <c r="F48" i="265"/>
  <c r="F47" i="265"/>
  <c r="F43" i="265"/>
  <c r="F42" i="265"/>
  <c r="F41" i="265"/>
  <c r="F40" i="265"/>
  <c r="F10" i="265"/>
  <c r="F20" i="253"/>
  <c r="F18" i="253"/>
  <c r="F21" i="253"/>
  <c r="F40" i="253"/>
  <c r="F41" i="253"/>
  <c r="F28" i="253"/>
  <c r="F33" i="253"/>
  <c r="F19" i="253"/>
  <c r="F47" i="253"/>
  <c r="F13" i="253"/>
  <c r="F27" i="253"/>
  <c r="F10" i="253"/>
  <c r="F11" i="253"/>
  <c r="F26" i="253"/>
  <c r="F48" i="253"/>
  <c r="F25" i="253"/>
  <c r="F12" i="253"/>
  <c r="AJ18" i="248" l="1"/>
  <c r="F18" i="248" s="1"/>
  <c r="AF19" i="248"/>
  <c r="AJ6" i="252"/>
  <c r="Z16" i="254"/>
  <c r="P18" i="256"/>
  <c r="AF20" i="256"/>
  <c r="AF12" i="274"/>
  <c r="Z17" i="282"/>
  <c r="F17" i="282" s="1"/>
  <c r="AJ18" i="246"/>
  <c r="F18" i="246" s="1"/>
  <c r="AJ20" i="248"/>
  <c r="F20" i="248" s="1"/>
  <c r="AF7" i="251"/>
  <c r="D57" i="252"/>
  <c r="D50" i="252"/>
  <c r="P9" i="255"/>
  <c r="AJ7" i="248"/>
  <c r="F7" i="248" s="1"/>
  <c r="U11" i="250"/>
  <c r="AJ16" i="250"/>
  <c r="F16" i="250" s="1"/>
  <c r="U17" i="250"/>
  <c r="P6" i="255"/>
  <c r="AJ16" i="255"/>
  <c r="F16" i="255" s="1"/>
  <c r="P18" i="255"/>
  <c r="U13" i="259"/>
  <c r="Z10" i="260"/>
  <c r="AJ10" i="260"/>
  <c r="Z5" i="272"/>
  <c r="U16" i="276"/>
  <c r="P12" i="280"/>
  <c r="F12" i="280" s="1"/>
  <c r="AJ14" i="282"/>
  <c r="C50" i="285"/>
  <c r="G50" i="285" s="1"/>
  <c r="E57" i="285"/>
  <c r="E62" i="285" s="1"/>
  <c r="P14" i="246"/>
  <c r="P22" i="246"/>
  <c r="AF12" i="251"/>
  <c r="U10" i="255"/>
  <c r="Z14" i="256"/>
  <c r="AJ6" i="257"/>
  <c r="F6" i="257" s="1"/>
  <c r="AF10" i="263"/>
  <c r="U25" i="272"/>
  <c r="Z9" i="277"/>
  <c r="U20" i="278"/>
  <c r="Z5" i="246"/>
  <c r="U8" i="246"/>
  <c r="AF8" i="246"/>
  <c r="U17" i="246"/>
  <c r="AF17" i="246"/>
  <c r="Z11" i="250"/>
  <c r="AJ21" i="251"/>
  <c r="F21" i="251" s="1"/>
  <c r="Z13" i="261"/>
  <c r="AJ5" i="263"/>
  <c r="Z13" i="268"/>
  <c r="AF5" i="272"/>
  <c r="AJ7" i="273"/>
  <c r="F7" i="273" s="1"/>
  <c r="Z6" i="274"/>
  <c r="Z12" i="274"/>
  <c r="P7" i="278"/>
  <c r="F7" i="278" s="1"/>
  <c r="Z10" i="278"/>
  <c r="P16" i="284"/>
  <c r="AJ17" i="284"/>
  <c r="F17" i="284" s="1"/>
  <c r="D55" i="266"/>
  <c r="U7" i="268"/>
  <c r="U14" i="271"/>
  <c r="AF14" i="271"/>
  <c r="AF27" i="271"/>
  <c r="Z11" i="274"/>
  <c r="AF12" i="280"/>
  <c r="P14" i="282"/>
  <c r="AJ7" i="284"/>
  <c r="C62" i="285"/>
  <c r="G57" i="285"/>
  <c r="C69" i="285"/>
  <c r="E69" i="285" s="1"/>
  <c r="P20" i="278"/>
  <c r="F20" i="278" s="1"/>
  <c r="AF20" i="278"/>
  <c r="D61" i="272"/>
  <c r="U7" i="246"/>
  <c r="AF7" i="246"/>
  <c r="AF22" i="246"/>
  <c r="P16" i="247"/>
  <c r="AF4" i="251"/>
  <c r="P4" i="252"/>
  <c r="U18" i="252"/>
  <c r="AF18" i="252"/>
  <c r="AF6" i="254"/>
  <c r="D55" i="254"/>
  <c r="Z9" i="259"/>
  <c r="P11" i="262"/>
  <c r="F11" i="262" s="1"/>
  <c r="F18" i="268"/>
  <c r="Z16" i="269"/>
  <c r="P6" i="271"/>
  <c r="F6" i="271" s="1"/>
  <c r="AF11" i="280"/>
  <c r="Z16" i="284"/>
  <c r="AF17" i="247"/>
  <c r="U7" i="248"/>
  <c r="AJ5" i="251"/>
  <c r="U21" i="251"/>
  <c r="P12" i="255"/>
  <c r="AF18" i="255"/>
  <c r="P7" i="256"/>
  <c r="AJ11" i="256"/>
  <c r="F11" i="256" s="1"/>
  <c r="P5" i="259"/>
  <c r="U4" i="261"/>
  <c r="U12" i="261"/>
  <c r="AF15" i="261"/>
  <c r="P19" i="268"/>
  <c r="AF7" i="269"/>
  <c r="AJ20" i="272"/>
  <c r="P7" i="273"/>
  <c r="P6" i="277"/>
  <c r="AF8" i="284"/>
  <c r="U4" i="250"/>
  <c r="AF4" i="250"/>
  <c r="AF13" i="250"/>
  <c r="U16" i="250"/>
  <c r="AJ16" i="252"/>
  <c r="F16" i="252" s="1"/>
  <c r="P20" i="256"/>
  <c r="Z14" i="257"/>
  <c r="U10" i="260"/>
  <c r="AF5" i="262"/>
  <c r="U8" i="262"/>
  <c r="Z21" i="271"/>
  <c r="U6" i="272"/>
  <c r="AF6" i="272"/>
  <c r="U9" i="272"/>
  <c r="AF27" i="272"/>
  <c r="Z4" i="273"/>
  <c r="P13" i="274"/>
  <c r="D55" i="276"/>
  <c r="U4" i="277"/>
  <c r="F4" i="277" s="1"/>
  <c r="U8" i="277"/>
  <c r="F8" i="277" s="1"/>
  <c r="AF8" i="277"/>
  <c r="P9" i="277"/>
  <c r="U12" i="277"/>
  <c r="F12" i="277" s="1"/>
  <c r="Z12" i="278"/>
  <c r="U5" i="251"/>
  <c r="P6" i="251"/>
  <c r="AJ19" i="251"/>
  <c r="U11" i="252"/>
  <c r="U16" i="269"/>
  <c r="AF16" i="269"/>
  <c r="P17" i="284"/>
  <c r="P6" i="247"/>
  <c r="AF6" i="250"/>
  <c r="P8" i="250"/>
  <c r="Z6" i="251"/>
  <c r="P18" i="251"/>
  <c r="E56" i="251"/>
  <c r="AF4" i="252"/>
  <c r="U16" i="252"/>
  <c r="AJ21" i="257"/>
  <c r="F21" i="257" s="1"/>
  <c r="U15" i="259"/>
  <c r="AF15" i="259"/>
  <c r="E48" i="259"/>
  <c r="AF12" i="260"/>
  <c r="P5" i="262"/>
  <c r="F5" i="262" s="1"/>
  <c r="U7" i="262"/>
  <c r="AF7" i="262"/>
  <c r="U8" i="266"/>
  <c r="P11" i="268"/>
  <c r="F11" i="268" s="1"/>
  <c r="U13" i="269"/>
  <c r="P14" i="269"/>
  <c r="E48" i="270"/>
  <c r="U15" i="271"/>
  <c r="Z21" i="272"/>
  <c r="P6" i="276"/>
  <c r="F6" i="276" s="1"/>
  <c r="D50" i="276" s="1"/>
  <c r="U7" i="277"/>
  <c r="F7" i="277" s="1"/>
  <c r="AF12" i="281"/>
  <c r="Z14" i="281"/>
  <c r="P8" i="246"/>
  <c r="AF20" i="248"/>
  <c r="AJ11" i="255"/>
  <c r="F11" i="255" s="1"/>
  <c r="U16" i="255"/>
  <c r="P17" i="255"/>
  <c r="AJ6" i="256"/>
  <c r="F6" i="256" s="1"/>
  <c r="Z9" i="256"/>
  <c r="U13" i="256"/>
  <c r="U11" i="263"/>
  <c r="U16" i="263"/>
  <c r="P17" i="268"/>
  <c r="AF21" i="271"/>
  <c r="P27" i="271"/>
  <c r="F27" i="271" s="1"/>
  <c r="U7" i="274"/>
  <c r="AF7" i="274"/>
  <c r="P8" i="276"/>
  <c r="F8" i="276" s="1"/>
  <c r="AF12" i="278"/>
  <c r="AJ14" i="281"/>
  <c r="F14" i="281" s="1"/>
  <c r="Z14" i="282"/>
  <c r="D55" i="284"/>
  <c r="C47" i="284"/>
  <c r="C49" i="284" s="1"/>
  <c r="D66" i="284"/>
  <c r="D68" i="284" s="1"/>
  <c r="AF17" i="284"/>
  <c r="AF16" i="284"/>
  <c r="AF14" i="284"/>
  <c r="P11" i="284"/>
  <c r="U9" i="284"/>
  <c r="U17" i="284"/>
  <c r="U15" i="284"/>
  <c r="Z15" i="284"/>
  <c r="F15" i="284" s="1"/>
  <c r="U14" i="284"/>
  <c r="P14" i="284"/>
  <c r="U12" i="284"/>
  <c r="AF11" i="284"/>
  <c r="AF9" i="284"/>
  <c r="P9" i="284"/>
  <c r="Z8" i="284"/>
  <c r="F8" i="284" s="1"/>
  <c r="P8" i="284"/>
  <c r="U7" i="284"/>
  <c r="F16" i="284"/>
  <c r="U4" i="284"/>
  <c r="E61" i="284"/>
  <c r="E48" i="284"/>
  <c r="D49" i="284"/>
  <c r="C56" i="284"/>
  <c r="D61" i="284"/>
  <c r="E56" i="284"/>
  <c r="G54" i="284"/>
  <c r="D48" i="284"/>
  <c r="D61" i="282"/>
  <c r="Z11" i="282"/>
  <c r="F11" i="282" s="1"/>
  <c r="AF10" i="282"/>
  <c r="P7" i="282"/>
  <c r="P4" i="282"/>
  <c r="F12" i="282"/>
  <c r="AF14" i="282"/>
  <c r="P10" i="282"/>
  <c r="U10" i="282"/>
  <c r="F15" i="282"/>
  <c r="C57" i="282" s="1"/>
  <c r="G57" i="282" s="1"/>
  <c r="F16" i="282"/>
  <c r="AF4" i="282"/>
  <c r="F13" i="282"/>
  <c r="F14" i="282"/>
  <c r="D61" i="281"/>
  <c r="C47" i="281"/>
  <c r="C66" i="281" s="1"/>
  <c r="Z8" i="281"/>
  <c r="F8" i="281" s="1"/>
  <c r="Z5" i="281"/>
  <c r="F5" i="281" s="1"/>
  <c r="AF14" i="281"/>
  <c r="Z13" i="281"/>
  <c r="P12" i="281"/>
  <c r="U4" i="281"/>
  <c r="F13" i="281"/>
  <c r="D57" i="281"/>
  <c r="G54" i="280"/>
  <c r="D66" i="280"/>
  <c r="D69" i="280" s="1"/>
  <c r="P16" i="280"/>
  <c r="F16" i="280" s="1"/>
  <c r="U16" i="280"/>
  <c r="AF16" i="280"/>
  <c r="AF14" i="280"/>
  <c r="U8" i="280"/>
  <c r="U4" i="280"/>
  <c r="AJ15" i="280"/>
  <c r="U15" i="280"/>
  <c r="P14" i="280"/>
  <c r="F14" i="280" s="1"/>
  <c r="U12" i="280"/>
  <c r="P11" i="280"/>
  <c r="F11" i="280" s="1"/>
  <c r="C57" i="280" s="1"/>
  <c r="Z10" i="280"/>
  <c r="AF8" i="280"/>
  <c r="Z5" i="280"/>
  <c r="E61" i="280"/>
  <c r="C47" i="280"/>
  <c r="C66" i="280" s="1"/>
  <c r="C67" i="280" s="1"/>
  <c r="G67" i="280" s="1"/>
  <c r="D55" i="278"/>
  <c r="P19" i="278"/>
  <c r="F19" i="278" s="1"/>
  <c r="U18" i="278"/>
  <c r="U17" i="278"/>
  <c r="AF11" i="278"/>
  <c r="P11" i="278"/>
  <c r="F11" i="278" s="1"/>
  <c r="P8" i="278"/>
  <c r="F8" i="278" s="1"/>
  <c r="C57" i="278" s="1"/>
  <c r="Z17" i="278"/>
  <c r="AF18" i="278"/>
  <c r="AF15" i="278"/>
  <c r="AF19" i="278"/>
  <c r="P18" i="278"/>
  <c r="F18" i="278" s="1"/>
  <c r="D57" i="278" s="1"/>
  <c r="Z18" i="278"/>
  <c r="U13" i="278"/>
  <c r="AF13" i="278"/>
  <c r="U16" i="278"/>
  <c r="P15" i="278"/>
  <c r="F15" i="278" s="1"/>
  <c r="Z13" i="278"/>
  <c r="U9" i="278"/>
  <c r="Z9" i="278"/>
  <c r="U8" i="278"/>
  <c r="AF8" i="278"/>
  <c r="AF7" i="278"/>
  <c r="E48" i="278"/>
  <c r="D55" i="277"/>
  <c r="D66" i="277"/>
  <c r="D69" i="277" s="1"/>
  <c r="AF9" i="277"/>
  <c r="P8" i="277"/>
  <c r="AF7" i="277"/>
  <c r="Z8" i="277"/>
  <c r="AF6" i="277"/>
  <c r="C57" i="277"/>
  <c r="G57" i="277" s="1"/>
  <c r="C47" i="277"/>
  <c r="C66" i="277" s="1"/>
  <c r="C67" i="277" s="1"/>
  <c r="G67" i="277" s="1"/>
  <c r="E48" i="277"/>
  <c r="D66" i="276"/>
  <c r="D69" i="276" s="1"/>
  <c r="U15" i="276"/>
  <c r="U9" i="276"/>
  <c r="U8" i="276"/>
  <c r="AF8" i="276"/>
  <c r="P7" i="276"/>
  <c r="F7" i="276" s="1"/>
  <c r="AF16" i="276"/>
  <c r="P16" i="276"/>
  <c r="F16" i="276" s="1"/>
  <c r="Z16" i="276"/>
  <c r="AJ15" i="276"/>
  <c r="Z10" i="276"/>
  <c r="Z8" i="276"/>
  <c r="AF7" i="276"/>
  <c r="AF6" i="276"/>
  <c r="E48" i="276"/>
  <c r="E61" i="276"/>
  <c r="C47" i="276"/>
  <c r="C66" i="276" s="1"/>
  <c r="C67" i="276" s="1"/>
  <c r="G67" i="276" s="1"/>
  <c r="D61" i="274"/>
  <c r="C47" i="274"/>
  <c r="C49" i="274" s="1"/>
  <c r="D48" i="274"/>
  <c r="U13" i="274"/>
  <c r="AJ10" i="274"/>
  <c r="F10" i="274" s="1"/>
  <c r="Z9" i="274"/>
  <c r="U8" i="274"/>
  <c r="Z8" i="274"/>
  <c r="AJ8" i="274"/>
  <c r="F8" i="274" s="1"/>
  <c r="AJ6" i="274"/>
  <c r="F6" i="274" s="1"/>
  <c r="AF6" i="274"/>
  <c r="AF13" i="274"/>
  <c r="U12" i="274"/>
  <c r="P12" i="274"/>
  <c r="U10" i="274"/>
  <c r="Z7" i="274"/>
  <c r="P6" i="274"/>
  <c r="C61" i="274"/>
  <c r="D61" i="273"/>
  <c r="P15" i="273"/>
  <c r="AJ15" i="273"/>
  <c r="F15" i="273" s="1"/>
  <c r="Z16" i="273"/>
  <c r="U15" i="273"/>
  <c r="P13" i="273"/>
  <c r="AJ10" i="273"/>
  <c r="F10" i="273" s="1"/>
  <c r="U10" i="273"/>
  <c r="Z8" i="273"/>
  <c r="AF17" i="273"/>
  <c r="P17" i="273"/>
  <c r="AF15" i="273"/>
  <c r="AF13" i="273"/>
  <c r="AF10" i="273"/>
  <c r="P10" i="273"/>
  <c r="AF7" i="273"/>
  <c r="AF6" i="273"/>
  <c r="P6" i="273"/>
  <c r="Z5" i="273"/>
  <c r="AF4" i="273"/>
  <c r="C55" i="272"/>
  <c r="G55" i="272" s="1"/>
  <c r="D48" i="272"/>
  <c r="D66" i="272"/>
  <c r="D69" i="272" s="1"/>
  <c r="P27" i="272"/>
  <c r="U22" i="272"/>
  <c r="AF22" i="272"/>
  <c r="AF21" i="272"/>
  <c r="AF20" i="272"/>
  <c r="P19" i="272"/>
  <c r="F19" i="272" s="1"/>
  <c r="Z18" i="272"/>
  <c r="Z9" i="272"/>
  <c r="F27" i="272"/>
  <c r="F26" i="272"/>
  <c r="Z26" i="272"/>
  <c r="P22" i="272"/>
  <c r="F22" i="272" s="1"/>
  <c r="Z22" i="272"/>
  <c r="P21" i="272"/>
  <c r="F21" i="272" s="1"/>
  <c r="U20" i="272"/>
  <c r="F20" i="272" s="1"/>
  <c r="D50" i="272" s="1"/>
  <c r="F17" i="272"/>
  <c r="AF16" i="272"/>
  <c r="P16" i="272"/>
  <c r="F16" i="272" s="1"/>
  <c r="Z16" i="272"/>
  <c r="F12" i="272"/>
  <c r="U13" i="272"/>
  <c r="F13" i="272" s="1"/>
  <c r="AF11" i="272"/>
  <c r="P11" i="272"/>
  <c r="AJ11" i="272"/>
  <c r="Z10" i="272"/>
  <c r="P6" i="272"/>
  <c r="F6" i="272" s="1"/>
  <c r="F11" i="272"/>
  <c r="F15" i="272"/>
  <c r="F23" i="272"/>
  <c r="F10" i="272"/>
  <c r="F9" i="272"/>
  <c r="P5" i="272"/>
  <c r="F5" i="272" s="1"/>
  <c r="E61" i="272"/>
  <c r="C47" i="272"/>
  <c r="C66" i="272" s="1"/>
  <c r="C67" i="272" s="1"/>
  <c r="G67" i="272" s="1"/>
  <c r="D55" i="271"/>
  <c r="D66" i="271"/>
  <c r="D69" i="271" s="1"/>
  <c r="D48" i="271"/>
  <c r="Z26" i="271"/>
  <c r="P22" i="271"/>
  <c r="F22" i="271" s="1"/>
  <c r="U22" i="271"/>
  <c r="AF22" i="271"/>
  <c r="P21" i="271"/>
  <c r="F21" i="271" s="1"/>
  <c r="P19" i="271"/>
  <c r="F19" i="271" s="1"/>
  <c r="AF17" i="271"/>
  <c r="D57" i="271"/>
  <c r="AF11" i="271"/>
  <c r="U9" i="271"/>
  <c r="AF6" i="271"/>
  <c r="AF5" i="271"/>
  <c r="P5" i="271"/>
  <c r="F5" i="271" s="1"/>
  <c r="AF19" i="271"/>
  <c r="U17" i="271"/>
  <c r="Z15" i="271"/>
  <c r="AJ15" i="271"/>
  <c r="P14" i="271"/>
  <c r="F14" i="271" s="1"/>
  <c r="P13" i="271"/>
  <c r="F13" i="271" s="1"/>
  <c r="Z13" i="271"/>
  <c r="U12" i="271"/>
  <c r="P11" i="271"/>
  <c r="F11" i="271" s="1"/>
  <c r="U7" i="271"/>
  <c r="U6" i="271"/>
  <c r="Z5" i="271"/>
  <c r="E48" i="271"/>
  <c r="C47" i="271"/>
  <c r="C66" i="271" s="1"/>
  <c r="G66" i="271" s="1"/>
  <c r="E61" i="271"/>
  <c r="C48" i="281"/>
  <c r="E49" i="281"/>
  <c r="E56" i="281"/>
  <c r="E61" i="281"/>
  <c r="E56" i="282"/>
  <c r="E61" i="282"/>
  <c r="G54" i="281"/>
  <c r="G54" i="282"/>
  <c r="D56" i="281"/>
  <c r="D56" i="282"/>
  <c r="D48" i="281"/>
  <c r="C55" i="281"/>
  <c r="D62" i="281"/>
  <c r="D48" i="282"/>
  <c r="C55" i="282"/>
  <c r="D62" i="282"/>
  <c r="E48" i="281"/>
  <c r="E48" i="282"/>
  <c r="D66" i="281"/>
  <c r="C47" i="282"/>
  <c r="D66" i="282"/>
  <c r="C56" i="281"/>
  <c r="C56" i="282"/>
  <c r="D57" i="280"/>
  <c r="D68" i="280"/>
  <c r="D49" i="280"/>
  <c r="C56" i="280"/>
  <c r="G56" i="280" s="1"/>
  <c r="E49" i="280"/>
  <c r="D56" i="280"/>
  <c r="D61" i="280"/>
  <c r="E56" i="280"/>
  <c r="C48" i="280"/>
  <c r="G48" i="280" s="1"/>
  <c r="D67" i="280"/>
  <c r="D48" i="280"/>
  <c r="C47" i="278"/>
  <c r="C61" i="278" s="1"/>
  <c r="D66" i="278"/>
  <c r="D49" i="278"/>
  <c r="C56" i="278"/>
  <c r="G56" i="278" s="1"/>
  <c r="D61" i="278"/>
  <c r="E56" i="278"/>
  <c r="E61" i="278"/>
  <c r="G54" i="278"/>
  <c r="D48" i="278"/>
  <c r="D61" i="277"/>
  <c r="E56" i="277"/>
  <c r="E61" i="277"/>
  <c r="C56" i="277"/>
  <c r="G56" i="277" s="1"/>
  <c r="G54" i="277"/>
  <c r="D48" i="277"/>
  <c r="D62" i="277"/>
  <c r="C57" i="276"/>
  <c r="D68" i="276"/>
  <c r="D61" i="276"/>
  <c r="E56" i="276"/>
  <c r="C56" i="276"/>
  <c r="G56" i="276" s="1"/>
  <c r="G54" i="276"/>
  <c r="D48" i="276"/>
  <c r="C55" i="276"/>
  <c r="G55" i="276" s="1"/>
  <c r="C66" i="274"/>
  <c r="C48" i="274"/>
  <c r="G47" i="274"/>
  <c r="E56" i="273"/>
  <c r="E61" i="273"/>
  <c r="E56" i="274"/>
  <c r="E61" i="274"/>
  <c r="G54" i="273"/>
  <c r="G54" i="274"/>
  <c r="E49" i="274"/>
  <c r="D48" i="273"/>
  <c r="C55" i="273"/>
  <c r="D62" i="273"/>
  <c r="C55" i="274"/>
  <c r="D62" i="274"/>
  <c r="D56" i="273"/>
  <c r="E48" i="273"/>
  <c r="E48" i="274"/>
  <c r="D55" i="274"/>
  <c r="C47" i="273"/>
  <c r="D66" i="273"/>
  <c r="D66" i="274"/>
  <c r="C56" i="273"/>
  <c r="C56" i="274"/>
  <c r="D49" i="272"/>
  <c r="C56" i="272"/>
  <c r="G56" i="272" s="1"/>
  <c r="E49" i="272"/>
  <c r="D56" i="272"/>
  <c r="E56" i="272"/>
  <c r="D49" i="271"/>
  <c r="C56" i="271"/>
  <c r="G56" i="271" s="1"/>
  <c r="D61" i="271"/>
  <c r="E56" i="271"/>
  <c r="G54" i="271"/>
  <c r="D55" i="270"/>
  <c r="D66" i="270"/>
  <c r="D69" i="270" s="1"/>
  <c r="P11" i="270"/>
  <c r="Z13" i="270"/>
  <c r="AF11" i="270"/>
  <c r="C47" i="270"/>
  <c r="C66" i="270" s="1"/>
  <c r="C68" i="270" s="1"/>
  <c r="G68" i="270" s="1"/>
  <c r="D55" i="269"/>
  <c r="D66" i="269"/>
  <c r="D69" i="269" s="1"/>
  <c r="P16" i="269"/>
  <c r="F16" i="269" s="1"/>
  <c r="AF11" i="269"/>
  <c r="F18" i="269"/>
  <c r="AF15" i="269"/>
  <c r="P15" i="269"/>
  <c r="F15" i="269" s="1"/>
  <c r="AJ15" i="269"/>
  <c r="AF14" i="269"/>
  <c r="U12" i="269"/>
  <c r="P11" i="269"/>
  <c r="F11" i="269" s="1"/>
  <c r="F12" i="269"/>
  <c r="F8" i="269"/>
  <c r="F9" i="269"/>
  <c r="F5" i="269"/>
  <c r="F13" i="269"/>
  <c r="F10" i="269"/>
  <c r="U7" i="269"/>
  <c r="P7" i="269"/>
  <c r="F14" i="269"/>
  <c r="F4" i="269"/>
  <c r="F6" i="269"/>
  <c r="F17" i="269"/>
  <c r="F19" i="269"/>
  <c r="C47" i="269"/>
  <c r="G47" i="269" s="1"/>
  <c r="E48" i="269"/>
  <c r="D55" i="268"/>
  <c r="D66" i="268"/>
  <c r="D69" i="268" s="1"/>
  <c r="AF17" i="268"/>
  <c r="U15" i="268"/>
  <c r="AF11" i="268"/>
  <c r="P8" i="268"/>
  <c r="F8" i="268" s="1"/>
  <c r="AF8" i="268"/>
  <c r="F16" i="268"/>
  <c r="Z18" i="268"/>
  <c r="U17" i="268"/>
  <c r="P14" i="268"/>
  <c r="F14" i="268" s="1"/>
  <c r="AF14" i="268"/>
  <c r="U13" i="268"/>
  <c r="F6" i="268"/>
  <c r="U9" i="268"/>
  <c r="F9" i="268" s="1"/>
  <c r="F7" i="268"/>
  <c r="Z8" i="268"/>
  <c r="F12" i="268"/>
  <c r="F15" i="268"/>
  <c r="F5" i="268"/>
  <c r="F10" i="268"/>
  <c r="F17" i="268"/>
  <c r="U4" i="268"/>
  <c r="F4" i="268" s="1"/>
  <c r="F19" i="268"/>
  <c r="F13" i="268"/>
  <c r="E61" i="268"/>
  <c r="C47" i="268"/>
  <c r="C66" i="268" s="1"/>
  <c r="C68" i="268" s="1"/>
  <c r="G68" i="268" s="1"/>
  <c r="E48" i="268"/>
  <c r="C47" i="266"/>
  <c r="C66" i="266" s="1"/>
  <c r="G66" i="266" s="1"/>
  <c r="D66" i="266"/>
  <c r="D69" i="266" s="1"/>
  <c r="Z10" i="266"/>
  <c r="F10" i="266" s="1"/>
  <c r="AF8" i="266"/>
  <c r="Z8" i="266"/>
  <c r="F8" i="266" s="1"/>
  <c r="E48" i="266"/>
  <c r="D61" i="263"/>
  <c r="C47" i="263"/>
  <c r="C66" i="263" s="1"/>
  <c r="D48" i="263"/>
  <c r="P10" i="263"/>
  <c r="F10" i="263" s="1"/>
  <c r="AF6" i="263"/>
  <c r="Z16" i="263"/>
  <c r="Z11" i="263"/>
  <c r="F16" i="263"/>
  <c r="D57" i="263" s="1"/>
  <c r="P6" i="263"/>
  <c r="F6" i="263" s="1"/>
  <c r="P5" i="263"/>
  <c r="F5" i="263" s="1"/>
  <c r="Z5" i="263"/>
  <c r="D62" i="262"/>
  <c r="D48" i="262"/>
  <c r="C47" i="262"/>
  <c r="C49" i="262" s="1"/>
  <c r="G49" i="262" s="1"/>
  <c r="D61" i="262"/>
  <c r="P15" i="262"/>
  <c r="Z13" i="262"/>
  <c r="P7" i="262"/>
  <c r="F7" i="262" s="1"/>
  <c r="C57" i="262" s="1"/>
  <c r="Z7" i="262"/>
  <c r="P6" i="262"/>
  <c r="F6" i="262" s="1"/>
  <c r="AF15" i="262"/>
  <c r="F14" i="262"/>
  <c r="F13" i="262"/>
  <c r="U13" i="262"/>
  <c r="AF11" i="262"/>
  <c r="Z8" i="262"/>
  <c r="F15" i="262"/>
  <c r="AF6" i="262"/>
  <c r="D55" i="261"/>
  <c r="D66" i="261"/>
  <c r="D68" i="261" s="1"/>
  <c r="AJ15" i="261"/>
  <c r="F15" i="261" s="1"/>
  <c r="U7" i="261"/>
  <c r="P6" i="261"/>
  <c r="F17" i="261"/>
  <c r="Z18" i="261"/>
  <c r="U16" i="261"/>
  <c r="P16" i="261"/>
  <c r="P15" i="261"/>
  <c r="AF14" i="261"/>
  <c r="P14" i="261"/>
  <c r="AJ11" i="261"/>
  <c r="F11" i="261" s="1"/>
  <c r="Z10" i="261"/>
  <c r="AJ7" i="261"/>
  <c r="F7" i="261" s="1"/>
  <c r="AF7" i="261"/>
  <c r="P7" i="261"/>
  <c r="F13" i="261"/>
  <c r="F14" i="261"/>
  <c r="F4" i="261"/>
  <c r="AF6" i="261"/>
  <c r="F8" i="261"/>
  <c r="F9" i="261"/>
  <c r="F16" i="261"/>
  <c r="F18" i="261"/>
  <c r="F10" i="261"/>
  <c r="F12" i="261"/>
  <c r="F19" i="261"/>
  <c r="F5" i="261"/>
  <c r="F6" i="261"/>
  <c r="C47" i="261"/>
  <c r="C66" i="261" s="1"/>
  <c r="G66" i="261" s="1"/>
  <c r="E48" i="261"/>
  <c r="D66" i="260"/>
  <c r="D69" i="260" s="1"/>
  <c r="Z11" i="260"/>
  <c r="U9" i="260"/>
  <c r="AF9" i="260"/>
  <c r="F16" i="260"/>
  <c r="F11" i="260"/>
  <c r="F13" i="260"/>
  <c r="U12" i="260"/>
  <c r="P12" i="260"/>
  <c r="F12" i="260" s="1"/>
  <c r="AJ12" i="260"/>
  <c r="F15" i="260"/>
  <c r="F7" i="260"/>
  <c r="P9" i="260"/>
  <c r="F9" i="260" s="1"/>
  <c r="F6" i="260"/>
  <c r="F4" i="260"/>
  <c r="Z5" i="260"/>
  <c r="U5" i="260"/>
  <c r="F14" i="260"/>
  <c r="F10" i="260"/>
  <c r="F5" i="260"/>
  <c r="F8" i="260"/>
  <c r="C47" i="260"/>
  <c r="C66" i="260" s="1"/>
  <c r="C68" i="260" s="1"/>
  <c r="G68" i="260" s="1"/>
  <c r="C55" i="259"/>
  <c r="G55" i="259" s="1"/>
  <c r="D55" i="259"/>
  <c r="D66" i="259"/>
  <c r="D69" i="259" s="1"/>
  <c r="D48" i="259"/>
  <c r="P15" i="259"/>
  <c r="P11" i="259"/>
  <c r="AF14" i="259"/>
  <c r="AF11" i="259"/>
  <c r="F11" i="259" s="1"/>
  <c r="U9" i="259"/>
  <c r="Z8" i="259"/>
  <c r="U8" i="259"/>
  <c r="AF8" i="259"/>
  <c r="P8" i="259"/>
  <c r="F10" i="259"/>
  <c r="F15" i="259"/>
  <c r="F12" i="259"/>
  <c r="F9" i="259"/>
  <c r="F13" i="259"/>
  <c r="AF5" i="259"/>
  <c r="F5" i="259" s="1"/>
  <c r="U4" i="259"/>
  <c r="F4" i="259" s="1"/>
  <c r="F14" i="259"/>
  <c r="C47" i="259"/>
  <c r="C66" i="259" s="1"/>
  <c r="C68" i="259" s="1"/>
  <c r="G68" i="259" s="1"/>
  <c r="D61" i="257"/>
  <c r="AJ18" i="257"/>
  <c r="F18" i="257" s="1"/>
  <c r="Z19" i="257"/>
  <c r="U11" i="257"/>
  <c r="U21" i="257"/>
  <c r="U19" i="257"/>
  <c r="U18" i="257"/>
  <c r="AF18" i="257"/>
  <c r="P18" i="257"/>
  <c r="AJ14" i="257"/>
  <c r="F14" i="257" s="1"/>
  <c r="C57" i="257" s="1"/>
  <c r="Z11" i="257"/>
  <c r="D56" i="256"/>
  <c r="D61" i="256"/>
  <c r="U11" i="256"/>
  <c r="AJ5" i="256"/>
  <c r="F5" i="256" s="1"/>
  <c r="Z20" i="256"/>
  <c r="U18" i="256"/>
  <c r="AF18" i="256"/>
  <c r="AJ18" i="256"/>
  <c r="F18" i="256" s="1"/>
  <c r="AJ14" i="256"/>
  <c r="F14" i="256" s="1"/>
  <c r="AJ13" i="256"/>
  <c r="F13" i="256" s="1"/>
  <c r="Z11" i="256"/>
  <c r="AF7" i="256"/>
  <c r="Z6" i="256"/>
  <c r="U5" i="256"/>
  <c r="D61" i="255"/>
  <c r="AJ21" i="255"/>
  <c r="F21" i="255" s="1"/>
  <c r="Z19" i="255"/>
  <c r="Z16" i="255"/>
  <c r="AF14" i="255"/>
  <c r="Z11" i="255"/>
  <c r="AF9" i="255"/>
  <c r="U21" i="255"/>
  <c r="AJ19" i="255"/>
  <c r="F19" i="255" s="1"/>
  <c r="AJ18" i="255"/>
  <c r="F18" i="255" s="1"/>
  <c r="AF17" i="255"/>
  <c r="Z17" i="255"/>
  <c r="P14" i="255"/>
  <c r="AF12" i="255"/>
  <c r="Z9" i="255"/>
  <c r="AJ5" i="255"/>
  <c r="F5" i="255" s="1"/>
  <c r="U5" i="255"/>
  <c r="E61" i="255"/>
  <c r="D66" i="254"/>
  <c r="D69" i="254" s="1"/>
  <c r="Z18" i="254"/>
  <c r="U16" i="254"/>
  <c r="F16" i="254" s="1"/>
  <c r="AF14" i="254"/>
  <c r="U13" i="254"/>
  <c r="F13" i="254" s="1"/>
  <c r="U12" i="254"/>
  <c r="F12" i="254" s="1"/>
  <c r="Z9" i="254"/>
  <c r="U9" i="254"/>
  <c r="F9" i="254" s="1"/>
  <c r="P14" i="254"/>
  <c r="U4" i="254"/>
  <c r="F4" i="254" s="1"/>
  <c r="C47" i="254"/>
  <c r="C66" i="254" s="1"/>
  <c r="G66" i="254" s="1"/>
  <c r="E48" i="254"/>
  <c r="D56" i="252"/>
  <c r="AF17" i="252"/>
  <c r="U10" i="252"/>
  <c r="P10" i="252"/>
  <c r="AF7" i="252"/>
  <c r="Z7" i="252"/>
  <c r="F7" i="252" s="1"/>
  <c r="Z4" i="252"/>
  <c r="F4" i="252" s="1"/>
  <c r="Z19" i="252"/>
  <c r="U19" i="252"/>
  <c r="P17" i="252"/>
  <c r="AJ17" i="252"/>
  <c r="F17" i="252" s="1"/>
  <c r="Z11" i="252"/>
  <c r="AF10" i="252"/>
  <c r="AJ9" i="252"/>
  <c r="AJ8" i="252"/>
  <c r="U8" i="252"/>
  <c r="P6" i="252"/>
  <c r="Z6" i="252"/>
  <c r="F6" i="252" s="1"/>
  <c r="U5" i="252"/>
  <c r="AF5" i="252"/>
  <c r="P5" i="252"/>
  <c r="F10" i="252"/>
  <c r="F8" i="252"/>
  <c r="F9" i="252"/>
  <c r="D56" i="251"/>
  <c r="Z19" i="251"/>
  <c r="F19" i="251" s="1"/>
  <c r="AF18" i="251"/>
  <c r="Z12" i="251"/>
  <c r="F12" i="251" s="1"/>
  <c r="Z11" i="251"/>
  <c r="F11" i="251" s="1"/>
  <c r="AF10" i="251"/>
  <c r="P7" i="251"/>
  <c r="AJ6" i="251"/>
  <c r="AF6" i="251"/>
  <c r="Z7" i="251"/>
  <c r="F7" i="251" s="1"/>
  <c r="F14" i="251"/>
  <c r="U19" i="251"/>
  <c r="F18" i="251"/>
  <c r="U18" i="251"/>
  <c r="AJ13" i="251"/>
  <c r="U13" i="251"/>
  <c r="P12" i="251"/>
  <c r="U11" i="251"/>
  <c r="F8" i="251"/>
  <c r="AJ10" i="251"/>
  <c r="Z10" i="251"/>
  <c r="F10" i="251" s="1"/>
  <c r="U10" i="251"/>
  <c r="F6" i="251"/>
  <c r="P10" i="251"/>
  <c r="F5" i="251"/>
  <c r="F16" i="251"/>
  <c r="F17" i="251"/>
  <c r="P4" i="251"/>
  <c r="F13" i="251"/>
  <c r="Z4" i="251"/>
  <c r="F4" i="251" s="1"/>
  <c r="F9" i="251"/>
  <c r="F15" i="251"/>
  <c r="D61" i="252"/>
  <c r="D61" i="251"/>
  <c r="D61" i="250"/>
  <c r="P13" i="250"/>
  <c r="AF12" i="250"/>
  <c r="P12" i="250"/>
  <c r="Z12" i="250"/>
  <c r="F12" i="250" s="1"/>
  <c r="AF9" i="250"/>
  <c r="P9" i="250"/>
  <c r="Z6" i="250"/>
  <c r="F6" i="250" s="1"/>
  <c r="P4" i="250"/>
  <c r="Z17" i="250"/>
  <c r="AJ17" i="250"/>
  <c r="F17" i="250" s="1"/>
  <c r="Z16" i="250"/>
  <c r="F15" i="250"/>
  <c r="F14" i="250"/>
  <c r="U13" i="250"/>
  <c r="P11" i="250"/>
  <c r="U10" i="250"/>
  <c r="Z10" i="250"/>
  <c r="F10" i="250" s="1"/>
  <c r="AF8" i="250"/>
  <c r="Z8" i="250"/>
  <c r="F8" i="250" s="1"/>
  <c r="P6" i="250"/>
  <c r="F11" i="250"/>
  <c r="F4" i="250"/>
  <c r="F7" i="250"/>
  <c r="F5" i="250"/>
  <c r="F13" i="250"/>
  <c r="E61" i="250"/>
  <c r="E50" i="270"/>
  <c r="C50" i="270" s="1"/>
  <c r="C57" i="270"/>
  <c r="D61" i="270"/>
  <c r="E56" i="270"/>
  <c r="E61" i="270"/>
  <c r="G54" i="270"/>
  <c r="C56" i="270"/>
  <c r="G56" i="270" s="1"/>
  <c r="D48" i="270"/>
  <c r="D62" i="270"/>
  <c r="D61" i="269"/>
  <c r="E56" i="269"/>
  <c r="E61" i="269"/>
  <c r="G54" i="269"/>
  <c r="C56" i="269"/>
  <c r="G56" i="269" s="1"/>
  <c r="D48" i="269"/>
  <c r="D49" i="268"/>
  <c r="C56" i="268"/>
  <c r="G56" i="268" s="1"/>
  <c r="D61" i="268"/>
  <c r="E56" i="268"/>
  <c r="G54" i="268"/>
  <c r="D48" i="268"/>
  <c r="C68" i="266"/>
  <c r="G68" i="266" s="1"/>
  <c r="C67" i="266"/>
  <c r="G67" i="266" s="1"/>
  <c r="D49" i="266"/>
  <c r="C56" i="266"/>
  <c r="G56" i="266" s="1"/>
  <c r="C61" i="266"/>
  <c r="D61" i="266"/>
  <c r="G47" i="266"/>
  <c r="E56" i="266"/>
  <c r="E61" i="266"/>
  <c r="C48" i="266"/>
  <c r="G48" i="266" s="1"/>
  <c r="G54" i="266"/>
  <c r="D48" i="266"/>
  <c r="C49" i="266"/>
  <c r="G49" i="266" s="1"/>
  <c r="C48" i="263"/>
  <c r="G48" i="263" s="1"/>
  <c r="E56" i="262"/>
  <c r="E61" i="262"/>
  <c r="E56" i="263"/>
  <c r="E61" i="263"/>
  <c r="D56" i="262"/>
  <c r="G54" i="262"/>
  <c r="G54" i="263"/>
  <c r="E49" i="263"/>
  <c r="D62" i="263"/>
  <c r="E48" i="262"/>
  <c r="E48" i="263"/>
  <c r="D55" i="263"/>
  <c r="E49" i="262"/>
  <c r="D66" i="262"/>
  <c r="D66" i="263"/>
  <c r="C56" i="262"/>
  <c r="G56" i="262" s="1"/>
  <c r="C56" i="263"/>
  <c r="G56" i="263" s="1"/>
  <c r="C68" i="261"/>
  <c r="G68" i="261" s="1"/>
  <c r="C67" i="261"/>
  <c r="G67" i="261" s="1"/>
  <c r="D61" i="261"/>
  <c r="E56" i="261"/>
  <c r="E61" i="261"/>
  <c r="C48" i="261"/>
  <c r="G48" i="261" s="1"/>
  <c r="G54" i="261"/>
  <c r="C56" i="261"/>
  <c r="G56" i="261" s="1"/>
  <c r="D48" i="261"/>
  <c r="D62" i="261"/>
  <c r="C49" i="261"/>
  <c r="G49" i="261" s="1"/>
  <c r="D49" i="260"/>
  <c r="E49" i="260"/>
  <c r="D56" i="260"/>
  <c r="D61" i="260"/>
  <c r="C56" i="260"/>
  <c r="G56" i="260" s="1"/>
  <c r="E56" i="260"/>
  <c r="E61" i="260"/>
  <c r="G54" i="260"/>
  <c r="D48" i="260"/>
  <c r="C55" i="260"/>
  <c r="G55" i="260" s="1"/>
  <c r="D49" i="259"/>
  <c r="C56" i="259"/>
  <c r="G56" i="259" s="1"/>
  <c r="D61" i="259"/>
  <c r="E56" i="259"/>
  <c r="E61" i="259"/>
  <c r="C48" i="259"/>
  <c r="G48" i="259" s="1"/>
  <c r="C47" i="256"/>
  <c r="C61" i="256" s="1"/>
  <c r="E48" i="256"/>
  <c r="C47" i="255"/>
  <c r="C61" i="255" s="1"/>
  <c r="E48" i="255"/>
  <c r="D56" i="255"/>
  <c r="D56" i="257"/>
  <c r="E56" i="255"/>
  <c r="C47" i="257"/>
  <c r="C61" i="257" s="1"/>
  <c r="E48" i="257"/>
  <c r="E49" i="257"/>
  <c r="E61" i="256"/>
  <c r="E61" i="257"/>
  <c r="G54" i="255"/>
  <c r="G54" i="256"/>
  <c r="D48" i="255"/>
  <c r="C55" i="255"/>
  <c r="G55" i="255" s="1"/>
  <c r="D62" i="255"/>
  <c r="D48" i="256"/>
  <c r="C55" i="256"/>
  <c r="G55" i="256" s="1"/>
  <c r="D62" i="256"/>
  <c r="D48" i="257"/>
  <c r="C55" i="257"/>
  <c r="G55" i="257" s="1"/>
  <c r="D62" i="257"/>
  <c r="E56" i="256"/>
  <c r="E56" i="257"/>
  <c r="D66" i="255"/>
  <c r="D66" i="256"/>
  <c r="D66" i="257"/>
  <c r="C56" i="255"/>
  <c r="G56" i="255" s="1"/>
  <c r="C56" i="256"/>
  <c r="G56" i="256" s="1"/>
  <c r="C56" i="257"/>
  <c r="G56" i="257" s="1"/>
  <c r="C57" i="254"/>
  <c r="D49" i="254"/>
  <c r="C56" i="254"/>
  <c r="G56" i="254" s="1"/>
  <c r="D61" i="254"/>
  <c r="E56" i="254"/>
  <c r="E61" i="254"/>
  <c r="G54" i="254"/>
  <c r="D48" i="254"/>
  <c r="C47" i="251"/>
  <c r="E48" i="251"/>
  <c r="E56" i="252"/>
  <c r="C47" i="252"/>
  <c r="C61" i="252" s="1"/>
  <c r="E48" i="252"/>
  <c r="C47" i="250"/>
  <c r="C61" i="250" s="1"/>
  <c r="E48" i="250"/>
  <c r="D56" i="250"/>
  <c r="E61" i="251"/>
  <c r="E56" i="250"/>
  <c r="E49" i="251"/>
  <c r="E61" i="252"/>
  <c r="G54" i="250"/>
  <c r="G54" i="251"/>
  <c r="D48" i="250"/>
  <c r="C55" i="250"/>
  <c r="G55" i="250" s="1"/>
  <c r="D62" i="250"/>
  <c r="D48" i="251"/>
  <c r="C55" i="251"/>
  <c r="G55" i="251" s="1"/>
  <c r="D48" i="252"/>
  <c r="C55" i="252"/>
  <c r="D62" i="252"/>
  <c r="D66" i="250"/>
  <c r="D66" i="251"/>
  <c r="D66" i="252"/>
  <c r="C56" i="250"/>
  <c r="G56" i="250" s="1"/>
  <c r="C56" i="251"/>
  <c r="G56" i="251" s="1"/>
  <c r="C56" i="252"/>
  <c r="D55" i="248"/>
  <c r="D66" i="248"/>
  <c r="D69" i="248" s="1"/>
  <c r="P20" i="248"/>
  <c r="P17" i="248"/>
  <c r="P16" i="248"/>
  <c r="P14" i="248"/>
  <c r="U12" i="248"/>
  <c r="U10" i="248"/>
  <c r="P8" i="248"/>
  <c r="Z21" i="248"/>
  <c r="U20" i="248"/>
  <c r="P19" i="248"/>
  <c r="Z18" i="248"/>
  <c r="AF17" i="248"/>
  <c r="U17" i="248"/>
  <c r="AF16" i="248"/>
  <c r="Z16" i="248"/>
  <c r="AF14" i="248"/>
  <c r="Z13" i="248"/>
  <c r="AJ12" i="248"/>
  <c r="F12" i="248" s="1"/>
  <c r="Z10" i="248"/>
  <c r="AJ10" i="248"/>
  <c r="F10" i="248" s="1"/>
  <c r="AF8" i="248"/>
  <c r="Z5" i="248"/>
  <c r="E61" i="248"/>
  <c r="C47" i="248"/>
  <c r="C66" i="248" s="1"/>
  <c r="G66" i="248" s="1"/>
  <c r="E48" i="248"/>
  <c r="D49" i="248"/>
  <c r="C56" i="248"/>
  <c r="G56" i="248" s="1"/>
  <c r="D61" i="248"/>
  <c r="E56" i="248"/>
  <c r="G54" i="248"/>
  <c r="D48" i="248"/>
  <c r="D55" i="247"/>
  <c r="D66" i="247"/>
  <c r="D68" i="247" s="1"/>
  <c r="AF19" i="247"/>
  <c r="P14" i="247"/>
  <c r="AF14" i="247"/>
  <c r="P19" i="247"/>
  <c r="Z19" i="247"/>
  <c r="U18" i="247"/>
  <c r="Z18" i="247"/>
  <c r="AJ18" i="247"/>
  <c r="F18" i="247" s="1"/>
  <c r="C57" i="247" s="1"/>
  <c r="U17" i="247"/>
  <c r="Z16" i="247"/>
  <c r="AF16" i="247"/>
  <c r="AJ7" i="247"/>
  <c r="F7" i="247" s="1"/>
  <c r="U7" i="247"/>
  <c r="AF6" i="247"/>
  <c r="Z5" i="247"/>
  <c r="U4" i="247"/>
  <c r="C47" i="247"/>
  <c r="C61" i="247" s="1"/>
  <c r="E61" i="247"/>
  <c r="E48" i="247"/>
  <c r="D55" i="246"/>
  <c r="D66" i="246"/>
  <c r="D67" i="246" s="1"/>
  <c r="Z22" i="246"/>
  <c r="P20" i="246"/>
  <c r="AF11" i="246"/>
  <c r="AJ20" i="246"/>
  <c r="F20" i="246" s="1"/>
  <c r="Z19" i="246"/>
  <c r="Z13" i="246"/>
  <c r="U20" i="246"/>
  <c r="AJ19" i="246"/>
  <c r="F19" i="246" s="1"/>
  <c r="AF19" i="246"/>
  <c r="P19" i="246"/>
  <c r="Z18" i="246"/>
  <c r="U18" i="246"/>
  <c r="P17" i="246"/>
  <c r="Z17" i="246"/>
  <c r="AF15" i="246"/>
  <c r="AF14" i="246"/>
  <c r="U12" i="246"/>
  <c r="AF12" i="246"/>
  <c r="P12" i="246"/>
  <c r="P11" i="246"/>
  <c r="AJ10" i="246"/>
  <c r="F10" i="246" s="1"/>
  <c r="Z8" i="246"/>
  <c r="P7" i="246"/>
  <c r="AJ7" i="246"/>
  <c r="F7" i="246" s="1"/>
  <c r="P6" i="246"/>
  <c r="AF6" i="246"/>
  <c r="U4" i="246"/>
  <c r="E48" i="246"/>
  <c r="C47" i="246"/>
  <c r="C66" i="246" s="1"/>
  <c r="C68" i="246" s="1"/>
  <c r="G68" i="246" s="1"/>
  <c r="D61" i="247"/>
  <c r="E56" i="247"/>
  <c r="D49" i="247"/>
  <c r="C56" i="247"/>
  <c r="G56" i="247" s="1"/>
  <c r="G54" i="247"/>
  <c r="D69" i="247"/>
  <c r="D48" i="247"/>
  <c r="D61" i="246"/>
  <c r="C56" i="246"/>
  <c r="G56" i="246" s="1"/>
  <c r="E56" i="246"/>
  <c r="E61" i="246"/>
  <c r="D49" i="246"/>
  <c r="G54" i="246"/>
  <c r="D48" i="246"/>
  <c r="D57" i="245"/>
  <c r="E54" i="245"/>
  <c r="E55" i="245" s="1"/>
  <c r="D54" i="245"/>
  <c r="D56" i="245" s="1"/>
  <c r="C54" i="245"/>
  <c r="C55" i="245" s="1"/>
  <c r="G55" i="245" s="1"/>
  <c r="D50" i="245"/>
  <c r="E47" i="245"/>
  <c r="E48" i="245" s="1"/>
  <c r="D47" i="245"/>
  <c r="D49" i="245" s="1"/>
  <c r="AJ43" i="245"/>
  <c r="AI43" i="245"/>
  <c r="AH43" i="245"/>
  <c r="AG43" i="245"/>
  <c r="AF43" i="245"/>
  <c r="AE43" i="245"/>
  <c r="AD43" i="245"/>
  <c r="AC43" i="245"/>
  <c r="AB43" i="245"/>
  <c r="AA43" i="245"/>
  <c r="Z43" i="245"/>
  <c r="Y43" i="245"/>
  <c r="X43" i="245"/>
  <c r="W43" i="245"/>
  <c r="V43" i="245"/>
  <c r="U43" i="245"/>
  <c r="T43" i="245"/>
  <c r="S43" i="245"/>
  <c r="R43" i="245"/>
  <c r="Q43" i="245"/>
  <c r="P43" i="245"/>
  <c r="O43" i="245"/>
  <c r="N43" i="245"/>
  <c r="M43" i="245"/>
  <c r="L43" i="245"/>
  <c r="K43" i="245"/>
  <c r="F43" i="245"/>
  <c r="AJ42" i="245"/>
  <c r="AI42" i="245"/>
  <c r="AH42" i="245"/>
  <c r="AG42" i="245"/>
  <c r="AF42" i="245"/>
  <c r="AE42" i="245"/>
  <c r="AD42" i="245"/>
  <c r="AC42" i="245"/>
  <c r="AB42" i="245"/>
  <c r="AA42" i="245"/>
  <c r="Z42" i="245"/>
  <c r="Y42" i="245"/>
  <c r="X42" i="245"/>
  <c r="W42" i="245"/>
  <c r="V42" i="245"/>
  <c r="U42" i="245"/>
  <c r="T42" i="245"/>
  <c r="S42" i="245"/>
  <c r="R42" i="245"/>
  <c r="Q42" i="245"/>
  <c r="P42" i="245"/>
  <c r="O42" i="245"/>
  <c r="N42" i="245"/>
  <c r="M42" i="245"/>
  <c r="L42" i="245"/>
  <c r="K42" i="245"/>
  <c r="F42" i="245"/>
  <c r="AJ41" i="245"/>
  <c r="AI41" i="245"/>
  <c r="AH41" i="245"/>
  <c r="AG41" i="245"/>
  <c r="AF41" i="245"/>
  <c r="AE41" i="245"/>
  <c r="AD41" i="245"/>
  <c r="AC41" i="245"/>
  <c r="AB41" i="245"/>
  <c r="AA41" i="245"/>
  <c r="Z41" i="245"/>
  <c r="Y41" i="245"/>
  <c r="X41" i="245"/>
  <c r="W41" i="245"/>
  <c r="V41" i="245"/>
  <c r="U41" i="245"/>
  <c r="T41" i="245"/>
  <c r="S41" i="245"/>
  <c r="R41" i="245"/>
  <c r="Q41" i="245"/>
  <c r="P41" i="245"/>
  <c r="O41" i="245"/>
  <c r="N41" i="245"/>
  <c r="M41" i="245"/>
  <c r="L41" i="245"/>
  <c r="K41" i="245"/>
  <c r="F41" i="245"/>
  <c r="AJ40" i="245"/>
  <c r="AI40" i="245"/>
  <c r="AH40" i="245"/>
  <c r="AG40" i="245"/>
  <c r="AF40" i="245"/>
  <c r="AE40" i="245"/>
  <c r="AD40" i="245"/>
  <c r="AC40" i="245"/>
  <c r="AB40" i="245"/>
  <c r="AA40" i="245"/>
  <c r="Z40" i="245"/>
  <c r="Y40" i="245"/>
  <c r="X40" i="245"/>
  <c r="W40" i="245"/>
  <c r="V40" i="245"/>
  <c r="U40" i="245"/>
  <c r="T40" i="245"/>
  <c r="S40" i="245"/>
  <c r="R40" i="245"/>
  <c r="Q40" i="245"/>
  <c r="P40" i="245"/>
  <c r="O40" i="245"/>
  <c r="N40" i="245"/>
  <c r="M40" i="245"/>
  <c r="L40" i="245"/>
  <c r="K40" i="245"/>
  <c r="F40" i="245"/>
  <c r="AJ39" i="245"/>
  <c r="AI39" i="245"/>
  <c r="AH39" i="245"/>
  <c r="AG39" i="245"/>
  <c r="AF39" i="245"/>
  <c r="AE39" i="245"/>
  <c r="AD39" i="245"/>
  <c r="AC39" i="245"/>
  <c r="AB39" i="245"/>
  <c r="AA39" i="245"/>
  <c r="Z39" i="245"/>
  <c r="Y39" i="245"/>
  <c r="X39" i="245"/>
  <c r="W39" i="245"/>
  <c r="V39" i="245"/>
  <c r="U39" i="245"/>
  <c r="T39" i="245"/>
  <c r="S39" i="245"/>
  <c r="R39" i="245"/>
  <c r="Q39" i="245"/>
  <c r="P39" i="245"/>
  <c r="O39" i="245"/>
  <c r="N39" i="245"/>
  <c r="M39" i="245"/>
  <c r="L39" i="245"/>
  <c r="K39" i="245"/>
  <c r="F39" i="245"/>
  <c r="AJ38" i="245"/>
  <c r="AI38" i="245"/>
  <c r="AH38" i="245"/>
  <c r="AG38" i="245"/>
  <c r="AF38" i="245"/>
  <c r="AE38" i="245"/>
  <c r="AD38" i="245"/>
  <c r="AC38" i="245"/>
  <c r="AB38" i="245"/>
  <c r="AA38" i="245"/>
  <c r="Z38" i="245"/>
  <c r="Y38" i="245"/>
  <c r="X38" i="245"/>
  <c r="W38" i="245"/>
  <c r="V38" i="245"/>
  <c r="U38" i="245"/>
  <c r="T38" i="245"/>
  <c r="S38" i="245"/>
  <c r="R38" i="245"/>
  <c r="Q38" i="245"/>
  <c r="P38" i="245"/>
  <c r="O38" i="245"/>
  <c r="N38" i="245"/>
  <c r="M38" i="245"/>
  <c r="L38" i="245"/>
  <c r="K38" i="245"/>
  <c r="F38" i="245"/>
  <c r="AJ37" i="245"/>
  <c r="AI37" i="245"/>
  <c r="AH37" i="245"/>
  <c r="AG37" i="245"/>
  <c r="AF37" i="245"/>
  <c r="AE37" i="245"/>
  <c r="AD37" i="245"/>
  <c r="AC37" i="245"/>
  <c r="AB37" i="245"/>
  <c r="AA37" i="245"/>
  <c r="Z37" i="245"/>
  <c r="Y37" i="245"/>
  <c r="X37" i="245"/>
  <c r="W37" i="245"/>
  <c r="V37" i="245"/>
  <c r="U37" i="245"/>
  <c r="T37" i="245"/>
  <c r="S37" i="245"/>
  <c r="R37" i="245"/>
  <c r="Q37" i="245"/>
  <c r="P37" i="245"/>
  <c r="O37" i="245"/>
  <c r="N37" i="245"/>
  <c r="M37" i="245"/>
  <c r="L37" i="245"/>
  <c r="K37" i="245"/>
  <c r="F37" i="245"/>
  <c r="AJ36" i="245"/>
  <c r="AI36" i="245"/>
  <c r="AH36" i="245"/>
  <c r="AG36" i="245"/>
  <c r="AF36" i="245"/>
  <c r="AE36" i="245"/>
  <c r="AD36" i="245"/>
  <c r="AC36" i="245"/>
  <c r="AB36" i="245"/>
  <c r="AA36" i="245"/>
  <c r="Z36" i="245"/>
  <c r="Y36" i="245"/>
  <c r="X36" i="245"/>
  <c r="W36" i="245"/>
  <c r="V36" i="245"/>
  <c r="U36" i="245"/>
  <c r="T36" i="245"/>
  <c r="S36" i="245"/>
  <c r="R36" i="245"/>
  <c r="Q36" i="245"/>
  <c r="P36" i="245"/>
  <c r="O36" i="245"/>
  <c r="N36" i="245"/>
  <c r="M36" i="245"/>
  <c r="L36" i="245"/>
  <c r="K36" i="245"/>
  <c r="F36" i="245"/>
  <c r="AJ35" i="245"/>
  <c r="AI35" i="245"/>
  <c r="AH35" i="245"/>
  <c r="AG35" i="245"/>
  <c r="AF35" i="245"/>
  <c r="AE35" i="245"/>
  <c r="AD35" i="245"/>
  <c r="AC35" i="245"/>
  <c r="AB35" i="245"/>
  <c r="AA35" i="245"/>
  <c r="Z35" i="245"/>
  <c r="Y35" i="245"/>
  <c r="X35" i="245"/>
  <c r="W35" i="245"/>
  <c r="V35" i="245"/>
  <c r="U35" i="245"/>
  <c r="T35" i="245"/>
  <c r="S35" i="245"/>
  <c r="R35" i="245"/>
  <c r="Q35" i="245"/>
  <c r="P35" i="245"/>
  <c r="O35" i="245"/>
  <c r="N35" i="245"/>
  <c r="M35" i="245"/>
  <c r="L35" i="245"/>
  <c r="K35" i="245"/>
  <c r="F35" i="245"/>
  <c r="AJ34" i="245"/>
  <c r="AI34" i="245"/>
  <c r="AH34" i="245"/>
  <c r="AG34" i="245"/>
  <c r="AF34" i="245"/>
  <c r="AE34" i="245"/>
  <c r="AD34" i="245"/>
  <c r="AC34" i="245"/>
  <c r="AB34" i="245"/>
  <c r="AA34" i="245"/>
  <c r="Z34" i="245"/>
  <c r="Y34" i="245"/>
  <c r="X34" i="245"/>
  <c r="W34" i="245"/>
  <c r="V34" i="245"/>
  <c r="U34" i="245"/>
  <c r="T34" i="245"/>
  <c r="S34" i="245"/>
  <c r="R34" i="245"/>
  <c r="Q34" i="245"/>
  <c r="P34" i="245"/>
  <c r="O34" i="245"/>
  <c r="N34" i="245"/>
  <c r="M34" i="245"/>
  <c r="L34" i="245"/>
  <c r="K34" i="245"/>
  <c r="F34" i="245"/>
  <c r="AJ33" i="245"/>
  <c r="AI33" i="245"/>
  <c r="AH33" i="245"/>
  <c r="AG33" i="245"/>
  <c r="AF33" i="245"/>
  <c r="AE33" i="245"/>
  <c r="AD33" i="245"/>
  <c r="AC33" i="245"/>
  <c r="AB33" i="245"/>
  <c r="AA33" i="245"/>
  <c r="Z33" i="245"/>
  <c r="Y33" i="245"/>
  <c r="X33" i="245"/>
  <c r="W33" i="245"/>
  <c r="V33" i="245"/>
  <c r="U33" i="245"/>
  <c r="T33" i="245"/>
  <c r="S33" i="245"/>
  <c r="R33" i="245"/>
  <c r="Q33" i="245"/>
  <c r="P33" i="245"/>
  <c r="O33" i="245"/>
  <c r="N33" i="245"/>
  <c r="M33" i="245"/>
  <c r="L33" i="245"/>
  <c r="K33" i="245"/>
  <c r="F33" i="245"/>
  <c r="AJ32" i="245"/>
  <c r="AI32" i="245"/>
  <c r="AH32" i="245"/>
  <c r="AG32" i="245"/>
  <c r="AF32" i="245"/>
  <c r="AE32" i="245"/>
  <c r="AD32" i="245"/>
  <c r="AC32" i="245"/>
  <c r="AB32" i="245"/>
  <c r="AA32" i="245"/>
  <c r="Z32" i="245"/>
  <c r="Y32" i="245"/>
  <c r="X32" i="245"/>
  <c r="W32" i="245"/>
  <c r="V32" i="245"/>
  <c r="U32" i="245"/>
  <c r="T32" i="245"/>
  <c r="S32" i="245"/>
  <c r="R32" i="245"/>
  <c r="Q32" i="245"/>
  <c r="P32" i="245"/>
  <c r="O32" i="245"/>
  <c r="N32" i="245"/>
  <c r="M32" i="245"/>
  <c r="L32" i="245"/>
  <c r="K32" i="245"/>
  <c r="F32" i="245"/>
  <c r="AJ31" i="245"/>
  <c r="AI31" i="245"/>
  <c r="AH31" i="245"/>
  <c r="AG31" i="245"/>
  <c r="AF31" i="245"/>
  <c r="AE31" i="245"/>
  <c r="AD31" i="245"/>
  <c r="AC31" i="245"/>
  <c r="AB31" i="245"/>
  <c r="AA31" i="245"/>
  <c r="Z31" i="245"/>
  <c r="Y31" i="245"/>
  <c r="X31" i="245"/>
  <c r="W31" i="245"/>
  <c r="V31" i="245"/>
  <c r="U31" i="245"/>
  <c r="T31" i="245"/>
  <c r="S31" i="245"/>
  <c r="R31" i="245"/>
  <c r="Q31" i="245"/>
  <c r="P31" i="245"/>
  <c r="O31" i="245"/>
  <c r="N31" i="245"/>
  <c r="M31" i="245"/>
  <c r="L31" i="245"/>
  <c r="K31" i="245"/>
  <c r="F31" i="245"/>
  <c r="AJ30" i="245"/>
  <c r="AI30" i="245"/>
  <c r="AH30" i="245"/>
  <c r="AG30" i="245"/>
  <c r="AF30" i="245"/>
  <c r="AE30" i="245"/>
  <c r="AD30" i="245"/>
  <c r="AC30" i="245"/>
  <c r="AB30" i="245"/>
  <c r="AA30" i="245"/>
  <c r="Z30" i="245"/>
  <c r="Y30" i="245"/>
  <c r="X30" i="245"/>
  <c r="W30" i="245"/>
  <c r="V30" i="245"/>
  <c r="U30" i="245"/>
  <c r="T30" i="245"/>
  <c r="S30" i="245"/>
  <c r="R30" i="245"/>
  <c r="Q30" i="245"/>
  <c r="P30" i="245"/>
  <c r="O30" i="245"/>
  <c r="N30" i="245"/>
  <c r="M30" i="245"/>
  <c r="L30" i="245"/>
  <c r="K30" i="245"/>
  <c r="F30" i="245"/>
  <c r="AJ29" i="245"/>
  <c r="AI29" i="245"/>
  <c r="AH29" i="245"/>
  <c r="AG29" i="245"/>
  <c r="AF29" i="245"/>
  <c r="AE29" i="245"/>
  <c r="AD29" i="245"/>
  <c r="AC29" i="245"/>
  <c r="AB29" i="245"/>
  <c r="AA29" i="245"/>
  <c r="Z29" i="245"/>
  <c r="Y29" i="245"/>
  <c r="X29" i="245"/>
  <c r="W29" i="245"/>
  <c r="V29" i="245"/>
  <c r="U29" i="245"/>
  <c r="T29" i="245"/>
  <c r="S29" i="245"/>
  <c r="R29" i="245"/>
  <c r="Q29" i="245"/>
  <c r="P29" i="245"/>
  <c r="O29" i="245"/>
  <c r="N29" i="245"/>
  <c r="M29" i="245"/>
  <c r="L29" i="245"/>
  <c r="K29" i="245"/>
  <c r="F29" i="245"/>
  <c r="AJ28" i="245"/>
  <c r="AI28" i="245"/>
  <c r="AH28" i="245"/>
  <c r="AG28" i="245"/>
  <c r="AF28" i="245"/>
  <c r="AE28" i="245"/>
  <c r="AD28" i="245"/>
  <c r="AC28" i="245"/>
  <c r="AB28" i="245"/>
  <c r="AA28" i="245"/>
  <c r="Z28" i="245"/>
  <c r="Y28" i="245"/>
  <c r="X28" i="245"/>
  <c r="W28" i="245"/>
  <c r="V28" i="245"/>
  <c r="U28" i="245"/>
  <c r="T28" i="245"/>
  <c r="S28" i="245"/>
  <c r="R28" i="245"/>
  <c r="Q28" i="245"/>
  <c r="P28" i="245"/>
  <c r="O28" i="245"/>
  <c r="N28" i="245"/>
  <c r="M28" i="245"/>
  <c r="L28" i="245"/>
  <c r="K28" i="245"/>
  <c r="F28" i="245"/>
  <c r="AJ27" i="245"/>
  <c r="AI27" i="245"/>
  <c r="AH27" i="245"/>
  <c r="AG27" i="245"/>
  <c r="AF27" i="245"/>
  <c r="AE27" i="245"/>
  <c r="AD27" i="245"/>
  <c r="AC27" i="245"/>
  <c r="AB27" i="245"/>
  <c r="AA27" i="245"/>
  <c r="Z27" i="245"/>
  <c r="Y27" i="245"/>
  <c r="X27" i="245"/>
  <c r="W27" i="245"/>
  <c r="V27" i="245"/>
  <c r="U27" i="245"/>
  <c r="T27" i="245"/>
  <c r="S27" i="245"/>
  <c r="R27" i="245"/>
  <c r="Q27" i="245"/>
  <c r="P27" i="245"/>
  <c r="O27" i="245"/>
  <c r="N27" i="245"/>
  <c r="M27" i="245"/>
  <c r="L27" i="245"/>
  <c r="K27" i="245"/>
  <c r="F27" i="245"/>
  <c r="AJ26" i="245"/>
  <c r="AI26" i="245"/>
  <c r="AH26" i="245"/>
  <c r="AG26" i="245"/>
  <c r="AF26" i="245"/>
  <c r="AE26" i="245"/>
  <c r="AD26" i="245"/>
  <c r="AC26" i="245"/>
  <c r="AB26" i="245"/>
  <c r="AA26" i="245"/>
  <c r="Z26" i="245"/>
  <c r="Y26" i="245"/>
  <c r="X26" i="245"/>
  <c r="W26" i="245"/>
  <c r="V26" i="245"/>
  <c r="U26" i="245"/>
  <c r="T26" i="245"/>
  <c r="S26" i="245"/>
  <c r="R26" i="245"/>
  <c r="Q26" i="245"/>
  <c r="P26" i="245"/>
  <c r="O26" i="245"/>
  <c r="N26" i="245"/>
  <c r="M26" i="245"/>
  <c r="L26" i="245"/>
  <c r="K26" i="245"/>
  <c r="F26" i="245"/>
  <c r="AJ25" i="245"/>
  <c r="AI25" i="245"/>
  <c r="AH25" i="245"/>
  <c r="AG25" i="245"/>
  <c r="AF25" i="245"/>
  <c r="AE25" i="245"/>
  <c r="AD25" i="245"/>
  <c r="AC25" i="245"/>
  <c r="AB25" i="245"/>
  <c r="AA25" i="245"/>
  <c r="Z25" i="245"/>
  <c r="Y25" i="245"/>
  <c r="X25" i="245"/>
  <c r="W25" i="245"/>
  <c r="V25" i="245"/>
  <c r="U25" i="245"/>
  <c r="T25" i="245"/>
  <c r="S25" i="245"/>
  <c r="R25" i="245"/>
  <c r="Q25" i="245"/>
  <c r="P25" i="245"/>
  <c r="O25" i="245"/>
  <c r="N25" i="245"/>
  <c r="M25" i="245"/>
  <c r="L25" i="245"/>
  <c r="K25" i="245"/>
  <c r="F25" i="245"/>
  <c r="AJ24" i="245"/>
  <c r="AI24" i="245"/>
  <c r="AH24" i="245"/>
  <c r="AG24" i="245"/>
  <c r="AF24" i="245"/>
  <c r="AE24" i="245"/>
  <c r="AD24" i="245"/>
  <c r="AC24" i="245"/>
  <c r="AB24" i="245"/>
  <c r="AA24" i="245"/>
  <c r="Z24" i="245"/>
  <c r="Y24" i="245"/>
  <c r="X24" i="245"/>
  <c r="W24" i="245"/>
  <c r="V24" i="245"/>
  <c r="U24" i="245"/>
  <c r="T24" i="245"/>
  <c r="S24" i="245"/>
  <c r="R24" i="245"/>
  <c r="Q24" i="245"/>
  <c r="P24" i="245"/>
  <c r="O24" i="245"/>
  <c r="N24" i="245"/>
  <c r="M24" i="245"/>
  <c r="L24" i="245"/>
  <c r="K24" i="245"/>
  <c r="F24" i="245"/>
  <c r="AJ23" i="245"/>
  <c r="AI23" i="245"/>
  <c r="AH23" i="245"/>
  <c r="AG23" i="245"/>
  <c r="AF23" i="245"/>
  <c r="AE23" i="245"/>
  <c r="AD23" i="245"/>
  <c r="AC23" i="245"/>
  <c r="AB23" i="245"/>
  <c r="AA23" i="245"/>
  <c r="Z23" i="245"/>
  <c r="Y23" i="245"/>
  <c r="X23" i="245"/>
  <c r="W23" i="245"/>
  <c r="V23" i="245"/>
  <c r="U23" i="245"/>
  <c r="T23" i="245"/>
  <c r="S23" i="245"/>
  <c r="R23" i="245"/>
  <c r="Q23" i="245"/>
  <c r="P23" i="245"/>
  <c r="O23" i="245"/>
  <c r="N23" i="245"/>
  <c r="M23" i="245"/>
  <c r="L23" i="245"/>
  <c r="K23" i="245"/>
  <c r="F23" i="245"/>
  <c r="AJ22" i="245"/>
  <c r="AI22" i="245"/>
  <c r="AH22" i="245"/>
  <c r="AG22" i="245"/>
  <c r="AF22" i="245"/>
  <c r="AE22" i="245"/>
  <c r="AD22" i="245"/>
  <c r="AC22" i="245"/>
  <c r="AB22" i="245"/>
  <c r="AA22" i="245"/>
  <c r="Z22" i="245"/>
  <c r="Y22" i="245"/>
  <c r="X22" i="245"/>
  <c r="W22" i="245"/>
  <c r="V22" i="245"/>
  <c r="U22" i="245"/>
  <c r="T22" i="245"/>
  <c r="S22" i="245"/>
  <c r="R22" i="245"/>
  <c r="Q22" i="245"/>
  <c r="P22" i="245"/>
  <c r="O22" i="245"/>
  <c r="N22" i="245"/>
  <c r="M22" i="245"/>
  <c r="L22" i="245"/>
  <c r="K22" i="245"/>
  <c r="F22" i="245"/>
  <c r="AJ21" i="245"/>
  <c r="AI21" i="245"/>
  <c r="AH21" i="245"/>
  <c r="AG21" i="245"/>
  <c r="AF21" i="245"/>
  <c r="AE21" i="245"/>
  <c r="AD21" i="245"/>
  <c r="AC21" i="245"/>
  <c r="AB21" i="245"/>
  <c r="AA21" i="245"/>
  <c r="Z21" i="245"/>
  <c r="Y21" i="245"/>
  <c r="X21" i="245"/>
  <c r="W21" i="245"/>
  <c r="V21" i="245"/>
  <c r="U21" i="245"/>
  <c r="T21" i="245"/>
  <c r="S21" i="245"/>
  <c r="R21" i="245"/>
  <c r="Q21" i="245"/>
  <c r="P21" i="245"/>
  <c r="O21" i="245"/>
  <c r="N21" i="245"/>
  <c r="M21" i="245"/>
  <c r="L21" i="245"/>
  <c r="K21" i="245"/>
  <c r="F21" i="245"/>
  <c r="AI20" i="245"/>
  <c r="AH20" i="245"/>
  <c r="AJ20" i="245" s="1"/>
  <c r="F20" i="245" s="1"/>
  <c r="AG20" i="245"/>
  <c r="AE20" i="245"/>
  <c r="AD20" i="245"/>
  <c r="AC20" i="245"/>
  <c r="AB20" i="245"/>
  <c r="AF20" i="245" s="1"/>
  <c r="AA20" i="245"/>
  <c r="Z20" i="245"/>
  <c r="Y20" i="245"/>
  <c r="X20" i="245"/>
  <c r="W20" i="245"/>
  <c r="V20" i="245"/>
  <c r="T20" i="245"/>
  <c r="S20" i="245"/>
  <c r="R20" i="245"/>
  <c r="U20" i="245" s="1"/>
  <c r="Q20" i="245"/>
  <c r="O20" i="245"/>
  <c r="N20" i="245"/>
  <c r="M20" i="245"/>
  <c r="L20" i="245"/>
  <c r="P20" i="245" s="1"/>
  <c r="K20" i="245"/>
  <c r="AI19" i="245"/>
  <c r="AH19" i="245"/>
  <c r="AG19" i="245"/>
  <c r="AJ19" i="245" s="1"/>
  <c r="F19" i="245" s="1"/>
  <c r="AE19" i="245"/>
  <c r="AD19" i="245"/>
  <c r="AC19" i="245"/>
  <c r="AB19" i="245"/>
  <c r="AA19" i="245"/>
  <c r="AF19" i="245" s="1"/>
  <c r="Y19" i="245"/>
  <c r="X19" i="245"/>
  <c r="W19" i="245"/>
  <c r="V19" i="245"/>
  <c r="Z19" i="245" s="1"/>
  <c r="U19" i="245"/>
  <c r="T19" i="245"/>
  <c r="S19" i="245"/>
  <c r="R19" i="245"/>
  <c r="Q19" i="245"/>
  <c r="O19" i="245"/>
  <c r="N19" i="245"/>
  <c r="M19" i="245"/>
  <c r="L19" i="245"/>
  <c r="K19" i="245"/>
  <c r="P19" i="245" s="1"/>
  <c r="AI18" i="245"/>
  <c r="AH18" i="245"/>
  <c r="AG18" i="245"/>
  <c r="AJ18" i="245" s="1"/>
  <c r="F18" i="245" s="1"/>
  <c r="AF18" i="245"/>
  <c r="AE18" i="245"/>
  <c r="AD18" i="245"/>
  <c r="AC18" i="245"/>
  <c r="AB18" i="245"/>
  <c r="AA18" i="245"/>
  <c r="Z18" i="245"/>
  <c r="Y18" i="245"/>
  <c r="X18" i="245"/>
  <c r="W18" i="245"/>
  <c r="V18" i="245"/>
  <c r="T18" i="245"/>
  <c r="S18" i="245"/>
  <c r="R18" i="245"/>
  <c r="Q18" i="245"/>
  <c r="U18" i="245" s="1"/>
  <c r="P18" i="245"/>
  <c r="O18" i="245"/>
  <c r="N18" i="245"/>
  <c r="M18" i="245"/>
  <c r="L18" i="245"/>
  <c r="K18" i="245"/>
  <c r="AJ17" i="245"/>
  <c r="F17" i="245" s="1"/>
  <c r="AI17" i="245"/>
  <c r="AH17" i="245"/>
  <c r="AG17" i="245"/>
  <c r="AE17" i="245"/>
  <c r="AD17" i="245"/>
  <c r="AC17" i="245"/>
  <c r="AB17" i="245"/>
  <c r="AF17" i="245" s="1"/>
  <c r="AA17" i="245"/>
  <c r="Y17" i="245"/>
  <c r="X17" i="245"/>
  <c r="W17" i="245"/>
  <c r="Z17" i="245" s="1"/>
  <c r="V17" i="245"/>
  <c r="U17" i="245"/>
  <c r="T17" i="245"/>
  <c r="S17" i="245"/>
  <c r="R17" i="245"/>
  <c r="Q17" i="245"/>
  <c r="O17" i="245"/>
  <c r="N17" i="245"/>
  <c r="M17" i="245"/>
  <c r="L17" i="245"/>
  <c r="P17" i="245" s="1"/>
  <c r="K17" i="245"/>
  <c r="AJ16" i="245"/>
  <c r="F16" i="245" s="1"/>
  <c r="AI16" i="245"/>
  <c r="AH16" i="245"/>
  <c r="AG16" i="245"/>
  <c r="AF16" i="245"/>
  <c r="AE16" i="245"/>
  <c r="AD16" i="245"/>
  <c r="AC16" i="245"/>
  <c r="AB16" i="245"/>
  <c r="AA16" i="245"/>
  <c r="Y16" i="245"/>
  <c r="X16" i="245"/>
  <c r="W16" i="245"/>
  <c r="Z16" i="245" s="1"/>
  <c r="V16" i="245"/>
  <c r="T16" i="245"/>
  <c r="S16" i="245"/>
  <c r="R16" i="245"/>
  <c r="U16" i="245" s="1"/>
  <c r="Q16" i="245"/>
  <c r="P16" i="245"/>
  <c r="O16" i="245"/>
  <c r="N16" i="245"/>
  <c r="M16" i="245"/>
  <c r="L16" i="245"/>
  <c r="K16" i="245"/>
  <c r="AI15" i="245"/>
  <c r="AH15" i="245"/>
  <c r="AG15" i="245"/>
  <c r="AJ15" i="245" s="1"/>
  <c r="F15" i="245" s="1"/>
  <c r="AE15" i="245"/>
  <c r="AD15" i="245"/>
  <c r="AC15" i="245"/>
  <c r="AB15" i="245"/>
  <c r="AA15" i="245"/>
  <c r="AF15" i="245" s="1"/>
  <c r="Z15" i="245"/>
  <c r="Y15" i="245"/>
  <c r="X15" i="245"/>
  <c r="W15" i="245"/>
  <c r="V15" i="245"/>
  <c r="T15" i="245"/>
  <c r="S15" i="245"/>
  <c r="R15" i="245"/>
  <c r="Q15" i="245"/>
  <c r="U15" i="245" s="1"/>
  <c r="O15" i="245"/>
  <c r="N15" i="245"/>
  <c r="M15" i="245"/>
  <c r="L15" i="245"/>
  <c r="K15" i="245"/>
  <c r="P15" i="245" s="1"/>
  <c r="AJ14" i="245"/>
  <c r="F14" i="245" s="1"/>
  <c r="AI14" i="245"/>
  <c r="AH14" i="245"/>
  <c r="AG14" i="245"/>
  <c r="AF14" i="245"/>
  <c r="AE14" i="245"/>
  <c r="AD14" i="245"/>
  <c r="AC14" i="245"/>
  <c r="AB14" i="245"/>
  <c r="AA14" i="245"/>
  <c r="Y14" i="245"/>
  <c r="X14" i="245"/>
  <c r="W14" i="245"/>
  <c r="V14" i="245"/>
  <c r="Z14" i="245" s="1"/>
  <c r="U14" i="245"/>
  <c r="T14" i="245"/>
  <c r="S14" i="245"/>
  <c r="R14" i="245"/>
  <c r="Q14" i="245"/>
  <c r="P14" i="245"/>
  <c r="O14" i="245"/>
  <c r="N14" i="245"/>
  <c r="M14" i="245"/>
  <c r="L14" i="245"/>
  <c r="K14" i="245"/>
  <c r="AJ13" i="245"/>
  <c r="F13" i="245" s="1"/>
  <c r="AI13" i="245"/>
  <c r="AH13" i="245"/>
  <c r="AG13" i="245"/>
  <c r="AF13" i="245"/>
  <c r="AE13" i="245"/>
  <c r="AD13" i="245"/>
  <c r="AC13" i="245"/>
  <c r="AB13" i="245"/>
  <c r="AA13" i="245"/>
  <c r="Y13" i="245"/>
  <c r="X13" i="245"/>
  <c r="W13" i="245"/>
  <c r="Z13" i="245" s="1"/>
  <c r="V13" i="245"/>
  <c r="U13" i="245"/>
  <c r="T13" i="245"/>
  <c r="S13" i="245"/>
  <c r="R13" i="245"/>
  <c r="Q13" i="245"/>
  <c r="P13" i="245"/>
  <c r="O13" i="245"/>
  <c r="N13" i="245"/>
  <c r="M13" i="245"/>
  <c r="L13" i="245"/>
  <c r="K13" i="245"/>
  <c r="AI12" i="245"/>
  <c r="AH12" i="245"/>
  <c r="AJ12" i="245" s="1"/>
  <c r="AG12" i="245"/>
  <c r="AE12" i="245"/>
  <c r="AD12" i="245"/>
  <c r="AC12" i="245"/>
  <c r="AB12" i="245"/>
  <c r="AF12" i="245" s="1"/>
  <c r="AA12" i="245"/>
  <c r="Y12" i="245"/>
  <c r="X12" i="245"/>
  <c r="W12" i="245"/>
  <c r="Z12" i="245" s="1"/>
  <c r="V12" i="245"/>
  <c r="T12" i="245"/>
  <c r="S12" i="245"/>
  <c r="R12" i="245"/>
  <c r="Q12" i="245"/>
  <c r="P12" i="245"/>
  <c r="O12" i="245"/>
  <c r="N12" i="245"/>
  <c r="M12" i="245"/>
  <c r="L12" i="245"/>
  <c r="K12" i="245"/>
  <c r="AI11" i="245"/>
  <c r="AH11" i="245"/>
  <c r="AG11" i="245"/>
  <c r="AE11" i="245"/>
  <c r="AD11" i="245"/>
  <c r="AC11" i="245"/>
  <c r="AB11" i="245"/>
  <c r="AA11" i="245"/>
  <c r="Y11" i="245"/>
  <c r="X11" i="245"/>
  <c r="W11" i="245"/>
  <c r="V11" i="245"/>
  <c r="T11" i="245"/>
  <c r="S11" i="245"/>
  <c r="R11" i="245"/>
  <c r="Q11" i="245"/>
  <c r="U11" i="245" s="1"/>
  <c r="O11" i="245"/>
  <c r="N11" i="245"/>
  <c r="M11" i="245"/>
  <c r="L11" i="245"/>
  <c r="K11" i="245"/>
  <c r="AI10" i="245"/>
  <c r="AH10" i="245"/>
  <c r="AJ10" i="245" s="1"/>
  <c r="AG10" i="245"/>
  <c r="AE10" i="245"/>
  <c r="AD10" i="245"/>
  <c r="AC10" i="245"/>
  <c r="AF10" i="245" s="1"/>
  <c r="AB10" i="245"/>
  <c r="AA10" i="245"/>
  <c r="Y10" i="245"/>
  <c r="X10" i="245"/>
  <c r="Z10" i="245" s="1"/>
  <c r="F10" i="245" s="1"/>
  <c r="W10" i="245"/>
  <c r="V10" i="245"/>
  <c r="T10" i="245"/>
  <c r="S10" i="245"/>
  <c r="U10" i="245" s="1"/>
  <c r="R10" i="245"/>
  <c r="Q10" i="245"/>
  <c r="O10" i="245"/>
  <c r="N10" i="245"/>
  <c r="M10" i="245"/>
  <c r="P10" i="245" s="1"/>
  <c r="L10" i="245"/>
  <c r="K10" i="245"/>
  <c r="AI9" i="245"/>
  <c r="AH9" i="245"/>
  <c r="AJ9" i="245" s="1"/>
  <c r="AG9" i="245"/>
  <c r="AE9" i="245"/>
  <c r="AD9" i="245"/>
  <c r="AC9" i="245"/>
  <c r="AB9" i="245"/>
  <c r="AA9" i="245"/>
  <c r="Y9" i="245"/>
  <c r="X9" i="245"/>
  <c r="W9" i="245"/>
  <c r="V9" i="245"/>
  <c r="T9" i="245"/>
  <c r="S9" i="245"/>
  <c r="U9" i="245" s="1"/>
  <c r="R9" i="245"/>
  <c r="Q9" i="245"/>
  <c r="O9" i="245"/>
  <c r="N9" i="245"/>
  <c r="M9" i="245"/>
  <c r="L9" i="245"/>
  <c r="P9" i="245" s="1"/>
  <c r="K9" i="245"/>
  <c r="AI8" i="245"/>
  <c r="AH8" i="245"/>
  <c r="AJ8" i="245" s="1"/>
  <c r="AG8" i="245"/>
  <c r="AE8" i="245"/>
  <c r="AD8" i="245"/>
  <c r="AC8" i="245"/>
  <c r="AF8" i="245" s="1"/>
  <c r="AB8" i="245"/>
  <c r="AA8" i="245"/>
  <c r="Y8" i="245"/>
  <c r="X8" i="245"/>
  <c r="W8" i="245"/>
  <c r="V8" i="245"/>
  <c r="T8" i="245"/>
  <c r="S8" i="245"/>
  <c r="R8" i="245"/>
  <c r="Q8" i="245"/>
  <c r="O8" i="245"/>
  <c r="N8" i="245"/>
  <c r="M8" i="245"/>
  <c r="P8" i="245" s="1"/>
  <c r="L8" i="245"/>
  <c r="K8" i="245"/>
  <c r="AI7" i="245"/>
  <c r="AH7" i="245"/>
  <c r="AJ7" i="245" s="1"/>
  <c r="AG7" i="245"/>
  <c r="AE7" i="245"/>
  <c r="AD7" i="245"/>
  <c r="AC7" i="245"/>
  <c r="AB7" i="245"/>
  <c r="AF7" i="245" s="1"/>
  <c r="AA7" i="245"/>
  <c r="Y7" i="245"/>
  <c r="X7" i="245"/>
  <c r="Z7" i="245" s="1"/>
  <c r="F7" i="245" s="1"/>
  <c r="W7" i="245"/>
  <c r="V7" i="245"/>
  <c r="T7" i="245"/>
  <c r="S7" i="245"/>
  <c r="R7" i="245"/>
  <c r="Q7" i="245"/>
  <c r="O7" i="245"/>
  <c r="N7" i="245"/>
  <c r="M7" i="245"/>
  <c r="L7" i="245"/>
  <c r="K7" i="245"/>
  <c r="AI6" i="245"/>
  <c r="AH6" i="245"/>
  <c r="AJ6" i="245" s="1"/>
  <c r="AG6" i="245"/>
  <c r="AE6" i="245"/>
  <c r="AD6" i="245"/>
  <c r="AC6" i="245"/>
  <c r="AB6" i="245"/>
  <c r="AF6" i="245" s="1"/>
  <c r="AA6" i="245"/>
  <c r="Y6" i="245"/>
  <c r="X6" i="245"/>
  <c r="Z6" i="245" s="1"/>
  <c r="F6" i="245" s="1"/>
  <c r="W6" i="245"/>
  <c r="V6" i="245"/>
  <c r="T6" i="245"/>
  <c r="S6" i="245"/>
  <c r="U6" i="245" s="1"/>
  <c r="R6" i="245"/>
  <c r="Q6" i="245"/>
  <c r="O6" i="245"/>
  <c r="N6" i="245"/>
  <c r="M6" i="245"/>
  <c r="L6" i="245"/>
  <c r="K6" i="245"/>
  <c r="AI5" i="245"/>
  <c r="AH5" i="245"/>
  <c r="AJ5" i="245" s="1"/>
  <c r="AG5" i="245"/>
  <c r="AE5" i="245"/>
  <c r="AD5" i="245"/>
  <c r="AC5" i="245"/>
  <c r="AF5" i="245" s="1"/>
  <c r="AB5" i="245"/>
  <c r="AA5" i="245"/>
  <c r="Y5" i="245"/>
  <c r="X5" i="245"/>
  <c r="Z5" i="245" s="1"/>
  <c r="F5" i="245" s="1"/>
  <c r="W5" i="245"/>
  <c r="V5" i="245"/>
  <c r="T5" i="245"/>
  <c r="S5" i="245"/>
  <c r="U5" i="245" s="1"/>
  <c r="R5" i="245"/>
  <c r="Q5" i="245"/>
  <c r="O5" i="245"/>
  <c r="N5" i="245"/>
  <c r="M5" i="245"/>
  <c r="P5" i="245" s="1"/>
  <c r="L5" i="245"/>
  <c r="K5" i="245"/>
  <c r="AI4" i="245"/>
  <c r="AH4" i="245"/>
  <c r="AJ4" i="245" s="1"/>
  <c r="AG4" i="245"/>
  <c r="AE4" i="245"/>
  <c r="AD4" i="245"/>
  <c r="AC4" i="245"/>
  <c r="AF4" i="245" s="1"/>
  <c r="AB4" i="245"/>
  <c r="AA4" i="245"/>
  <c r="Y4" i="245"/>
  <c r="X4" i="245"/>
  <c r="Z4" i="245" s="1"/>
  <c r="F4" i="245" s="1"/>
  <c r="W4" i="245"/>
  <c r="V4" i="245"/>
  <c r="T4" i="245"/>
  <c r="S4" i="245"/>
  <c r="U4" i="245" s="1"/>
  <c r="R4" i="245"/>
  <c r="Q4" i="245"/>
  <c r="O4" i="245"/>
  <c r="N4" i="245"/>
  <c r="M4" i="245"/>
  <c r="P4" i="245" s="1"/>
  <c r="L4" i="245"/>
  <c r="K4" i="245"/>
  <c r="D57" i="244"/>
  <c r="E54" i="244"/>
  <c r="E55" i="244" s="1"/>
  <c r="D54" i="244"/>
  <c r="D56" i="244" s="1"/>
  <c r="C54" i="244"/>
  <c r="C56" i="244" s="1"/>
  <c r="G56" i="244" s="1"/>
  <c r="D50" i="244"/>
  <c r="E47" i="244"/>
  <c r="E49" i="244" s="1"/>
  <c r="D47" i="244"/>
  <c r="D49" i="244" s="1"/>
  <c r="AJ43" i="244"/>
  <c r="AI43" i="244"/>
  <c r="AH43" i="244"/>
  <c r="AG43" i="244"/>
  <c r="AF43" i="244"/>
  <c r="AE43" i="244"/>
  <c r="AD43" i="244"/>
  <c r="AC43" i="244"/>
  <c r="AB43" i="244"/>
  <c r="AA43" i="244"/>
  <c r="Z43" i="244"/>
  <c r="Y43" i="244"/>
  <c r="X43" i="244"/>
  <c r="W43" i="244"/>
  <c r="V43" i="244"/>
  <c r="U43" i="244"/>
  <c r="T43" i="244"/>
  <c r="S43" i="244"/>
  <c r="R43" i="244"/>
  <c r="Q43" i="244"/>
  <c r="P43" i="244"/>
  <c r="O43" i="244"/>
  <c r="N43" i="244"/>
  <c r="M43" i="244"/>
  <c r="L43" i="244"/>
  <c r="K43" i="244"/>
  <c r="F43" i="244"/>
  <c r="AJ42" i="244"/>
  <c r="AI42" i="244"/>
  <c r="AH42" i="244"/>
  <c r="AG42" i="244"/>
  <c r="AF42" i="244"/>
  <c r="AE42" i="244"/>
  <c r="AD42" i="244"/>
  <c r="AC42" i="244"/>
  <c r="AB42" i="244"/>
  <c r="AA42" i="244"/>
  <c r="Z42" i="244"/>
  <c r="Y42" i="244"/>
  <c r="X42" i="244"/>
  <c r="W42" i="244"/>
  <c r="V42" i="244"/>
  <c r="U42" i="244"/>
  <c r="T42" i="244"/>
  <c r="S42" i="244"/>
  <c r="R42" i="244"/>
  <c r="Q42" i="244"/>
  <c r="P42" i="244"/>
  <c r="O42" i="244"/>
  <c r="N42" i="244"/>
  <c r="M42" i="244"/>
  <c r="L42" i="244"/>
  <c r="K42" i="244"/>
  <c r="F42" i="244"/>
  <c r="AJ41" i="244"/>
  <c r="AI41" i="244"/>
  <c r="AH41" i="244"/>
  <c r="AG41" i="244"/>
  <c r="AF41" i="244"/>
  <c r="AE41" i="244"/>
  <c r="AD41" i="244"/>
  <c r="AC41" i="244"/>
  <c r="AB41" i="244"/>
  <c r="AA41" i="244"/>
  <c r="Z41" i="244"/>
  <c r="Y41" i="244"/>
  <c r="X41" i="244"/>
  <c r="W41" i="244"/>
  <c r="V41" i="244"/>
  <c r="U41" i="244"/>
  <c r="T41" i="244"/>
  <c r="S41" i="244"/>
  <c r="R41" i="244"/>
  <c r="Q41" i="244"/>
  <c r="P41" i="244"/>
  <c r="O41" i="244"/>
  <c r="N41" i="244"/>
  <c r="M41" i="244"/>
  <c r="L41" i="244"/>
  <c r="K41" i="244"/>
  <c r="F41" i="244"/>
  <c r="AJ40" i="244"/>
  <c r="AI40" i="244"/>
  <c r="AH40" i="244"/>
  <c r="AG40" i="244"/>
  <c r="AF40" i="244"/>
  <c r="AE40" i="244"/>
  <c r="AD40" i="244"/>
  <c r="AC40" i="244"/>
  <c r="AB40" i="244"/>
  <c r="AA40" i="244"/>
  <c r="Z40" i="244"/>
  <c r="Y40" i="244"/>
  <c r="X40" i="244"/>
  <c r="W40" i="244"/>
  <c r="V40" i="244"/>
  <c r="U40" i="244"/>
  <c r="T40" i="244"/>
  <c r="S40" i="244"/>
  <c r="R40" i="244"/>
  <c r="Q40" i="244"/>
  <c r="P40" i="244"/>
  <c r="O40" i="244"/>
  <c r="N40" i="244"/>
  <c r="M40" i="244"/>
  <c r="L40" i="244"/>
  <c r="K40" i="244"/>
  <c r="F40" i="244"/>
  <c r="AJ39" i="244"/>
  <c r="AI39" i="244"/>
  <c r="AH39" i="244"/>
  <c r="AG39" i="244"/>
  <c r="AF39" i="244"/>
  <c r="AE39" i="244"/>
  <c r="AD39" i="244"/>
  <c r="AC39" i="244"/>
  <c r="AB39" i="244"/>
  <c r="AA39" i="244"/>
  <c r="Z39" i="244"/>
  <c r="Y39" i="244"/>
  <c r="X39" i="244"/>
  <c r="W39" i="244"/>
  <c r="V39" i="244"/>
  <c r="U39" i="244"/>
  <c r="T39" i="244"/>
  <c r="S39" i="244"/>
  <c r="R39" i="244"/>
  <c r="Q39" i="244"/>
  <c r="P39" i="244"/>
  <c r="O39" i="244"/>
  <c r="N39" i="244"/>
  <c r="M39" i="244"/>
  <c r="L39" i="244"/>
  <c r="K39" i="244"/>
  <c r="F39" i="244"/>
  <c r="AJ38" i="244"/>
  <c r="AI38" i="244"/>
  <c r="AH38" i="244"/>
  <c r="AG38" i="244"/>
  <c r="AF38" i="244"/>
  <c r="AE38" i="244"/>
  <c r="AD38" i="244"/>
  <c r="AC38" i="244"/>
  <c r="AB38" i="244"/>
  <c r="AA38" i="244"/>
  <c r="Z38" i="244"/>
  <c r="Y38" i="244"/>
  <c r="X38" i="244"/>
  <c r="W38" i="244"/>
  <c r="V38" i="244"/>
  <c r="U38" i="244"/>
  <c r="T38" i="244"/>
  <c r="S38" i="244"/>
  <c r="R38" i="244"/>
  <c r="Q38" i="244"/>
  <c r="P38" i="244"/>
  <c r="O38" i="244"/>
  <c r="N38" i="244"/>
  <c r="M38" i="244"/>
  <c r="L38" i="244"/>
  <c r="K38" i="244"/>
  <c r="F38" i="244"/>
  <c r="AJ37" i="244"/>
  <c r="AI37" i="244"/>
  <c r="AH37" i="244"/>
  <c r="AG37" i="244"/>
  <c r="AF37" i="244"/>
  <c r="AE37" i="244"/>
  <c r="AD37" i="244"/>
  <c r="AC37" i="244"/>
  <c r="AB37" i="244"/>
  <c r="AA37" i="244"/>
  <c r="Z37" i="244"/>
  <c r="Y37" i="244"/>
  <c r="X37" i="244"/>
  <c r="W37" i="244"/>
  <c r="V37" i="244"/>
  <c r="U37" i="244"/>
  <c r="T37" i="244"/>
  <c r="S37" i="244"/>
  <c r="R37" i="244"/>
  <c r="Q37" i="244"/>
  <c r="P37" i="244"/>
  <c r="O37" i="244"/>
  <c r="N37" i="244"/>
  <c r="M37" i="244"/>
  <c r="L37" i="244"/>
  <c r="K37" i="244"/>
  <c r="F37" i="244"/>
  <c r="AJ36" i="244"/>
  <c r="AI36" i="244"/>
  <c r="AH36" i="244"/>
  <c r="AG36" i="244"/>
  <c r="AF36" i="244"/>
  <c r="AE36" i="244"/>
  <c r="AD36" i="244"/>
  <c r="AC36" i="244"/>
  <c r="AB36" i="244"/>
  <c r="AA36" i="244"/>
  <c r="Z36" i="244"/>
  <c r="Y36" i="244"/>
  <c r="X36" i="244"/>
  <c r="W36" i="244"/>
  <c r="V36" i="244"/>
  <c r="U36" i="244"/>
  <c r="T36" i="244"/>
  <c r="S36" i="244"/>
  <c r="R36" i="244"/>
  <c r="Q36" i="244"/>
  <c r="P36" i="244"/>
  <c r="O36" i="244"/>
  <c r="N36" i="244"/>
  <c r="M36" i="244"/>
  <c r="L36" i="244"/>
  <c r="K36" i="244"/>
  <c r="F36" i="244"/>
  <c r="AJ35" i="244"/>
  <c r="AI35" i="244"/>
  <c r="AH35" i="244"/>
  <c r="AG35" i="244"/>
  <c r="AF35" i="244"/>
  <c r="AE35" i="244"/>
  <c r="AD35" i="244"/>
  <c r="AC35" i="244"/>
  <c r="AB35" i="244"/>
  <c r="AA35" i="244"/>
  <c r="Z35" i="244"/>
  <c r="Y35" i="244"/>
  <c r="X35" i="244"/>
  <c r="W35" i="244"/>
  <c r="V35" i="244"/>
  <c r="U35" i="244"/>
  <c r="T35" i="244"/>
  <c r="S35" i="244"/>
  <c r="R35" i="244"/>
  <c r="Q35" i="244"/>
  <c r="P35" i="244"/>
  <c r="O35" i="244"/>
  <c r="N35" i="244"/>
  <c r="M35" i="244"/>
  <c r="L35" i="244"/>
  <c r="K35" i="244"/>
  <c r="F35" i="244"/>
  <c r="AJ34" i="244"/>
  <c r="AI34" i="244"/>
  <c r="AH34" i="244"/>
  <c r="AG34" i="244"/>
  <c r="AF34" i="244"/>
  <c r="AE34" i="244"/>
  <c r="AD34" i="244"/>
  <c r="AC34" i="244"/>
  <c r="AB34" i="244"/>
  <c r="AA34" i="244"/>
  <c r="Z34" i="244"/>
  <c r="Y34" i="244"/>
  <c r="X34" i="244"/>
  <c r="W34" i="244"/>
  <c r="V34" i="244"/>
  <c r="U34" i="244"/>
  <c r="T34" i="244"/>
  <c r="S34" i="244"/>
  <c r="R34" i="244"/>
  <c r="Q34" i="244"/>
  <c r="P34" i="244"/>
  <c r="O34" i="244"/>
  <c r="N34" i="244"/>
  <c r="M34" i="244"/>
  <c r="L34" i="244"/>
  <c r="K34" i="244"/>
  <c r="F34" i="244"/>
  <c r="AJ33" i="244"/>
  <c r="AI33" i="244"/>
  <c r="AH33" i="244"/>
  <c r="AG33" i="244"/>
  <c r="AF33" i="244"/>
  <c r="AE33" i="244"/>
  <c r="AD33" i="244"/>
  <c r="AC33" i="244"/>
  <c r="AB33" i="244"/>
  <c r="AA33" i="244"/>
  <c r="Z33" i="244"/>
  <c r="Y33" i="244"/>
  <c r="X33" i="244"/>
  <c r="W33" i="244"/>
  <c r="V33" i="244"/>
  <c r="U33" i="244"/>
  <c r="T33" i="244"/>
  <c r="S33" i="244"/>
  <c r="R33" i="244"/>
  <c r="Q33" i="244"/>
  <c r="P33" i="244"/>
  <c r="O33" i="244"/>
  <c r="N33" i="244"/>
  <c r="M33" i="244"/>
  <c r="L33" i="244"/>
  <c r="K33" i="244"/>
  <c r="F33" i="244"/>
  <c r="AJ32" i="244"/>
  <c r="AI32" i="244"/>
  <c r="AH32" i="244"/>
  <c r="AG32" i="244"/>
  <c r="AF32" i="244"/>
  <c r="AE32" i="244"/>
  <c r="AD32" i="244"/>
  <c r="AC32" i="244"/>
  <c r="AB32" i="244"/>
  <c r="AA32" i="244"/>
  <c r="Z32" i="244"/>
  <c r="Y32" i="244"/>
  <c r="X32" i="244"/>
  <c r="W32" i="244"/>
  <c r="V32" i="244"/>
  <c r="U32" i="244"/>
  <c r="T32" i="244"/>
  <c r="S32" i="244"/>
  <c r="R32" i="244"/>
  <c r="Q32" i="244"/>
  <c r="P32" i="244"/>
  <c r="O32" i="244"/>
  <c r="N32" i="244"/>
  <c r="M32" i="244"/>
  <c r="L32" i="244"/>
  <c r="K32" i="244"/>
  <c r="F32" i="244"/>
  <c r="AJ31" i="244"/>
  <c r="AI31" i="244"/>
  <c r="AH31" i="244"/>
  <c r="AG31" i="244"/>
  <c r="AF31" i="244"/>
  <c r="AE31" i="244"/>
  <c r="AD31" i="244"/>
  <c r="AC31" i="244"/>
  <c r="AB31" i="244"/>
  <c r="AA31" i="244"/>
  <c r="Z31" i="244"/>
  <c r="Y31" i="244"/>
  <c r="X31" i="244"/>
  <c r="W31" i="244"/>
  <c r="V31" i="244"/>
  <c r="U31" i="244"/>
  <c r="T31" i="244"/>
  <c r="S31" i="244"/>
  <c r="R31" i="244"/>
  <c r="Q31" i="244"/>
  <c r="P31" i="244"/>
  <c r="O31" i="244"/>
  <c r="N31" i="244"/>
  <c r="M31" i="244"/>
  <c r="L31" i="244"/>
  <c r="K31" i="244"/>
  <c r="F31" i="244"/>
  <c r="AJ30" i="244"/>
  <c r="AI30" i="244"/>
  <c r="AH30" i="244"/>
  <c r="AG30" i="244"/>
  <c r="AF30" i="244"/>
  <c r="AE30" i="244"/>
  <c r="AD30" i="244"/>
  <c r="AC30" i="244"/>
  <c r="AB30" i="244"/>
  <c r="AA30" i="244"/>
  <c r="Z30" i="244"/>
  <c r="Y30" i="244"/>
  <c r="X30" i="244"/>
  <c r="W30" i="244"/>
  <c r="V30" i="244"/>
  <c r="U30" i="244"/>
  <c r="T30" i="244"/>
  <c r="S30" i="244"/>
  <c r="R30" i="244"/>
  <c r="Q30" i="244"/>
  <c r="P30" i="244"/>
  <c r="O30" i="244"/>
  <c r="N30" i="244"/>
  <c r="M30" i="244"/>
  <c r="L30" i="244"/>
  <c r="K30" i="244"/>
  <c r="F30" i="244"/>
  <c r="AJ29" i="244"/>
  <c r="AI29" i="244"/>
  <c r="AH29" i="244"/>
  <c r="AG29" i="244"/>
  <c r="AF29" i="244"/>
  <c r="AE29" i="244"/>
  <c r="AD29" i="244"/>
  <c r="AC29" i="244"/>
  <c r="AB29" i="244"/>
  <c r="AA29" i="244"/>
  <c r="Z29" i="244"/>
  <c r="Y29" i="244"/>
  <c r="X29" i="244"/>
  <c r="W29" i="244"/>
  <c r="V29" i="244"/>
  <c r="U29" i="244"/>
  <c r="T29" i="244"/>
  <c r="S29" i="244"/>
  <c r="R29" i="244"/>
  <c r="Q29" i="244"/>
  <c r="P29" i="244"/>
  <c r="O29" i="244"/>
  <c r="N29" i="244"/>
  <c r="M29" i="244"/>
  <c r="L29" i="244"/>
  <c r="K29" i="244"/>
  <c r="F29" i="244"/>
  <c r="AJ28" i="244"/>
  <c r="AI28" i="244"/>
  <c r="AH28" i="244"/>
  <c r="AG28" i="244"/>
  <c r="AF28" i="244"/>
  <c r="AE28" i="244"/>
  <c r="AD28" i="244"/>
  <c r="AC28" i="244"/>
  <c r="AB28" i="244"/>
  <c r="AA28" i="244"/>
  <c r="Z28" i="244"/>
  <c r="Y28" i="244"/>
  <c r="X28" i="244"/>
  <c r="W28" i="244"/>
  <c r="V28" i="244"/>
  <c r="U28" i="244"/>
  <c r="T28" i="244"/>
  <c r="S28" i="244"/>
  <c r="R28" i="244"/>
  <c r="Q28" i="244"/>
  <c r="P28" i="244"/>
  <c r="O28" i="244"/>
  <c r="N28" i="244"/>
  <c r="M28" i="244"/>
  <c r="L28" i="244"/>
  <c r="K28" i="244"/>
  <c r="F28" i="244"/>
  <c r="AJ27" i="244"/>
  <c r="AI27" i="244"/>
  <c r="AH27" i="244"/>
  <c r="AG27" i="244"/>
  <c r="AF27" i="244"/>
  <c r="AE27" i="244"/>
  <c r="AD27" i="244"/>
  <c r="AC27" i="244"/>
  <c r="AB27" i="244"/>
  <c r="AA27" i="244"/>
  <c r="Z27" i="244"/>
  <c r="Y27" i="244"/>
  <c r="X27" i="244"/>
  <c r="W27" i="244"/>
  <c r="V27" i="244"/>
  <c r="U27" i="244"/>
  <c r="T27" i="244"/>
  <c r="S27" i="244"/>
  <c r="R27" i="244"/>
  <c r="Q27" i="244"/>
  <c r="P27" i="244"/>
  <c r="O27" i="244"/>
  <c r="N27" i="244"/>
  <c r="M27" i="244"/>
  <c r="L27" i="244"/>
  <c r="K27" i="244"/>
  <c r="F27" i="244"/>
  <c r="AJ26" i="244"/>
  <c r="AI26" i="244"/>
  <c r="AH26" i="244"/>
  <c r="AG26" i="244"/>
  <c r="AF26" i="244"/>
  <c r="AE26" i="244"/>
  <c r="AD26" i="244"/>
  <c r="AC26" i="244"/>
  <c r="AB26" i="244"/>
  <c r="AA26" i="244"/>
  <c r="Z26" i="244"/>
  <c r="Y26" i="244"/>
  <c r="X26" i="244"/>
  <c r="W26" i="244"/>
  <c r="V26" i="244"/>
  <c r="U26" i="244"/>
  <c r="T26" i="244"/>
  <c r="S26" i="244"/>
  <c r="R26" i="244"/>
  <c r="Q26" i="244"/>
  <c r="P26" i="244"/>
  <c r="O26" i="244"/>
  <c r="N26" i="244"/>
  <c r="M26" i="244"/>
  <c r="L26" i="244"/>
  <c r="K26" i="244"/>
  <c r="F26" i="244"/>
  <c r="AJ25" i="244"/>
  <c r="AI25" i="244"/>
  <c r="AH25" i="244"/>
  <c r="AG25" i="244"/>
  <c r="AF25" i="244"/>
  <c r="AE25" i="244"/>
  <c r="AD25" i="244"/>
  <c r="AC25" i="244"/>
  <c r="AB25" i="244"/>
  <c r="AA25" i="244"/>
  <c r="Z25" i="244"/>
  <c r="Y25" i="244"/>
  <c r="X25" i="244"/>
  <c r="W25" i="244"/>
  <c r="V25" i="244"/>
  <c r="U25" i="244"/>
  <c r="T25" i="244"/>
  <c r="S25" i="244"/>
  <c r="R25" i="244"/>
  <c r="Q25" i="244"/>
  <c r="P25" i="244"/>
  <c r="O25" i="244"/>
  <c r="N25" i="244"/>
  <c r="M25" i="244"/>
  <c r="L25" i="244"/>
  <c r="K25" i="244"/>
  <c r="F25" i="244"/>
  <c r="AJ24" i="244"/>
  <c r="AI24" i="244"/>
  <c r="AH24" i="244"/>
  <c r="AG24" i="244"/>
  <c r="AF24" i="244"/>
  <c r="AE24" i="244"/>
  <c r="AD24" i="244"/>
  <c r="AC24" i="244"/>
  <c r="AB24" i="244"/>
  <c r="AA24" i="244"/>
  <c r="Z24" i="244"/>
  <c r="Y24" i="244"/>
  <c r="X24" i="244"/>
  <c r="W24" i="244"/>
  <c r="V24" i="244"/>
  <c r="U24" i="244"/>
  <c r="T24" i="244"/>
  <c r="S24" i="244"/>
  <c r="R24" i="244"/>
  <c r="Q24" i="244"/>
  <c r="P24" i="244"/>
  <c r="O24" i="244"/>
  <c r="N24" i="244"/>
  <c r="M24" i="244"/>
  <c r="L24" i="244"/>
  <c r="K24" i="244"/>
  <c r="F24" i="244"/>
  <c r="AJ23" i="244"/>
  <c r="AI23" i="244"/>
  <c r="AH23" i="244"/>
  <c r="AG23" i="244"/>
  <c r="AF23" i="244"/>
  <c r="AE23" i="244"/>
  <c r="AD23" i="244"/>
  <c r="AC23" i="244"/>
  <c r="AB23" i="244"/>
  <c r="AA23" i="244"/>
  <c r="Z23" i="244"/>
  <c r="Y23" i="244"/>
  <c r="X23" i="244"/>
  <c r="W23" i="244"/>
  <c r="V23" i="244"/>
  <c r="U23" i="244"/>
  <c r="T23" i="244"/>
  <c r="S23" i="244"/>
  <c r="R23" i="244"/>
  <c r="Q23" i="244"/>
  <c r="P23" i="244"/>
  <c r="O23" i="244"/>
  <c r="N23" i="244"/>
  <c r="M23" i="244"/>
  <c r="L23" i="244"/>
  <c r="K23" i="244"/>
  <c r="F23" i="244"/>
  <c r="AJ22" i="244"/>
  <c r="AI22" i="244"/>
  <c r="AH22" i="244"/>
  <c r="AG22" i="244"/>
  <c r="AF22" i="244"/>
  <c r="AE22" i="244"/>
  <c r="AD22" i="244"/>
  <c r="AC22" i="244"/>
  <c r="AB22" i="244"/>
  <c r="AA22" i="244"/>
  <c r="Z22" i="244"/>
  <c r="Y22" i="244"/>
  <c r="X22" i="244"/>
  <c r="W22" i="244"/>
  <c r="V22" i="244"/>
  <c r="U22" i="244"/>
  <c r="T22" i="244"/>
  <c r="S22" i="244"/>
  <c r="R22" i="244"/>
  <c r="Q22" i="244"/>
  <c r="P22" i="244"/>
  <c r="O22" i="244"/>
  <c r="N22" i="244"/>
  <c r="M22" i="244"/>
  <c r="L22" i="244"/>
  <c r="K22" i="244"/>
  <c r="F22" i="244"/>
  <c r="AJ21" i="244"/>
  <c r="AI21" i="244"/>
  <c r="AH21" i="244"/>
  <c r="AG21" i="244"/>
  <c r="AF21" i="244"/>
  <c r="AE21" i="244"/>
  <c r="AD21" i="244"/>
  <c r="AC21" i="244"/>
  <c r="AB21" i="244"/>
  <c r="AA21" i="244"/>
  <c r="Z21" i="244"/>
  <c r="Y21" i="244"/>
  <c r="X21" i="244"/>
  <c r="W21" i="244"/>
  <c r="V21" i="244"/>
  <c r="U21" i="244"/>
  <c r="T21" i="244"/>
  <c r="S21" i="244"/>
  <c r="R21" i="244"/>
  <c r="Q21" i="244"/>
  <c r="P21" i="244"/>
  <c r="O21" i="244"/>
  <c r="N21" i="244"/>
  <c r="M21" i="244"/>
  <c r="L21" i="244"/>
  <c r="K21" i="244"/>
  <c r="F21" i="244"/>
  <c r="AJ20" i="244"/>
  <c r="AI20" i="244"/>
  <c r="AH20" i="244"/>
  <c r="AG20" i="244"/>
  <c r="AF20" i="244"/>
  <c r="AE20" i="244"/>
  <c r="AD20" i="244"/>
  <c r="AC20" i="244"/>
  <c r="AB20" i="244"/>
  <c r="AA20" i="244"/>
  <c r="Z20" i="244"/>
  <c r="Y20" i="244"/>
  <c r="X20" i="244"/>
  <c r="W20" i="244"/>
  <c r="V20" i="244"/>
  <c r="U20" i="244"/>
  <c r="T20" i="244"/>
  <c r="S20" i="244"/>
  <c r="R20" i="244"/>
  <c r="Q20" i="244"/>
  <c r="P20" i="244"/>
  <c r="O20" i="244"/>
  <c r="N20" i="244"/>
  <c r="M20" i="244"/>
  <c r="L20" i="244"/>
  <c r="K20" i="244"/>
  <c r="F20" i="244"/>
  <c r="AI19" i="244"/>
  <c r="AH19" i="244"/>
  <c r="AJ19" i="244" s="1"/>
  <c r="AG19" i="244"/>
  <c r="AE19" i="244"/>
  <c r="AD19" i="244"/>
  <c r="AC19" i="244"/>
  <c r="AB19" i="244"/>
  <c r="AF19" i="244" s="1"/>
  <c r="AA19" i="244"/>
  <c r="Y19" i="244"/>
  <c r="X19" i="244"/>
  <c r="W19" i="244"/>
  <c r="Z19" i="244" s="1"/>
  <c r="V19" i="244"/>
  <c r="T19" i="244"/>
  <c r="S19" i="244"/>
  <c r="R19" i="244"/>
  <c r="U19" i="244" s="1"/>
  <c r="F19" i="244" s="1"/>
  <c r="Q19" i="244"/>
  <c r="O19" i="244"/>
  <c r="N19" i="244"/>
  <c r="M19" i="244"/>
  <c r="L19" i="244"/>
  <c r="P19" i="244" s="1"/>
  <c r="K19" i="244"/>
  <c r="AI18" i="244"/>
  <c r="AH18" i="244"/>
  <c r="AJ18" i="244" s="1"/>
  <c r="AG18" i="244"/>
  <c r="AE18" i="244"/>
  <c r="AD18" i="244"/>
  <c r="AC18" i="244"/>
  <c r="AB18" i="244"/>
  <c r="AA18" i="244"/>
  <c r="Y18" i="244"/>
  <c r="X18" i="244"/>
  <c r="W18" i="244"/>
  <c r="V18" i="244"/>
  <c r="T18" i="244"/>
  <c r="S18" i="244"/>
  <c r="R18" i="244"/>
  <c r="Q18" i="244"/>
  <c r="O18" i="244"/>
  <c r="N18" i="244"/>
  <c r="M18" i="244"/>
  <c r="L18" i="244"/>
  <c r="K18" i="244"/>
  <c r="AI17" i="244"/>
  <c r="AH17" i="244"/>
  <c r="AJ17" i="244" s="1"/>
  <c r="AG17" i="244"/>
  <c r="AE17" i="244"/>
  <c r="AD17" i="244"/>
  <c r="AC17" i="244"/>
  <c r="AB17" i="244"/>
  <c r="AA17" i="244"/>
  <c r="Z17" i="244"/>
  <c r="Y17" i="244"/>
  <c r="X17" i="244"/>
  <c r="W17" i="244"/>
  <c r="V17" i="244"/>
  <c r="T17" i="244"/>
  <c r="S17" i="244"/>
  <c r="R17" i="244"/>
  <c r="U17" i="244" s="1"/>
  <c r="F17" i="244" s="1"/>
  <c r="Q17" i="244"/>
  <c r="O17" i="244"/>
  <c r="N17" i="244"/>
  <c r="M17" i="244"/>
  <c r="L17" i="244"/>
  <c r="K17" i="244"/>
  <c r="AI16" i="244"/>
  <c r="AH16" i="244"/>
  <c r="AJ16" i="244" s="1"/>
  <c r="AG16" i="244"/>
  <c r="AE16" i="244"/>
  <c r="AD16" i="244"/>
  <c r="AC16" i="244"/>
  <c r="AB16" i="244"/>
  <c r="AA16" i="244"/>
  <c r="Y16" i="244"/>
  <c r="X16" i="244"/>
  <c r="W16" i="244"/>
  <c r="V16" i="244"/>
  <c r="T16" i="244"/>
  <c r="S16" i="244"/>
  <c r="R16" i="244"/>
  <c r="Q16" i="244"/>
  <c r="O16" i="244"/>
  <c r="N16" i="244"/>
  <c r="M16" i="244"/>
  <c r="L16" i="244"/>
  <c r="K16" i="244"/>
  <c r="AI15" i="244"/>
  <c r="AH15" i="244"/>
  <c r="AJ15" i="244" s="1"/>
  <c r="AG15" i="244"/>
  <c r="AE15" i="244"/>
  <c r="AD15" i="244"/>
  <c r="AC15" i="244"/>
  <c r="AF15" i="244" s="1"/>
  <c r="AB15" i="244"/>
  <c r="AA15" i="244"/>
  <c r="Y15" i="244"/>
  <c r="X15" i="244"/>
  <c r="Z15" i="244" s="1"/>
  <c r="W15" i="244"/>
  <c r="V15" i="244"/>
  <c r="T15" i="244"/>
  <c r="S15" i="244"/>
  <c r="U15" i="244" s="1"/>
  <c r="R15" i="244"/>
  <c r="Q15" i="244"/>
  <c r="O15" i="244"/>
  <c r="N15" i="244"/>
  <c r="M15" i="244"/>
  <c r="P15" i="244" s="1"/>
  <c r="L15" i="244"/>
  <c r="K15" i="244"/>
  <c r="AI14" i="244"/>
  <c r="AH14" i="244"/>
  <c r="AJ14" i="244" s="1"/>
  <c r="AG14" i="244"/>
  <c r="AE14" i="244"/>
  <c r="AD14" i="244"/>
  <c r="AC14" i="244"/>
  <c r="AB14" i="244"/>
  <c r="AA14" i="244"/>
  <c r="Y14" i="244"/>
  <c r="X14" i="244"/>
  <c r="Z14" i="244" s="1"/>
  <c r="W14" i="244"/>
  <c r="V14" i="244"/>
  <c r="T14" i="244"/>
  <c r="S14" i="244"/>
  <c r="R14" i="244"/>
  <c r="Q14" i="244"/>
  <c r="O14" i="244"/>
  <c r="N14" i="244"/>
  <c r="M14" i="244"/>
  <c r="L14" i="244"/>
  <c r="K14" i="244"/>
  <c r="AI13" i="244"/>
  <c r="AH13" i="244"/>
  <c r="AJ13" i="244" s="1"/>
  <c r="AG13" i="244"/>
  <c r="AE13" i="244"/>
  <c r="AD13" i="244"/>
  <c r="AF13" i="244" s="1"/>
  <c r="AC13" i="244"/>
  <c r="AB13" i="244"/>
  <c r="AA13" i="244"/>
  <c r="Y13" i="244"/>
  <c r="X13" i="244"/>
  <c r="W13" i="244"/>
  <c r="V13" i="244"/>
  <c r="T13" i="244"/>
  <c r="U13" i="244" s="1"/>
  <c r="F13" i="244" s="1"/>
  <c r="S13" i="244"/>
  <c r="R13" i="244"/>
  <c r="Q13" i="244"/>
  <c r="O13" i="244"/>
  <c r="N13" i="244"/>
  <c r="P13" i="244" s="1"/>
  <c r="M13" i="244"/>
  <c r="L13" i="244"/>
  <c r="K13" i="244"/>
  <c r="AI12" i="244"/>
  <c r="AH12" i="244"/>
  <c r="AJ12" i="244" s="1"/>
  <c r="AG12" i="244"/>
  <c r="AE12" i="244"/>
  <c r="AD12" i="244"/>
  <c r="AC12" i="244"/>
  <c r="AF12" i="244" s="1"/>
  <c r="AB12" i="244"/>
  <c r="AA12" i="244"/>
  <c r="Y12" i="244"/>
  <c r="X12" i="244"/>
  <c r="Z12" i="244" s="1"/>
  <c r="W12" i="244"/>
  <c r="V12" i="244"/>
  <c r="T12" i="244"/>
  <c r="S12" i="244"/>
  <c r="U12" i="244" s="1"/>
  <c r="F12" i="244" s="1"/>
  <c r="R12" i="244"/>
  <c r="Q12" i="244"/>
  <c r="O12" i="244"/>
  <c r="N12" i="244"/>
  <c r="M12" i="244"/>
  <c r="P12" i="244" s="1"/>
  <c r="L12" i="244"/>
  <c r="K12" i="244"/>
  <c r="AI11" i="244"/>
  <c r="AH11" i="244"/>
  <c r="AJ11" i="244" s="1"/>
  <c r="AG11" i="244"/>
  <c r="AE11" i="244"/>
  <c r="AD11" i="244"/>
  <c r="AC11" i="244"/>
  <c r="AF11" i="244" s="1"/>
  <c r="AB11" i="244"/>
  <c r="AA11" i="244"/>
  <c r="Y11" i="244"/>
  <c r="X11" i="244"/>
  <c r="W11" i="244"/>
  <c r="Z11" i="244" s="1"/>
  <c r="V11" i="244"/>
  <c r="T11" i="244"/>
  <c r="S11" i="244"/>
  <c r="R11" i="244"/>
  <c r="U11" i="244" s="1"/>
  <c r="F11" i="244" s="1"/>
  <c r="Q11" i="244"/>
  <c r="O11" i="244"/>
  <c r="N11" i="244"/>
  <c r="M11" i="244"/>
  <c r="L11" i="244"/>
  <c r="K11" i="244"/>
  <c r="AI10" i="244"/>
  <c r="AH10" i="244"/>
  <c r="AJ10" i="244" s="1"/>
  <c r="AG10" i="244"/>
  <c r="AE10" i="244"/>
  <c r="AD10" i="244"/>
  <c r="AC10" i="244"/>
  <c r="AF10" i="244" s="1"/>
  <c r="AB10" i="244"/>
  <c r="AA10" i="244"/>
  <c r="Y10" i="244"/>
  <c r="X10" i="244"/>
  <c r="Z10" i="244" s="1"/>
  <c r="W10" i="244"/>
  <c r="V10" i="244"/>
  <c r="T10" i="244"/>
  <c r="S10" i="244"/>
  <c r="U10" i="244" s="1"/>
  <c r="F10" i="244" s="1"/>
  <c r="R10" i="244"/>
  <c r="Q10" i="244"/>
  <c r="O10" i="244"/>
  <c r="N10" i="244"/>
  <c r="M10" i="244"/>
  <c r="P10" i="244" s="1"/>
  <c r="L10" i="244"/>
  <c r="K10" i="244"/>
  <c r="AI9" i="244"/>
  <c r="AH9" i="244"/>
  <c r="AJ9" i="244" s="1"/>
  <c r="AG9" i="244"/>
  <c r="AE9" i="244"/>
  <c r="AD9" i="244"/>
  <c r="AC9" i="244"/>
  <c r="AF9" i="244" s="1"/>
  <c r="AB9" i="244"/>
  <c r="AA9" i="244"/>
  <c r="Y9" i="244"/>
  <c r="X9" i="244"/>
  <c r="Z9" i="244" s="1"/>
  <c r="W9" i="244"/>
  <c r="V9" i="244"/>
  <c r="T9" i="244"/>
  <c r="S9" i="244"/>
  <c r="U9" i="244" s="1"/>
  <c r="F9" i="244" s="1"/>
  <c r="R9" i="244"/>
  <c r="Q9" i="244"/>
  <c r="O9" i="244"/>
  <c r="N9" i="244"/>
  <c r="M9" i="244"/>
  <c r="P9" i="244" s="1"/>
  <c r="L9" i="244"/>
  <c r="K9" i="244"/>
  <c r="AI8" i="244"/>
  <c r="AH8" i="244"/>
  <c r="AJ8" i="244" s="1"/>
  <c r="AG8" i="244"/>
  <c r="AE8" i="244"/>
  <c r="AD8" i="244"/>
  <c r="AC8" i="244"/>
  <c r="AB8" i="244"/>
  <c r="AF8" i="244" s="1"/>
  <c r="AA8" i="244"/>
  <c r="Y8" i="244"/>
  <c r="X8" i="244"/>
  <c r="W8" i="244"/>
  <c r="Z8" i="244" s="1"/>
  <c r="V8" i="244"/>
  <c r="T8" i="244"/>
  <c r="S8" i="244"/>
  <c r="R8" i="244"/>
  <c r="U8" i="244" s="1"/>
  <c r="F8" i="244" s="1"/>
  <c r="Q8" i="244"/>
  <c r="O8" i="244"/>
  <c r="N8" i="244"/>
  <c r="M8" i="244"/>
  <c r="L8" i="244"/>
  <c r="P8" i="244" s="1"/>
  <c r="K8" i="244"/>
  <c r="AI7" i="244"/>
  <c r="AH7" i="244"/>
  <c r="AJ7" i="244" s="1"/>
  <c r="AG7" i="244"/>
  <c r="AE7" i="244"/>
  <c r="AD7" i="244"/>
  <c r="AC7" i="244"/>
  <c r="AB7" i="244"/>
  <c r="AF7" i="244" s="1"/>
  <c r="AA7" i="244"/>
  <c r="Y7" i="244"/>
  <c r="X7" i="244"/>
  <c r="W7" i="244"/>
  <c r="Z7" i="244" s="1"/>
  <c r="V7" i="244"/>
  <c r="T7" i="244"/>
  <c r="S7" i="244"/>
  <c r="R7" i="244"/>
  <c r="U7" i="244" s="1"/>
  <c r="F7" i="244" s="1"/>
  <c r="Q7" i="244"/>
  <c r="O7" i="244"/>
  <c r="N7" i="244"/>
  <c r="M7" i="244"/>
  <c r="L7" i="244"/>
  <c r="P7" i="244" s="1"/>
  <c r="K7" i="244"/>
  <c r="AI6" i="244"/>
  <c r="AH6" i="244"/>
  <c r="AJ6" i="244" s="1"/>
  <c r="AG6" i="244"/>
  <c r="AE6" i="244"/>
  <c r="AD6" i="244"/>
  <c r="AC6" i="244"/>
  <c r="AB6" i="244"/>
  <c r="AA6" i="244"/>
  <c r="Y6" i="244"/>
  <c r="X6" i="244"/>
  <c r="W6" i="244"/>
  <c r="V6" i="244"/>
  <c r="T6" i="244"/>
  <c r="S6" i="244"/>
  <c r="U6" i="244" s="1"/>
  <c r="F6" i="244" s="1"/>
  <c r="R6" i="244"/>
  <c r="Q6" i="244"/>
  <c r="O6" i="244"/>
  <c r="N6" i="244"/>
  <c r="M6" i="244"/>
  <c r="L6" i="244"/>
  <c r="K6" i="244"/>
  <c r="AI5" i="244"/>
  <c r="AH5" i="244"/>
  <c r="AJ5" i="244" s="1"/>
  <c r="AG5" i="244"/>
  <c r="AE5" i="244"/>
  <c r="AD5" i="244"/>
  <c r="AC5" i="244"/>
  <c r="AB5" i="244"/>
  <c r="AF5" i="244" s="1"/>
  <c r="AA5" i="244"/>
  <c r="Y5" i="244"/>
  <c r="X5" i="244"/>
  <c r="W5" i="244"/>
  <c r="V5" i="244"/>
  <c r="T5" i="244"/>
  <c r="S5" i="244"/>
  <c r="R5" i="244"/>
  <c r="U5" i="244" s="1"/>
  <c r="F5" i="244" s="1"/>
  <c r="Q5" i="244"/>
  <c r="O5" i="244"/>
  <c r="N5" i="244"/>
  <c r="M5" i="244"/>
  <c r="L5" i="244"/>
  <c r="P5" i="244" s="1"/>
  <c r="K5" i="244"/>
  <c r="AI4" i="244"/>
  <c r="AH4" i="244"/>
  <c r="AJ4" i="244" s="1"/>
  <c r="AG4" i="244"/>
  <c r="AE4" i="244"/>
  <c r="AD4" i="244"/>
  <c r="AC4" i="244"/>
  <c r="AF4" i="244" s="1"/>
  <c r="AB4" i="244"/>
  <c r="AA4" i="244"/>
  <c r="Z4" i="244"/>
  <c r="Y4" i="244"/>
  <c r="X4" i="244"/>
  <c r="W4" i="244"/>
  <c r="V4" i="244"/>
  <c r="T4" i="244"/>
  <c r="S4" i="244"/>
  <c r="U4" i="244" s="1"/>
  <c r="F4" i="244" s="1"/>
  <c r="R4" i="244"/>
  <c r="Q4" i="244"/>
  <c r="O4" i="244"/>
  <c r="N4" i="244"/>
  <c r="M4" i="244"/>
  <c r="P4" i="244" s="1"/>
  <c r="L4" i="244"/>
  <c r="K4" i="244"/>
  <c r="E54" i="243"/>
  <c r="E55" i="243" s="1"/>
  <c r="D54" i="243"/>
  <c r="D56" i="243" s="1"/>
  <c r="C54" i="243"/>
  <c r="C55" i="243" s="1"/>
  <c r="G55" i="243" s="1"/>
  <c r="E47" i="243"/>
  <c r="E49" i="243" s="1"/>
  <c r="D47" i="243"/>
  <c r="AJ43" i="243"/>
  <c r="AI43" i="243"/>
  <c r="AH43" i="243"/>
  <c r="AG43" i="243"/>
  <c r="AF43" i="243"/>
  <c r="AE43" i="243"/>
  <c r="AD43" i="243"/>
  <c r="AC43" i="243"/>
  <c r="AB43" i="243"/>
  <c r="AA43" i="243"/>
  <c r="Z43" i="243"/>
  <c r="Y43" i="243"/>
  <c r="X43" i="243"/>
  <c r="W43" i="243"/>
  <c r="V43" i="243"/>
  <c r="U43" i="243"/>
  <c r="T43" i="243"/>
  <c r="S43" i="243"/>
  <c r="R43" i="243"/>
  <c r="Q43" i="243"/>
  <c r="P43" i="243"/>
  <c r="O43" i="243"/>
  <c r="N43" i="243"/>
  <c r="M43" i="243"/>
  <c r="L43" i="243"/>
  <c r="K43" i="243"/>
  <c r="F43" i="243"/>
  <c r="AJ42" i="243"/>
  <c r="AI42" i="243"/>
  <c r="AH42" i="243"/>
  <c r="AG42" i="243"/>
  <c r="AF42" i="243"/>
  <c r="AE42" i="243"/>
  <c r="AD42" i="243"/>
  <c r="AC42" i="243"/>
  <c r="AB42" i="243"/>
  <c r="AA42" i="243"/>
  <c r="Z42" i="243"/>
  <c r="Y42" i="243"/>
  <c r="X42" i="243"/>
  <c r="W42" i="243"/>
  <c r="V42" i="243"/>
  <c r="U42" i="243"/>
  <c r="T42" i="243"/>
  <c r="S42" i="243"/>
  <c r="R42" i="243"/>
  <c r="Q42" i="243"/>
  <c r="P42" i="243"/>
  <c r="O42" i="243"/>
  <c r="N42" i="243"/>
  <c r="M42" i="243"/>
  <c r="L42" i="243"/>
  <c r="K42" i="243"/>
  <c r="F42" i="243"/>
  <c r="AJ41" i="243"/>
  <c r="AI41" i="243"/>
  <c r="AH41" i="243"/>
  <c r="AG41" i="243"/>
  <c r="AF41" i="243"/>
  <c r="AE41" i="243"/>
  <c r="AD41" i="243"/>
  <c r="AC41" i="243"/>
  <c r="AB41" i="243"/>
  <c r="AA41" i="243"/>
  <c r="Z41" i="243"/>
  <c r="Y41" i="243"/>
  <c r="X41" i="243"/>
  <c r="W41" i="243"/>
  <c r="V41" i="243"/>
  <c r="U41" i="243"/>
  <c r="T41" i="243"/>
  <c r="S41" i="243"/>
  <c r="R41" i="243"/>
  <c r="Q41" i="243"/>
  <c r="P41" i="243"/>
  <c r="O41" i="243"/>
  <c r="N41" i="243"/>
  <c r="M41" i="243"/>
  <c r="L41" i="243"/>
  <c r="K41" i="243"/>
  <c r="F41" i="243"/>
  <c r="AJ40" i="243"/>
  <c r="AI40" i="243"/>
  <c r="AH40" i="243"/>
  <c r="AG40" i="243"/>
  <c r="AF40" i="243"/>
  <c r="AE40" i="243"/>
  <c r="AD40" i="243"/>
  <c r="AC40" i="243"/>
  <c r="AB40" i="243"/>
  <c r="AA40" i="243"/>
  <c r="Z40" i="243"/>
  <c r="Y40" i="243"/>
  <c r="X40" i="243"/>
  <c r="W40" i="243"/>
  <c r="V40" i="243"/>
  <c r="U40" i="243"/>
  <c r="T40" i="243"/>
  <c r="S40" i="243"/>
  <c r="R40" i="243"/>
  <c r="Q40" i="243"/>
  <c r="P40" i="243"/>
  <c r="O40" i="243"/>
  <c r="N40" i="243"/>
  <c r="M40" i="243"/>
  <c r="L40" i="243"/>
  <c r="K40" i="243"/>
  <c r="F40" i="243"/>
  <c r="AJ39" i="243"/>
  <c r="AI39" i="243"/>
  <c r="AH39" i="243"/>
  <c r="AG39" i="243"/>
  <c r="AF39" i="243"/>
  <c r="AE39" i="243"/>
  <c r="AD39" i="243"/>
  <c r="AC39" i="243"/>
  <c r="AB39" i="243"/>
  <c r="AA39" i="243"/>
  <c r="Z39" i="243"/>
  <c r="Y39" i="243"/>
  <c r="X39" i="243"/>
  <c r="W39" i="243"/>
  <c r="V39" i="243"/>
  <c r="U39" i="243"/>
  <c r="T39" i="243"/>
  <c r="S39" i="243"/>
  <c r="R39" i="243"/>
  <c r="Q39" i="243"/>
  <c r="P39" i="243"/>
  <c r="O39" i="243"/>
  <c r="N39" i="243"/>
  <c r="M39" i="243"/>
  <c r="L39" i="243"/>
  <c r="K39" i="243"/>
  <c r="F39" i="243"/>
  <c r="AJ38" i="243"/>
  <c r="AI38" i="243"/>
  <c r="AH38" i="243"/>
  <c r="AG38" i="243"/>
  <c r="AF38" i="243"/>
  <c r="AE38" i="243"/>
  <c r="AD38" i="243"/>
  <c r="AC38" i="243"/>
  <c r="AB38" i="243"/>
  <c r="AA38" i="243"/>
  <c r="Z38" i="243"/>
  <c r="Y38" i="243"/>
  <c r="X38" i="243"/>
  <c r="W38" i="243"/>
  <c r="V38" i="243"/>
  <c r="U38" i="243"/>
  <c r="T38" i="243"/>
  <c r="S38" i="243"/>
  <c r="R38" i="243"/>
  <c r="Q38" i="243"/>
  <c r="P38" i="243"/>
  <c r="O38" i="243"/>
  <c r="N38" i="243"/>
  <c r="M38" i="243"/>
  <c r="L38" i="243"/>
  <c r="K38" i="243"/>
  <c r="F38" i="243"/>
  <c r="AJ37" i="243"/>
  <c r="AI37" i="243"/>
  <c r="AH37" i="243"/>
  <c r="AG37" i="243"/>
  <c r="AF37" i="243"/>
  <c r="AE37" i="243"/>
  <c r="AD37" i="243"/>
  <c r="AC37" i="243"/>
  <c r="AB37" i="243"/>
  <c r="AA37" i="243"/>
  <c r="Z37" i="243"/>
  <c r="Y37" i="243"/>
  <c r="X37" i="243"/>
  <c r="W37" i="243"/>
  <c r="V37" i="243"/>
  <c r="U37" i="243"/>
  <c r="T37" i="243"/>
  <c r="S37" i="243"/>
  <c r="R37" i="243"/>
  <c r="Q37" i="243"/>
  <c r="P37" i="243"/>
  <c r="O37" i="243"/>
  <c r="N37" i="243"/>
  <c r="M37" i="243"/>
  <c r="L37" i="243"/>
  <c r="K37" i="243"/>
  <c r="F37" i="243"/>
  <c r="AJ36" i="243"/>
  <c r="AI36" i="243"/>
  <c r="AH36" i="243"/>
  <c r="AG36" i="243"/>
  <c r="AF36" i="243"/>
  <c r="AE36" i="243"/>
  <c r="AD36" i="243"/>
  <c r="AC36" i="243"/>
  <c r="AB36" i="243"/>
  <c r="AA36" i="243"/>
  <c r="Z36" i="243"/>
  <c r="Y36" i="243"/>
  <c r="X36" i="243"/>
  <c r="W36" i="243"/>
  <c r="V36" i="243"/>
  <c r="U36" i="243"/>
  <c r="T36" i="243"/>
  <c r="S36" i="243"/>
  <c r="R36" i="243"/>
  <c r="Q36" i="243"/>
  <c r="P36" i="243"/>
  <c r="O36" i="243"/>
  <c r="N36" i="243"/>
  <c r="M36" i="243"/>
  <c r="L36" i="243"/>
  <c r="K36" i="243"/>
  <c r="F36" i="243"/>
  <c r="AJ35" i="243"/>
  <c r="AI35" i="243"/>
  <c r="AH35" i="243"/>
  <c r="AG35" i="243"/>
  <c r="AF35" i="243"/>
  <c r="AE35" i="243"/>
  <c r="AD35" i="243"/>
  <c r="AC35" i="243"/>
  <c r="AB35" i="243"/>
  <c r="AA35" i="243"/>
  <c r="Z35" i="243"/>
  <c r="Y35" i="243"/>
  <c r="X35" i="243"/>
  <c r="W35" i="243"/>
  <c r="V35" i="243"/>
  <c r="U35" i="243"/>
  <c r="T35" i="243"/>
  <c r="S35" i="243"/>
  <c r="R35" i="243"/>
  <c r="Q35" i="243"/>
  <c r="P35" i="243"/>
  <c r="O35" i="243"/>
  <c r="N35" i="243"/>
  <c r="M35" i="243"/>
  <c r="L35" i="243"/>
  <c r="K35" i="243"/>
  <c r="F35" i="243"/>
  <c r="AJ34" i="243"/>
  <c r="AI34" i="243"/>
  <c r="AH34" i="243"/>
  <c r="AG34" i="243"/>
  <c r="AF34" i="243"/>
  <c r="AE34" i="243"/>
  <c r="AD34" i="243"/>
  <c r="AC34" i="243"/>
  <c r="AB34" i="243"/>
  <c r="AA34" i="243"/>
  <c r="Z34" i="243"/>
  <c r="Y34" i="243"/>
  <c r="X34" i="243"/>
  <c r="W34" i="243"/>
  <c r="V34" i="243"/>
  <c r="U34" i="243"/>
  <c r="T34" i="243"/>
  <c r="S34" i="243"/>
  <c r="R34" i="243"/>
  <c r="Q34" i="243"/>
  <c r="P34" i="243"/>
  <c r="O34" i="243"/>
  <c r="N34" i="243"/>
  <c r="M34" i="243"/>
  <c r="L34" i="243"/>
  <c r="K34" i="243"/>
  <c r="F34" i="243"/>
  <c r="AJ33" i="243"/>
  <c r="AI33" i="243"/>
  <c r="AH33" i="243"/>
  <c r="AG33" i="243"/>
  <c r="AF33" i="243"/>
  <c r="AE33" i="243"/>
  <c r="AD33" i="243"/>
  <c r="AC33" i="243"/>
  <c r="AB33" i="243"/>
  <c r="AA33" i="243"/>
  <c r="Z33" i="243"/>
  <c r="Y33" i="243"/>
  <c r="X33" i="243"/>
  <c r="W33" i="243"/>
  <c r="V33" i="243"/>
  <c r="U33" i="243"/>
  <c r="T33" i="243"/>
  <c r="S33" i="243"/>
  <c r="R33" i="243"/>
  <c r="Q33" i="243"/>
  <c r="P33" i="243"/>
  <c r="O33" i="243"/>
  <c r="N33" i="243"/>
  <c r="M33" i="243"/>
  <c r="L33" i="243"/>
  <c r="K33" i="243"/>
  <c r="F33" i="243"/>
  <c r="AJ32" i="243"/>
  <c r="AI32" i="243"/>
  <c r="AH32" i="243"/>
  <c r="AG32" i="243"/>
  <c r="AF32" i="243"/>
  <c r="AE32" i="243"/>
  <c r="AD32" i="243"/>
  <c r="AC32" i="243"/>
  <c r="AB32" i="243"/>
  <c r="AA32" i="243"/>
  <c r="Z32" i="243"/>
  <c r="Y32" i="243"/>
  <c r="X32" i="243"/>
  <c r="W32" i="243"/>
  <c r="V32" i="243"/>
  <c r="U32" i="243"/>
  <c r="T32" i="243"/>
  <c r="S32" i="243"/>
  <c r="R32" i="243"/>
  <c r="Q32" i="243"/>
  <c r="P32" i="243"/>
  <c r="O32" i="243"/>
  <c r="N32" i="243"/>
  <c r="M32" i="243"/>
  <c r="L32" i="243"/>
  <c r="K32" i="243"/>
  <c r="F32" i="243"/>
  <c r="AJ31" i="243"/>
  <c r="AI31" i="243"/>
  <c r="AH31" i="243"/>
  <c r="AG31" i="243"/>
  <c r="AF31" i="243"/>
  <c r="AE31" i="243"/>
  <c r="AD31" i="243"/>
  <c r="AC31" i="243"/>
  <c r="AB31" i="243"/>
  <c r="AA31" i="243"/>
  <c r="Z31" i="243"/>
  <c r="Y31" i="243"/>
  <c r="X31" i="243"/>
  <c r="W31" i="243"/>
  <c r="V31" i="243"/>
  <c r="U31" i="243"/>
  <c r="T31" i="243"/>
  <c r="S31" i="243"/>
  <c r="R31" i="243"/>
  <c r="Q31" i="243"/>
  <c r="P31" i="243"/>
  <c r="O31" i="243"/>
  <c r="N31" i="243"/>
  <c r="M31" i="243"/>
  <c r="L31" i="243"/>
  <c r="K31" i="243"/>
  <c r="F31" i="243"/>
  <c r="AJ30" i="243"/>
  <c r="AI30" i="243"/>
  <c r="AH30" i="243"/>
  <c r="AG30" i="243"/>
  <c r="AF30" i="243"/>
  <c r="AE30" i="243"/>
  <c r="AD30" i="243"/>
  <c r="AC30" i="243"/>
  <c r="AB30" i="243"/>
  <c r="AA30" i="243"/>
  <c r="Z30" i="243"/>
  <c r="Y30" i="243"/>
  <c r="X30" i="243"/>
  <c r="W30" i="243"/>
  <c r="V30" i="243"/>
  <c r="U30" i="243"/>
  <c r="T30" i="243"/>
  <c r="S30" i="243"/>
  <c r="R30" i="243"/>
  <c r="Q30" i="243"/>
  <c r="P30" i="243"/>
  <c r="O30" i="243"/>
  <c r="N30" i="243"/>
  <c r="M30" i="243"/>
  <c r="L30" i="243"/>
  <c r="K30" i="243"/>
  <c r="F30" i="243"/>
  <c r="AJ29" i="243"/>
  <c r="AI29" i="243"/>
  <c r="AH29" i="243"/>
  <c r="AG29" i="243"/>
  <c r="AF29" i="243"/>
  <c r="AE29" i="243"/>
  <c r="AD29" i="243"/>
  <c r="AC29" i="243"/>
  <c r="AB29" i="243"/>
  <c r="AA29" i="243"/>
  <c r="Z29" i="243"/>
  <c r="Y29" i="243"/>
  <c r="X29" i="243"/>
  <c r="W29" i="243"/>
  <c r="V29" i="243"/>
  <c r="U29" i="243"/>
  <c r="T29" i="243"/>
  <c r="S29" i="243"/>
  <c r="R29" i="243"/>
  <c r="Q29" i="243"/>
  <c r="P29" i="243"/>
  <c r="O29" i="243"/>
  <c r="N29" i="243"/>
  <c r="M29" i="243"/>
  <c r="L29" i="243"/>
  <c r="K29" i="243"/>
  <c r="F29" i="243"/>
  <c r="AJ28" i="243"/>
  <c r="AI28" i="243"/>
  <c r="AH28" i="243"/>
  <c r="AG28" i="243"/>
  <c r="AF28" i="243"/>
  <c r="AE28" i="243"/>
  <c r="AD28" i="243"/>
  <c r="AC28" i="243"/>
  <c r="AB28" i="243"/>
  <c r="AA28" i="243"/>
  <c r="Z28" i="243"/>
  <c r="Y28" i="243"/>
  <c r="X28" i="243"/>
  <c r="W28" i="243"/>
  <c r="V28" i="243"/>
  <c r="U28" i="243"/>
  <c r="T28" i="243"/>
  <c r="S28" i="243"/>
  <c r="R28" i="243"/>
  <c r="Q28" i="243"/>
  <c r="P28" i="243"/>
  <c r="O28" i="243"/>
  <c r="N28" i="243"/>
  <c r="M28" i="243"/>
  <c r="L28" i="243"/>
  <c r="K28" i="243"/>
  <c r="F28" i="243"/>
  <c r="AJ27" i="243"/>
  <c r="AI27" i="243"/>
  <c r="AH27" i="243"/>
  <c r="AG27" i="243"/>
  <c r="AF27" i="243"/>
  <c r="AE27" i="243"/>
  <c r="AD27" i="243"/>
  <c r="AC27" i="243"/>
  <c r="AB27" i="243"/>
  <c r="AA27" i="243"/>
  <c r="Z27" i="243"/>
  <c r="Y27" i="243"/>
  <c r="X27" i="243"/>
  <c r="W27" i="243"/>
  <c r="V27" i="243"/>
  <c r="U27" i="243"/>
  <c r="T27" i="243"/>
  <c r="S27" i="243"/>
  <c r="R27" i="243"/>
  <c r="Q27" i="243"/>
  <c r="P27" i="243"/>
  <c r="O27" i="243"/>
  <c r="N27" i="243"/>
  <c r="M27" i="243"/>
  <c r="L27" i="243"/>
  <c r="K27" i="243"/>
  <c r="F27" i="243"/>
  <c r="AJ26" i="243"/>
  <c r="AI26" i="243"/>
  <c r="AH26" i="243"/>
  <c r="AG26" i="243"/>
  <c r="AF26" i="243"/>
  <c r="AE26" i="243"/>
  <c r="AD26" i="243"/>
  <c r="AC26" i="243"/>
  <c r="AB26" i="243"/>
  <c r="AA26" i="243"/>
  <c r="Z26" i="243"/>
  <c r="Y26" i="243"/>
  <c r="X26" i="243"/>
  <c r="W26" i="243"/>
  <c r="V26" i="243"/>
  <c r="U26" i="243"/>
  <c r="T26" i="243"/>
  <c r="S26" i="243"/>
  <c r="R26" i="243"/>
  <c r="Q26" i="243"/>
  <c r="P26" i="243"/>
  <c r="O26" i="243"/>
  <c r="N26" i="243"/>
  <c r="M26" i="243"/>
  <c r="L26" i="243"/>
  <c r="K26" i="243"/>
  <c r="F26" i="243"/>
  <c r="AJ25" i="243"/>
  <c r="AI25" i="243"/>
  <c r="AH25" i="243"/>
  <c r="AG25" i="243"/>
  <c r="AF25" i="243"/>
  <c r="AE25" i="243"/>
  <c r="AD25" i="243"/>
  <c r="AC25" i="243"/>
  <c r="AB25" i="243"/>
  <c r="AA25" i="243"/>
  <c r="Z25" i="243"/>
  <c r="Y25" i="243"/>
  <c r="X25" i="243"/>
  <c r="W25" i="243"/>
  <c r="V25" i="243"/>
  <c r="U25" i="243"/>
  <c r="T25" i="243"/>
  <c r="S25" i="243"/>
  <c r="R25" i="243"/>
  <c r="Q25" i="243"/>
  <c r="P25" i="243"/>
  <c r="O25" i="243"/>
  <c r="N25" i="243"/>
  <c r="M25" i="243"/>
  <c r="L25" i="243"/>
  <c r="K25" i="243"/>
  <c r="F25" i="243"/>
  <c r="AJ24" i="243"/>
  <c r="AI24" i="243"/>
  <c r="AH24" i="243"/>
  <c r="AG24" i="243"/>
  <c r="AF24" i="243"/>
  <c r="AE24" i="243"/>
  <c r="AD24" i="243"/>
  <c r="AC24" i="243"/>
  <c r="AB24" i="243"/>
  <c r="AA24" i="243"/>
  <c r="Z24" i="243"/>
  <c r="Y24" i="243"/>
  <c r="X24" i="243"/>
  <c r="W24" i="243"/>
  <c r="V24" i="243"/>
  <c r="U24" i="243"/>
  <c r="T24" i="243"/>
  <c r="S24" i="243"/>
  <c r="R24" i="243"/>
  <c r="Q24" i="243"/>
  <c r="P24" i="243"/>
  <c r="O24" i="243"/>
  <c r="N24" i="243"/>
  <c r="M24" i="243"/>
  <c r="L24" i="243"/>
  <c r="K24" i="243"/>
  <c r="F24" i="243"/>
  <c r="AJ23" i="243"/>
  <c r="AI23" i="243"/>
  <c r="AH23" i="243"/>
  <c r="AG23" i="243"/>
  <c r="AF23" i="243"/>
  <c r="AE23" i="243"/>
  <c r="AD23" i="243"/>
  <c r="AC23" i="243"/>
  <c r="AB23" i="243"/>
  <c r="AA23" i="243"/>
  <c r="Z23" i="243"/>
  <c r="Y23" i="243"/>
  <c r="X23" i="243"/>
  <c r="W23" i="243"/>
  <c r="V23" i="243"/>
  <c r="U23" i="243"/>
  <c r="T23" i="243"/>
  <c r="S23" i="243"/>
  <c r="R23" i="243"/>
  <c r="Q23" i="243"/>
  <c r="P23" i="243"/>
  <c r="O23" i="243"/>
  <c r="N23" i="243"/>
  <c r="M23" i="243"/>
  <c r="L23" i="243"/>
  <c r="K23" i="243"/>
  <c r="F23" i="243"/>
  <c r="AJ22" i="243"/>
  <c r="AI22" i="243"/>
  <c r="AH22" i="243"/>
  <c r="AG22" i="243"/>
  <c r="AF22" i="243"/>
  <c r="AE22" i="243"/>
  <c r="AD22" i="243"/>
  <c r="AC22" i="243"/>
  <c r="AB22" i="243"/>
  <c r="AA22" i="243"/>
  <c r="Z22" i="243"/>
  <c r="Y22" i="243"/>
  <c r="X22" i="243"/>
  <c r="W22" i="243"/>
  <c r="V22" i="243"/>
  <c r="U22" i="243"/>
  <c r="T22" i="243"/>
  <c r="S22" i="243"/>
  <c r="R22" i="243"/>
  <c r="Q22" i="243"/>
  <c r="P22" i="243"/>
  <c r="O22" i="243"/>
  <c r="N22" i="243"/>
  <c r="M22" i="243"/>
  <c r="L22" i="243"/>
  <c r="K22" i="243"/>
  <c r="F22" i="243"/>
  <c r="AJ21" i="243"/>
  <c r="AI21" i="243"/>
  <c r="AH21" i="243"/>
  <c r="AG21" i="243"/>
  <c r="AF21" i="243"/>
  <c r="AE21" i="243"/>
  <c r="AD21" i="243"/>
  <c r="AC21" i="243"/>
  <c r="AB21" i="243"/>
  <c r="AA21" i="243"/>
  <c r="Z21" i="243"/>
  <c r="Y21" i="243"/>
  <c r="X21" i="243"/>
  <c r="W21" i="243"/>
  <c r="V21" i="243"/>
  <c r="U21" i="243"/>
  <c r="T21" i="243"/>
  <c r="S21" i="243"/>
  <c r="R21" i="243"/>
  <c r="Q21" i="243"/>
  <c r="P21" i="243"/>
  <c r="O21" i="243"/>
  <c r="N21" i="243"/>
  <c r="M21" i="243"/>
  <c r="L21" i="243"/>
  <c r="K21" i="243"/>
  <c r="F21" i="243"/>
  <c r="AI20" i="243"/>
  <c r="AH20" i="243"/>
  <c r="AJ20" i="243" s="1"/>
  <c r="F20" i="243" s="1"/>
  <c r="AG20" i="243"/>
  <c r="AF20" i="243"/>
  <c r="AE20" i="243"/>
  <c r="AD20" i="243"/>
  <c r="AC20" i="243"/>
  <c r="AB20" i="243"/>
  <c r="AA20" i="243"/>
  <c r="Z20" i="243"/>
  <c r="Y20" i="243"/>
  <c r="X20" i="243"/>
  <c r="W20" i="243"/>
  <c r="V20" i="243"/>
  <c r="T20" i="243"/>
  <c r="S20" i="243"/>
  <c r="R20" i="243"/>
  <c r="U20" i="243" s="1"/>
  <c r="Q20" i="243"/>
  <c r="P20" i="243"/>
  <c r="O20" i="243"/>
  <c r="N20" i="243"/>
  <c r="M20" i="243"/>
  <c r="L20" i="243"/>
  <c r="K20" i="243"/>
  <c r="AI19" i="243"/>
  <c r="AH19" i="243"/>
  <c r="AG19" i="243"/>
  <c r="AJ19" i="243" s="1"/>
  <c r="F19" i="243" s="1"/>
  <c r="AE19" i="243"/>
  <c r="AD19" i="243"/>
  <c r="AC19" i="243"/>
  <c r="AB19" i="243"/>
  <c r="AA19" i="243"/>
  <c r="AF19" i="243" s="1"/>
  <c r="Y19" i="243"/>
  <c r="X19" i="243"/>
  <c r="W19" i="243"/>
  <c r="V19" i="243"/>
  <c r="Z19" i="243" s="1"/>
  <c r="U19" i="243"/>
  <c r="T19" i="243"/>
  <c r="S19" i="243"/>
  <c r="R19" i="243"/>
  <c r="Q19" i="243"/>
  <c r="O19" i="243"/>
  <c r="N19" i="243"/>
  <c r="M19" i="243"/>
  <c r="L19" i="243"/>
  <c r="K19" i="243"/>
  <c r="P19" i="243" s="1"/>
  <c r="AI18" i="243"/>
  <c r="AH18" i="243"/>
  <c r="AG18" i="243"/>
  <c r="AJ18" i="243" s="1"/>
  <c r="F18" i="243" s="1"/>
  <c r="AF18" i="243"/>
  <c r="AE18" i="243"/>
  <c r="AD18" i="243"/>
  <c r="AC18" i="243"/>
  <c r="AB18" i="243"/>
  <c r="AA18" i="243"/>
  <c r="Y18" i="243"/>
  <c r="X18" i="243"/>
  <c r="W18" i="243"/>
  <c r="V18" i="243"/>
  <c r="Z18" i="243" s="1"/>
  <c r="T18" i="243"/>
  <c r="S18" i="243"/>
  <c r="R18" i="243"/>
  <c r="Q18" i="243"/>
  <c r="U18" i="243" s="1"/>
  <c r="P18" i="243"/>
  <c r="O18" i="243"/>
  <c r="N18" i="243"/>
  <c r="M18" i="243"/>
  <c r="L18" i="243"/>
  <c r="K18" i="243"/>
  <c r="AJ17" i="243"/>
  <c r="F17" i="243" s="1"/>
  <c r="AI17" i="243"/>
  <c r="AH17" i="243"/>
  <c r="AG17" i="243"/>
  <c r="AE17" i="243"/>
  <c r="AD17" i="243"/>
  <c r="AC17" i="243"/>
  <c r="AB17" i="243"/>
  <c r="AF17" i="243" s="1"/>
  <c r="AA17" i="243"/>
  <c r="Y17" i="243"/>
  <c r="X17" i="243"/>
  <c r="W17" i="243"/>
  <c r="Z17" i="243" s="1"/>
  <c r="V17" i="243"/>
  <c r="U17" i="243"/>
  <c r="T17" i="243"/>
  <c r="S17" i="243"/>
  <c r="R17" i="243"/>
  <c r="Q17" i="243"/>
  <c r="O17" i="243"/>
  <c r="N17" i="243"/>
  <c r="M17" i="243"/>
  <c r="L17" i="243"/>
  <c r="P17" i="243" s="1"/>
  <c r="K17" i="243"/>
  <c r="AJ16" i="243"/>
  <c r="F16" i="243" s="1"/>
  <c r="AI16" i="243"/>
  <c r="AH16" i="243"/>
  <c r="AG16" i="243"/>
  <c r="AE16" i="243"/>
  <c r="AD16" i="243"/>
  <c r="AC16" i="243"/>
  <c r="AB16" i="243"/>
  <c r="AF16" i="243" s="1"/>
  <c r="AA16" i="243"/>
  <c r="Y16" i="243"/>
  <c r="X16" i="243"/>
  <c r="W16" i="243"/>
  <c r="Z16" i="243" s="1"/>
  <c r="V16" i="243"/>
  <c r="T16" i="243"/>
  <c r="S16" i="243"/>
  <c r="R16" i="243"/>
  <c r="U16" i="243" s="1"/>
  <c r="Q16" i="243"/>
  <c r="O16" i="243"/>
  <c r="N16" i="243"/>
  <c r="M16" i="243"/>
  <c r="L16" i="243"/>
  <c r="P16" i="243" s="1"/>
  <c r="K16" i="243"/>
  <c r="AI15" i="243"/>
  <c r="AH15" i="243"/>
  <c r="AG15" i="243"/>
  <c r="AJ15" i="243" s="1"/>
  <c r="F15" i="243" s="1"/>
  <c r="AE15" i="243"/>
  <c r="AD15" i="243"/>
  <c r="AC15" i="243"/>
  <c r="AB15" i="243"/>
  <c r="AA15" i="243"/>
  <c r="AF15" i="243" s="1"/>
  <c r="Z15" i="243"/>
  <c r="Y15" i="243"/>
  <c r="X15" i="243"/>
  <c r="W15" i="243"/>
  <c r="V15" i="243"/>
  <c r="T15" i="243"/>
  <c r="S15" i="243"/>
  <c r="R15" i="243"/>
  <c r="Q15" i="243"/>
  <c r="U15" i="243" s="1"/>
  <c r="O15" i="243"/>
  <c r="N15" i="243"/>
  <c r="M15" i="243"/>
  <c r="L15" i="243"/>
  <c r="K15" i="243"/>
  <c r="P15" i="243" s="1"/>
  <c r="AJ14" i="243"/>
  <c r="F14" i="243" s="1"/>
  <c r="AI14" i="243"/>
  <c r="AH14" i="243"/>
  <c r="AG14" i="243"/>
  <c r="AF14" i="243"/>
  <c r="AE14" i="243"/>
  <c r="AD14" i="243"/>
  <c r="AC14" i="243"/>
  <c r="AB14" i="243"/>
  <c r="AA14" i="243"/>
  <c r="Z14" i="243"/>
  <c r="Y14" i="243"/>
  <c r="X14" i="243"/>
  <c r="W14" i="243"/>
  <c r="V14" i="243"/>
  <c r="U14" i="243"/>
  <c r="T14" i="243"/>
  <c r="S14" i="243"/>
  <c r="R14" i="243"/>
  <c r="Q14" i="243"/>
  <c r="P14" i="243"/>
  <c r="O14" i="243"/>
  <c r="N14" i="243"/>
  <c r="M14" i="243"/>
  <c r="L14" i="243"/>
  <c r="K14" i="243"/>
  <c r="AJ13" i="243"/>
  <c r="F13" i="243" s="1"/>
  <c r="AI13" i="243"/>
  <c r="AH13" i="243"/>
  <c r="AG13" i="243"/>
  <c r="AF13" i="243"/>
  <c r="AE13" i="243"/>
  <c r="AD13" i="243"/>
  <c r="AC13" i="243"/>
  <c r="AB13" i="243"/>
  <c r="AA13" i="243"/>
  <c r="Y13" i="243"/>
  <c r="X13" i="243"/>
  <c r="W13" i="243"/>
  <c r="Z13" i="243" s="1"/>
  <c r="V13" i="243"/>
  <c r="U13" i="243"/>
  <c r="T13" i="243"/>
  <c r="S13" i="243"/>
  <c r="R13" i="243"/>
  <c r="Q13" i="243"/>
  <c r="P13" i="243"/>
  <c r="O13" i="243"/>
  <c r="N13" i="243"/>
  <c r="M13" i="243"/>
  <c r="L13" i="243"/>
  <c r="K13" i="243"/>
  <c r="AI12" i="243"/>
  <c r="AH12" i="243"/>
  <c r="AG12" i="243"/>
  <c r="AE12" i="243"/>
  <c r="AD12" i="243"/>
  <c r="AC12" i="243"/>
  <c r="AB12" i="243"/>
  <c r="AA12" i="243"/>
  <c r="AF12" i="243" s="1"/>
  <c r="Y12" i="243"/>
  <c r="X12" i="243"/>
  <c r="W12" i="243"/>
  <c r="V12" i="243"/>
  <c r="Z12" i="243" s="1"/>
  <c r="T12" i="243"/>
  <c r="S12" i="243"/>
  <c r="R12" i="243"/>
  <c r="Q12" i="243"/>
  <c r="O12" i="243"/>
  <c r="N12" i="243"/>
  <c r="M12" i="243"/>
  <c r="L12" i="243"/>
  <c r="K12" i="243"/>
  <c r="P12" i="243" s="1"/>
  <c r="AI11" i="243"/>
  <c r="AH11" i="243"/>
  <c r="AG11" i="243"/>
  <c r="AE11" i="243"/>
  <c r="AD11" i="243"/>
  <c r="AC11" i="243"/>
  <c r="AB11" i="243"/>
  <c r="AA11" i="243"/>
  <c r="AF11" i="243" s="1"/>
  <c r="Y11" i="243"/>
  <c r="X11" i="243"/>
  <c r="W11" i="243"/>
  <c r="V11" i="243"/>
  <c r="Z11" i="243" s="1"/>
  <c r="T11" i="243"/>
  <c r="S11" i="243"/>
  <c r="R11" i="243"/>
  <c r="Q11" i="243"/>
  <c r="U11" i="243" s="1"/>
  <c r="O11" i="243"/>
  <c r="N11" i="243"/>
  <c r="M11" i="243"/>
  <c r="L11" i="243"/>
  <c r="K11" i="243"/>
  <c r="P11" i="243" s="1"/>
  <c r="AI10" i="243"/>
  <c r="AH10" i="243"/>
  <c r="AJ10" i="243" s="1"/>
  <c r="AG10" i="243"/>
  <c r="AE10" i="243"/>
  <c r="AD10" i="243"/>
  <c r="AC10" i="243"/>
  <c r="AB10" i="243"/>
  <c r="AA10" i="243"/>
  <c r="Y10" i="243"/>
  <c r="X10" i="243"/>
  <c r="W10" i="243"/>
  <c r="V10" i="243"/>
  <c r="T10" i="243"/>
  <c r="S10" i="243"/>
  <c r="R10" i="243"/>
  <c r="Q10" i="243"/>
  <c r="O10" i="243"/>
  <c r="N10" i="243"/>
  <c r="M10" i="243"/>
  <c r="L10" i="243"/>
  <c r="P10" i="243" s="1"/>
  <c r="K10" i="243"/>
  <c r="AI9" i="243"/>
  <c r="AH9" i="243"/>
  <c r="AG9" i="243"/>
  <c r="AJ9" i="243" s="1"/>
  <c r="AE9" i="243"/>
  <c r="AD9" i="243"/>
  <c r="AC9" i="243"/>
  <c r="AB9" i="243"/>
  <c r="AA9" i="243"/>
  <c r="Y9" i="243"/>
  <c r="X9" i="243"/>
  <c r="W9" i="243"/>
  <c r="V9" i="243"/>
  <c r="T9" i="243"/>
  <c r="S9" i="243"/>
  <c r="R9" i="243"/>
  <c r="Q9" i="243"/>
  <c r="U9" i="243" s="1"/>
  <c r="O9" i="243"/>
  <c r="N9" i="243"/>
  <c r="M9" i="243"/>
  <c r="L9" i="243"/>
  <c r="K9" i="243"/>
  <c r="AI8" i="243"/>
  <c r="AH8" i="243"/>
  <c r="AJ8" i="243" s="1"/>
  <c r="AG8" i="243"/>
  <c r="AE8" i="243"/>
  <c r="AD8" i="243"/>
  <c r="AC8" i="243"/>
  <c r="AB8" i="243"/>
  <c r="AA8" i="243"/>
  <c r="Y8" i="243"/>
  <c r="X8" i="243"/>
  <c r="W8" i="243"/>
  <c r="V8" i="243"/>
  <c r="T8" i="243"/>
  <c r="S8" i="243"/>
  <c r="R8" i="243"/>
  <c r="Q8" i="243"/>
  <c r="O8" i="243"/>
  <c r="N8" i="243"/>
  <c r="M8" i="243"/>
  <c r="L8" i="243"/>
  <c r="K8" i="243"/>
  <c r="AI7" i="243"/>
  <c r="AH7" i="243"/>
  <c r="AG7" i="243"/>
  <c r="AE7" i="243"/>
  <c r="AD7" i="243"/>
  <c r="AC7" i="243"/>
  <c r="AB7" i="243"/>
  <c r="AA7" i="243"/>
  <c r="Y7" i="243"/>
  <c r="Z7" i="243" s="1"/>
  <c r="F7" i="243" s="1"/>
  <c r="X7" i="243"/>
  <c r="W7" i="243"/>
  <c r="V7" i="243"/>
  <c r="T7" i="243"/>
  <c r="S7" i="243"/>
  <c r="R7" i="243"/>
  <c r="Q7" i="243"/>
  <c r="O7" i="243"/>
  <c r="N7" i="243"/>
  <c r="M7" i="243"/>
  <c r="L7" i="243"/>
  <c r="K7" i="243"/>
  <c r="AI6" i="243"/>
  <c r="AH6" i="243"/>
  <c r="AJ6" i="243" s="1"/>
  <c r="AG6" i="243"/>
  <c r="AE6" i="243"/>
  <c r="AD6" i="243"/>
  <c r="AC6" i="243"/>
  <c r="AB6" i="243"/>
  <c r="AA6" i="243"/>
  <c r="Y6" i="243"/>
  <c r="X6" i="243"/>
  <c r="Z6" i="243" s="1"/>
  <c r="F6" i="243" s="1"/>
  <c r="W6" i="243"/>
  <c r="V6" i="243"/>
  <c r="T6" i="243"/>
  <c r="S6" i="243"/>
  <c r="U6" i="243" s="1"/>
  <c r="R6" i="243"/>
  <c r="Q6" i="243"/>
  <c r="O6" i="243"/>
  <c r="N6" i="243"/>
  <c r="M6" i="243"/>
  <c r="L6" i="243"/>
  <c r="K6" i="243"/>
  <c r="AI5" i="243"/>
  <c r="AH5" i="243"/>
  <c r="AJ5" i="243" s="1"/>
  <c r="AG5" i="243"/>
  <c r="AE5" i="243"/>
  <c r="AD5" i="243"/>
  <c r="AC5" i="243"/>
  <c r="AF5" i="243" s="1"/>
  <c r="AB5" i="243"/>
  <c r="AA5" i="243"/>
  <c r="Y5" i="243"/>
  <c r="X5" i="243"/>
  <c r="Z5" i="243" s="1"/>
  <c r="F5" i="243" s="1"/>
  <c r="W5" i="243"/>
  <c r="V5" i="243"/>
  <c r="T5" i="243"/>
  <c r="S5" i="243"/>
  <c r="U5" i="243" s="1"/>
  <c r="R5" i="243"/>
  <c r="Q5" i="243"/>
  <c r="O5" i="243"/>
  <c r="N5" i="243"/>
  <c r="M5" i="243"/>
  <c r="P5" i="243" s="1"/>
  <c r="L5" i="243"/>
  <c r="K5" i="243"/>
  <c r="AI4" i="243"/>
  <c r="AH4" i="243"/>
  <c r="AJ4" i="243" s="1"/>
  <c r="AG4" i="243"/>
  <c r="AE4" i="243"/>
  <c r="AF4" i="243" s="1"/>
  <c r="AD4" i="243"/>
  <c r="AC4" i="243"/>
  <c r="AB4" i="243"/>
  <c r="AA4" i="243"/>
  <c r="Y4" i="243"/>
  <c r="Z4" i="243" s="1"/>
  <c r="F4" i="243" s="1"/>
  <c r="X4" i="243"/>
  <c r="W4" i="243"/>
  <c r="V4" i="243"/>
  <c r="T4" i="243"/>
  <c r="S4" i="243"/>
  <c r="R4" i="243"/>
  <c r="Q4" i="243"/>
  <c r="O4" i="243"/>
  <c r="P4" i="243" s="1"/>
  <c r="N4" i="243"/>
  <c r="M4" i="243"/>
  <c r="L4" i="243"/>
  <c r="K4" i="243"/>
  <c r="E54" i="242"/>
  <c r="E55" i="242" s="1"/>
  <c r="D54" i="242"/>
  <c r="D55" i="242" s="1"/>
  <c r="C54" i="242"/>
  <c r="C55" i="242" s="1"/>
  <c r="G55" i="242" s="1"/>
  <c r="D50" i="242"/>
  <c r="E47" i="242"/>
  <c r="E48" i="242" s="1"/>
  <c r="D47" i="242"/>
  <c r="D62" i="242" s="1"/>
  <c r="AJ43" i="242"/>
  <c r="AI43" i="242"/>
  <c r="AH43" i="242"/>
  <c r="AG43" i="242"/>
  <c r="AF43" i="242"/>
  <c r="AE43" i="242"/>
  <c r="AD43" i="242"/>
  <c r="AC43" i="242"/>
  <c r="AB43" i="242"/>
  <c r="AA43" i="242"/>
  <c r="Z43" i="242"/>
  <c r="Y43" i="242"/>
  <c r="X43" i="242"/>
  <c r="W43" i="242"/>
  <c r="V43" i="242"/>
  <c r="U43" i="242"/>
  <c r="T43" i="242"/>
  <c r="S43" i="242"/>
  <c r="R43" i="242"/>
  <c r="Q43" i="242"/>
  <c r="P43" i="242"/>
  <c r="O43" i="242"/>
  <c r="N43" i="242"/>
  <c r="M43" i="242"/>
  <c r="L43" i="242"/>
  <c r="K43" i="242"/>
  <c r="F43" i="242"/>
  <c r="AJ42" i="242"/>
  <c r="AI42" i="242"/>
  <c r="AH42" i="242"/>
  <c r="AG42" i="242"/>
  <c r="AF42" i="242"/>
  <c r="AE42" i="242"/>
  <c r="AD42" i="242"/>
  <c r="AC42" i="242"/>
  <c r="AB42" i="242"/>
  <c r="AA42" i="242"/>
  <c r="Z42" i="242"/>
  <c r="Y42" i="242"/>
  <c r="X42" i="242"/>
  <c r="W42" i="242"/>
  <c r="V42" i="242"/>
  <c r="U42" i="242"/>
  <c r="T42" i="242"/>
  <c r="S42" i="242"/>
  <c r="R42" i="242"/>
  <c r="Q42" i="242"/>
  <c r="P42" i="242"/>
  <c r="O42" i="242"/>
  <c r="N42" i="242"/>
  <c r="M42" i="242"/>
  <c r="L42" i="242"/>
  <c r="K42" i="242"/>
  <c r="F42" i="242"/>
  <c r="AJ41" i="242"/>
  <c r="AI41" i="242"/>
  <c r="AH41" i="242"/>
  <c r="AG41" i="242"/>
  <c r="AF41" i="242"/>
  <c r="AE41" i="242"/>
  <c r="AD41" i="242"/>
  <c r="AC41" i="242"/>
  <c r="AB41" i="242"/>
  <c r="AA41" i="242"/>
  <c r="Z41" i="242"/>
  <c r="Y41" i="242"/>
  <c r="X41" i="242"/>
  <c r="W41" i="242"/>
  <c r="V41" i="242"/>
  <c r="U41" i="242"/>
  <c r="T41" i="242"/>
  <c r="S41" i="242"/>
  <c r="R41" i="242"/>
  <c r="Q41" i="242"/>
  <c r="P41" i="242"/>
  <c r="O41" i="242"/>
  <c r="N41" i="242"/>
  <c r="M41" i="242"/>
  <c r="L41" i="242"/>
  <c r="K41" i="242"/>
  <c r="F41" i="242"/>
  <c r="AJ40" i="242"/>
  <c r="AI40" i="242"/>
  <c r="AH40" i="242"/>
  <c r="AG40" i="242"/>
  <c r="AF40" i="242"/>
  <c r="AE40" i="242"/>
  <c r="AD40" i="242"/>
  <c r="AC40" i="242"/>
  <c r="AB40" i="242"/>
  <c r="AA40" i="242"/>
  <c r="Z40" i="242"/>
  <c r="Y40" i="242"/>
  <c r="X40" i="242"/>
  <c r="W40" i="242"/>
  <c r="V40" i="242"/>
  <c r="U40" i="242"/>
  <c r="T40" i="242"/>
  <c r="S40" i="242"/>
  <c r="R40" i="242"/>
  <c r="Q40" i="242"/>
  <c r="P40" i="242"/>
  <c r="O40" i="242"/>
  <c r="N40" i="242"/>
  <c r="M40" i="242"/>
  <c r="L40" i="242"/>
  <c r="K40" i="242"/>
  <c r="F40" i="242"/>
  <c r="AJ39" i="242"/>
  <c r="AI39" i="242"/>
  <c r="AH39" i="242"/>
  <c r="AG39" i="242"/>
  <c r="AF39" i="242"/>
  <c r="AE39" i="242"/>
  <c r="AD39" i="242"/>
  <c r="AC39" i="242"/>
  <c r="AB39" i="242"/>
  <c r="AA39" i="242"/>
  <c r="Z39" i="242"/>
  <c r="Y39" i="242"/>
  <c r="X39" i="242"/>
  <c r="W39" i="242"/>
  <c r="V39" i="242"/>
  <c r="U39" i="242"/>
  <c r="T39" i="242"/>
  <c r="S39" i="242"/>
  <c r="R39" i="242"/>
  <c r="Q39" i="242"/>
  <c r="P39" i="242"/>
  <c r="O39" i="242"/>
  <c r="N39" i="242"/>
  <c r="M39" i="242"/>
  <c r="L39" i="242"/>
  <c r="K39" i="242"/>
  <c r="F39" i="242"/>
  <c r="AJ38" i="242"/>
  <c r="AI38" i="242"/>
  <c r="AH38" i="242"/>
  <c r="AG38" i="242"/>
  <c r="AF38" i="242"/>
  <c r="AE38" i="242"/>
  <c r="AD38" i="242"/>
  <c r="AC38" i="242"/>
  <c r="AB38" i="242"/>
  <c r="AA38" i="242"/>
  <c r="Z38" i="242"/>
  <c r="Y38" i="242"/>
  <c r="X38" i="242"/>
  <c r="W38" i="242"/>
  <c r="V38" i="242"/>
  <c r="U38" i="242"/>
  <c r="T38" i="242"/>
  <c r="S38" i="242"/>
  <c r="R38" i="242"/>
  <c r="Q38" i="242"/>
  <c r="P38" i="242"/>
  <c r="O38" i="242"/>
  <c r="N38" i="242"/>
  <c r="M38" i="242"/>
  <c r="L38" i="242"/>
  <c r="K38" i="242"/>
  <c r="F38" i="242"/>
  <c r="AJ37" i="242"/>
  <c r="AI37" i="242"/>
  <c r="AH37" i="242"/>
  <c r="AG37" i="242"/>
  <c r="AF37" i="242"/>
  <c r="AE37" i="242"/>
  <c r="AD37" i="242"/>
  <c r="AC37" i="242"/>
  <c r="AB37" i="242"/>
  <c r="AA37" i="242"/>
  <c r="Z37" i="242"/>
  <c r="Y37" i="242"/>
  <c r="X37" i="242"/>
  <c r="W37" i="242"/>
  <c r="V37" i="242"/>
  <c r="U37" i="242"/>
  <c r="T37" i="242"/>
  <c r="S37" i="242"/>
  <c r="R37" i="242"/>
  <c r="Q37" i="242"/>
  <c r="P37" i="242"/>
  <c r="O37" i="242"/>
  <c r="N37" i="242"/>
  <c r="M37" i="242"/>
  <c r="L37" i="242"/>
  <c r="K37" i="242"/>
  <c r="F37" i="242"/>
  <c r="AJ36" i="242"/>
  <c r="AI36" i="242"/>
  <c r="AH36" i="242"/>
  <c r="AG36" i="242"/>
  <c r="AF36" i="242"/>
  <c r="AE36" i="242"/>
  <c r="AD36" i="242"/>
  <c r="AC36" i="242"/>
  <c r="AB36" i="242"/>
  <c r="AA36" i="242"/>
  <c r="Z36" i="242"/>
  <c r="Y36" i="242"/>
  <c r="X36" i="242"/>
  <c r="W36" i="242"/>
  <c r="V36" i="242"/>
  <c r="U36" i="242"/>
  <c r="T36" i="242"/>
  <c r="S36" i="242"/>
  <c r="R36" i="242"/>
  <c r="Q36" i="242"/>
  <c r="P36" i="242"/>
  <c r="O36" i="242"/>
  <c r="N36" i="242"/>
  <c r="M36" i="242"/>
  <c r="L36" i="242"/>
  <c r="K36" i="242"/>
  <c r="F36" i="242"/>
  <c r="AJ35" i="242"/>
  <c r="AI35" i="242"/>
  <c r="AH35" i="242"/>
  <c r="AG35" i="242"/>
  <c r="AF35" i="242"/>
  <c r="AE35" i="242"/>
  <c r="AD35" i="242"/>
  <c r="AC35" i="242"/>
  <c r="AB35" i="242"/>
  <c r="AA35" i="242"/>
  <c r="Z35" i="242"/>
  <c r="Y35" i="242"/>
  <c r="X35" i="242"/>
  <c r="W35" i="242"/>
  <c r="V35" i="242"/>
  <c r="U35" i="242"/>
  <c r="T35" i="242"/>
  <c r="S35" i="242"/>
  <c r="R35" i="242"/>
  <c r="Q35" i="242"/>
  <c r="P35" i="242"/>
  <c r="O35" i="242"/>
  <c r="N35" i="242"/>
  <c r="M35" i="242"/>
  <c r="L35" i="242"/>
  <c r="K35" i="242"/>
  <c r="F35" i="242"/>
  <c r="AJ34" i="242"/>
  <c r="AI34" i="242"/>
  <c r="AH34" i="242"/>
  <c r="AG34" i="242"/>
  <c r="AF34" i="242"/>
  <c r="AE34" i="242"/>
  <c r="AD34" i="242"/>
  <c r="AC34" i="242"/>
  <c r="AB34" i="242"/>
  <c r="AA34" i="242"/>
  <c r="Z34" i="242"/>
  <c r="Y34" i="242"/>
  <c r="X34" i="242"/>
  <c r="W34" i="242"/>
  <c r="V34" i="242"/>
  <c r="U34" i="242"/>
  <c r="T34" i="242"/>
  <c r="S34" i="242"/>
  <c r="R34" i="242"/>
  <c r="Q34" i="242"/>
  <c r="P34" i="242"/>
  <c r="O34" i="242"/>
  <c r="N34" i="242"/>
  <c r="M34" i="242"/>
  <c r="L34" i="242"/>
  <c r="K34" i="242"/>
  <c r="F34" i="242"/>
  <c r="AJ33" i="242"/>
  <c r="AI33" i="242"/>
  <c r="AH33" i="242"/>
  <c r="AG33" i="242"/>
  <c r="AF33" i="242"/>
  <c r="AE33" i="242"/>
  <c r="AD33" i="242"/>
  <c r="AC33" i="242"/>
  <c r="AB33" i="242"/>
  <c r="AA33" i="242"/>
  <c r="Z33" i="242"/>
  <c r="Y33" i="242"/>
  <c r="X33" i="242"/>
  <c r="W33" i="242"/>
  <c r="V33" i="242"/>
  <c r="U33" i="242"/>
  <c r="T33" i="242"/>
  <c r="S33" i="242"/>
  <c r="R33" i="242"/>
  <c r="Q33" i="242"/>
  <c r="P33" i="242"/>
  <c r="O33" i="242"/>
  <c r="N33" i="242"/>
  <c r="M33" i="242"/>
  <c r="L33" i="242"/>
  <c r="K33" i="242"/>
  <c r="F33" i="242"/>
  <c r="AJ32" i="242"/>
  <c r="AI32" i="242"/>
  <c r="AH32" i="242"/>
  <c r="AG32" i="242"/>
  <c r="AF32" i="242"/>
  <c r="AE32" i="242"/>
  <c r="AD32" i="242"/>
  <c r="AC32" i="242"/>
  <c r="AB32" i="242"/>
  <c r="AA32" i="242"/>
  <c r="Z32" i="242"/>
  <c r="Y32" i="242"/>
  <c r="X32" i="242"/>
  <c r="W32" i="242"/>
  <c r="V32" i="242"/>
  <c r="U32" i="242"/>
  <c r="T32" i="242"/>
  <c r="S32" i="242"/>
  <c r="R32" i="242"/>
  <c r="Q32" i="242"/>
  <c r="P32" i="242"/>
  <c r="O32" i="242"/>
  <c r="N32" i="242"/>
  <c r="M32" i="242"/>
  <c r="L32" i="242"/>
  <c r="K32" i="242"/>
  <c r="F32" i="242"/>
  <c r="AJ31" i="242"/>
  <c r="AI31" i="242"/>
  <c r="AH31" i="242"/>
  <c r="AG31" i="242"/>
  <c r="AF31" i="242"/>
  <c r="AE31" i="242"/>
  <c r="AD31" i="242"/>
  <c r="AC31" i="242"/>
  <c r="AB31" i="242"/>
  <c r="AA31" i="242"/>
  <c r="Z31" i="242"/>
  <c r="Y31" i="242"/>
  <c r="X31" i="242"/>
  <c r="W31" i="242"/>
  <c r="V31" i="242"/>
  <c r="U31" i="242"/>
  <c r="T31" i="242"/>
  <c r="S31" i="242"/>
  <c r="R31" i="242"/>
  <c r="Q31" i="242"/>
  <c r="P31" i="242"/>
  <c r="O31" i="242"/>
  <c r="N31" i="242"/>
  <c r="M31" i="242"/>
  <c r="L31" i="242"/>
  <c r="K31" i="242"/>
  <c r="F31" i="242"/>
  <c r="AJ30" i="242"/>
  <c r="AI30" i="242"/>
  <c r="AH30" i="242"/>
  <c r="AG30" i="242"/>
  <c r="AF30" i="242"/>
  <c r="AE30" i="242"/>
  <c r="AD30" i="242"/>
  <c r="AC30" i="242"/>
  <c r="AB30" i="242"/>
  <c r="AA30" i="242"/>
  <c r="Z30" i="242"/>
  <c r="Y30" i="242"/>
  <c r="X30" i="242"/>
  <c r="W30" i="242"/>
  <c r="V30" i="242"/>
  <c r="U30" i="242"/>
  <c r="T30" i="242"/>
  <c r="S30" i="242"/>
  <c r="R30" i="242"/>
  <c r="Q30" i="242"/>
  <c r="P30" i="242"/>
  <c r="O30" i="242"/>
  <c r="N30" i="242"/>
  <c r="M30" i="242"/>
  <c r="L30" i="242"/>
  <c r="K30" i="242"/>
  <c r="F30" i="242"/>
  <c r="AJ29" i="242"/>
  <c r="AI29" i="242"/>
  <c r="AH29" i="242"/>
  <c r="AG29" i="242"/>
  <c r="AF29" i="242"/>
  <c r="AE29" i="242"/>
  <c r="AD29" i="242"/>
  <c r="AC29" i="242"/>
  <c r="AB29" i="242"/>
  <c r="AA29" i="242"/>
  <c r="Z29" i="242"/>
  <c r="Y29" i="242"/>
  <c r="X29" i="242"/>
  <c r="W29" i="242"/>
  <c r="V29" i="242"/>
  <c r="U29" i="242"/>
  <c r="T29" i="242"/>
  <c r="S29" i="242"/>
  <c r="R29" i="242"/>
  <c r="Q29" i="242"/>
  <c r="P29" i="242"/>
  <c r="O29" i="242"/>
  <c r="N29" i="242"/>
  <c r="M29" i="242"/>
  <c r="L29" i="242"/>
  <c r="K29" i="242"/>
  <c r="F29" i="242"/>
  <c r="AJ28" i="242"/>
  <c r="AI28" i="242"/>
  <c r="AH28" i="242"/>
  <c r="AG28" i="242"/>
  <c r="AF28" i="242"/>
  <c r="AE28" i="242"/>
  <c r="AD28" i="242"/>
  <c r="AC28" i="242"/>
  <c r="AB28" i="242"/>
  <c r="AA28" i="242"/>
  <c r="Z28" i="242"/>
  <c r="Y28" i="242"/>
  <c r="X28" i="242"/>
  <c r="W28" i="242"/>
  <c r="V28" i="242"/>
  <c r="U28" i="242"/>
  <c r="T28" i="242"/>
  <c r="S28" i="242"/>
  <c r="R28" i="242"/>
  <c r="Q28" i="242"/>
  <c r="P28" i="242"/>
  <c r="O28" i="242"/>
  <c r="N28" i="242"/>
  <c r="M28" i="242"/>
  <c r="L28" i="242"/>
  <c r="K28" i="242"/>
  <c r="F28" i="242"/>
  <c r="AJ27" i="242"/>
  <c r="AI27" i="242"/>
  <c r="AH27" i="242"/>
  <c r="AG27" i="242"/>
  <c r="AF27" i="242"/>
  <c r="AE27" i="242"/>
  <c r="AD27" i="242"/>
  <c r="AC27" i="242"/>
  <c r="AB27" i="242"/>
  <c r="AA27" i="242"/>
  <c r="Z27" i="242"/>
  <c r="Y27" i="242"/>
  <c r="X27" i="242"/>
  <c r="W27" i="242"/>
  <c r="V27" i="242"/>
  <c r="U27" i="242"/>
  <c r="T27" i="242"/>
  <c r="S27" i="242"/>
  <c r="R27" i="242"/>
  <c r="Q27" i="242"/>
  <c r="P27" i="242"/>
  <c r="O27" i="242"/>
  <c r="N27" i="242"/>
  <c r="M27" i="242"/>
  <c r="L27" i="242"/>
  <c r="K27" i="242"/>
  <c r="F27" i="242"/>
  <c r="AJ26" i="242"/>
  <c r="AI26" i="242"/>
  <c r="AH26" i="242"/>
  <c r="AG26" i="242"/>
  <c r="AF26" i="242"/>
  <c r="AE26" i="242"/>
  <c r="AD26" i="242"/>
  <c r="AC26" i="242"/>
  <c r="AB26" i="242"/>
  <c r="AA26" i="242"/>
  <c r="Z26" i="242"/>
  <c r="Y26" i="242"/>
  <c r="X26" i="242"/>
  <c r="W26" i="242"/>
  <c r="V26" i="242"/>
  <c r="U26" i="242"/>
  <c r="T26" i="242"/>
  <c r="S26" i="242"/>
  <c r="R26" i="242"/>
  <c r="Q26" i="242"/>
  <c r="P26" i="242"/>
  <c r="O26" i="242"/>
  <c r="N26" i="242"/>
  <c r="M26" i="242"/>
  <c r="L26" i="242"/>
  <c r="K26" i="242"/>
  <c r="F26" i="242"/>
  <c r="AJ25" i="242"/>
  <c r="AI25" i="242"/>
  <c r="AH25" i="242"/>
  <c r="AG25" i="242"/>
  <c r="AF25" i="242"/>
  <c r="AE25" i="242"/>
  <c r="AD25" i="242"/>
  <c r="AC25" i="242"/>
  <c r="AB25" i="242"/>
  <c r="AA25" i="242"/>
  <c r="Z25" i="242"/>
  <c r="Y25" i="242"/>
  <c r="X25" i="242"/>
  <c r="W25" i="242"/>
  <c r="V25" i="242"/>
  <c r="U25" i="242"/>
  <c r="T25" i="242"/>
  <c r="S25" i="242"/>
  <c r="R25" i="242"/>
  <c r="Q25" i="242"/>
  <c r="P25" i="242"/>
  <c r="O25" i="242"/>
  <c r="N25" i="242"/>
  <c r="M25" i="242"/>
  <c r="L25" i="242"/>
  <c r="K25" i="242"/>
  <c r="F25" i="242"/>
  <c r="AJ24" i="242"/>
  <c r="AI24" i="242"/>
  <c r="AH24" i="242"/>
  <c r="AG24" i="242"/>
  <c r="AF24" i="242"/>
  <c r="AE24" i="242"/>
  <c r="AD24" i="242"/>
  <c r="AC24" i="242"/>
  <c r="AB24" i="242"/>
  <c r="AA24" i="242"/>
  <c r="Z24" i="242"/>
  <c r="Y24" i="242"/>
  <c r="X24" i="242"/>
  <c r="W24" i="242"/>
  <c r="V24" i="242"/>
  <c r="U24" i="242"/>
  <c r="T24" i="242"/>
  <c r="S24" i="242"/>
  <c r="R24" i="242"/>
  <c r="Q24" i="242"/>
  <c r="P24" i="242"/>
  <c r="O24" i="242"/>
  <c r="N24" i="242"/>
  <c r="M24" i="242"/>
  <c r="L24" i="242"/>
  <c r="K24" i="242"/>
  <c r="F24" i="242"/>
  <c r="AJ23" i="242"/>
  <c r="AI23" i="242"/>
  <c r="AH23" i="242"/>
  <c r="AG23" i="242"/>
  <c r="AF23" i="242"/>
  <c r="AE23" i="242"/>
  <c r="AD23" i="242"/>
  <c r="AC23" i="242"/>
  <c r="AB23" i="242"/>
  <c r="AA23" i="242"/>
  <c r="Z23" i="242"/>
  <c r="Y23" i="242"/>
  <c r="X23" i="242"/>
  <c r="W23" i="242"/>
  <c r="V23" i="242"/>
  <c r="U23" i="242"/>
  <c r="T23" i="242"/>
  <c r="S23" i="242"/>
  <c r="R23" i="242"/>
  <c r="Q23" i="242"/>
  <c r="P23" i="242"/>
  <c r="O23" i="242"/>
  <c r="N23" i="242"/>
  <c r="M23" i="242"/>
  <c r="L23" i="242"/>
  <c r="K23" i="242"/>
  <c r="F23" i="242"/>
  <c r="AJ22" i="242"/>
  <c r="AI22" i="242"/>
  <c r="AH22" i="242"/>
  <c r="AG22" i="242"/>
  <c r="AF22" i="242"/>
  <c r="AE22" i="242"/>
  <c r="AD22" i="242"/>
  <c r="AC22" i="242"/>
  <c r="AB22" i="242"/>
  <c r="AA22" i="242"/>
  <c r="Z22" i="242"/>
  <c r="Y22" i="242"/>
  <c r="X22" i="242"/>
  <c r="W22" i="242"/>
  <c r="V22" i="242"/>
  <c r="U22" i="242"/>
  <c r="T22" i="242"/>
  <c r="S22" i="242"/>
  <c r="R22" i="242"/>
  <c r="Q22" i="242"/>
  <c r="P22" i="242"/>
  <c r="O22" i="242"/>
  <c r="N22" i="242"/>
  <c r="M22" i="242"/>
  <c r="L22" i="242"/>
  <c r="K22" i="242"/>
  <c r="F22" i="242"/>
  <c r="AJ21" i="242"/>
  <c r="AI21" i="242"/>
  <c r="AH21" i="242"/>
  <c r="AG21" i="242"/>
  <c r="AF21" i="242"/>
  <c r="AE21" i="242"/>
  <c r="AD21" i="242"/>
  <c r="AC21" i="242"/>
  <c r="AB21" i="242"/>
  <c r="AA21" i="242"/>
  <c r="Z21" i="242"/>
  <c r="Y21" i="242"/>
  <c r="X21" i="242"/>
  <c r="W21" i="242"/>
  <c r="V21" i="242"/>
  <c r="U21" i="242"/>
  <c r="T21" i="242"/>
  <c r="S21" i="242"/>
  <c r="R21" i="242"/>
  <c r="Q21" i="242"/>
  <c r="P21" i="242"/>
  <c r="O21" i="242"/>
  <c r="N21" i="242"/>
  <c r="M21" i="242"/>
  <c r="L21" i="242"/>
  <c r="K21" i="242"/>
  <c r="F21" i="242"/>
  <c r="AJ20" i="242"/>
  <c r="AI20" i="242"/>
  <c r="AH20" i="242"/>
  <c r="AG20" i="242"/>
  <c r="AF20" i="242"/>
  <c r="AE20" i="242"/>
  <c r="AD20" i="242"/>
  <c r="AC20" i="242"/>
  <c r="AB20" i="242"/>
  <c r="AA20" i="242"/>
  <c r="Z20" i="242"/>
  <c r="Y20" i="242"/>
  <c r="X20" i="242"/>
  <c r="W20" i="242"/>
  <c r="V20" i="242"/>
  <c r="U20" i="242"/>
  <c r="T20" i="242"/>
  <c r="S20" i="242"/>
  <c r="R20" i="242"/>
  <c r="Q20" i="242"/>
  <c r="P20" i="242"/>
  <c r="O20" i="242"/>
  <c r="N20" i="242"/>
  <c r="M20" i="242"/>
  <c r="L20" i="242"/>
  <c r="K20" i="242"/>
  <c r="F20" i="242"/>
  <c r="AJ19" i="242"/>
  <c r="AI19" i="242"/>
  <c r="AH19" i="242"/>
  <c r="AG19" i="242"/>
  <c r="AF19" i="242"/>
  <c r="AE19" i="242"/>
  <c r="AD19" i="242"/>
  <c r="AC19" i="242"/>
  <c r="AB19" i="242"/>
  <c r="AA19" i="242"/>
  <c r="Z19" i="242"/>
  <c r="Y19" i="242"/>
  <c r="X19" i="242"/>
  <c r="W19" i="242"/>
  <c r="V19" i="242"/>
  <c r="U19" i="242"/>
  <c r="T19" i="242"/>
  <c r="S19" i="242"/>
  <c r="R19" i="242"/>
  <c r="Q19" i="242"/>
  <c r="P19" i="242"/>
  <c r="O19" i="242"/>
  <c r="N19" i="242"/>
  <c r="M19" i="242"/>
  <c r="L19" i="242"/>
  <c r="K19" i="242"/>
  <c r="F19" i="242"/>
  <c r="AJ18" i="242"/>
  <c r="AI18" i="242"/>
  <c r="AH18" i="242"/>
  <c r="AG18" i="242"/>
  <c r="AF18" i="242"/>
  <c r="AE18" i="242"/>
  <c r="AD18" i="242"/>
  <c r="AC18" i="242"/>
  <c r="AB18" i="242"/>
  <c r="AA18" i="242"/>
  <c r="Z18" i="242"/>
  <c r="Y18" i="242"/>
  <c r="X18" i="242"/>
  <c r="W18" i="242"/>
  <c r="V18" i="242"/>
  <c r="U18" i="242"/>
  <c r="T18" i="242"/>
  <c r="S18" i="242"/>
  <c r="R18" i="242"/>
  <c r="Q18" i="242"/>
  <c r="P18" i="242"/>
  <c r="O18" i="242"/>
  <c r="N18" i="242"/>
  <c r="M18" i="242"/>
  <c r="L18" i="242"/>
  <c r="K18" i="242"/>
  <c r="F18" i="242"/>
  <c r="AI17" i="242"/>
  <c r="AH17" i="242"/>
  <c r="AJ17" i="242" s="1"/>
  <c r="AG17" i="242"/>
  <c r="AE17" i="242"/>
  <c r="AD17" i="242"/>
  <c r="AC17" i="242"/>
  <c r="AF17" i="242" s="1"/>
  <c r="AB17" i="242"/>
  <c r="AA17" i="242"/>
  <c r="Y17" i="242"/>
  <c r="X17" i="242"/>
  <c r="Z17" i="242" s="1"/>
  <c r="W17" i="242"/>
  <c r="V17" i="242"/>
  <c r="T17" i="242"/>
  <c r="S17" i="242"/>
  <c r="U17" i="242" s="1"/>
  <c r="R17" i="242"/>
  <c r="Q17" i="242"/>
  <c r="O17" i="242"/>
  <c r="N17" i="242"/>
  <c r="M17" i="242"/>
  <c r="P17" i="242" s="1"/>
  <c r="F17" i="242" s="1"/>
  <c r="L17" i="242"/>
  <c r="K17" i="242"/>
  <c r="AI16" i="242"/>
  <c r="AH16" i="242"/>
  <c r="AJ16" i="242" s="1"/>
  <c r="AG16" i="242"/>
  <c r="AE16" i="242"/>
  <c r="AD16" i="242"/>
  <c r="AC16" i="242"/>
  <c r="AB16" i="242"/>
  <c r="AA16" i="242"/>
  <c r="Y16" i="242"/>
  <c r="X16" i="242"/>
  <c r="W16" i="242"/>
  <c r="V16" i="242"/>
  <c r="T16" i="242"/>
  <c r="S16" i="242"/>
  <c r="R16" i="242"/>
  <c r="Q16" i="242"/>
  <c r="O16" i="242"/>
  <c r="N16" i="242"/>
  <c r="M16" i="242"/>
  <c r="L16" i="242"/>
  <c r="K16" i="242"/>
  <c r="AI15" i="242"/>
  <c r="AH15" i="242"/>
  <c r="AJ15" i="242" s="1"/>
  <c r="AG15" i="242"/>
  <c r="AE15" i="242"/>
  <c r="AD15" i="242"/>
  <c r="AC15" i="242"/>
  <c r="AB15" i="242"/>
  <c r="AA15" i="242"/>
  <c r="Y15" i="242"/>
  <c r="X15" i="242"/>
  <c r="W15" i="242"/>
  <c r="Z15" i="242" s="1"/>
  <c r="V15" i="242"/>
  <c r="T15" i="242"/>
  <c r="S15" i="242"/>
  <c r="R15" i="242"/>
  <c r="Q15" i="242"/>
  <c r="O15" i="242"/>
  <c r="N15" i="242"/>
  <c r="M15" i="242"/>
  <c r="P15" i="242" s="1"/>
  <c r="F15" i="242" s="1"/>
  <c r="L15" i="242"/>
  <c r="K15" i="242"/>
  <c r="AI14" i="242"/>
  <c r="AH14" i="242"/>
  <c r="AJ14" i="242" s="1"/>
  <c r="AG14" i="242"/>
  <c r="AE14" i="242"/>
  <c r="AD14" i="242"/>
  <c r="AF14" i="242" s="1"/>
  <c r="AC14" i="242"/>
  <c r="AB14" i="242"/>
  <c r="AA14" i="242"/>
  <c r="Y14" i="242"/>
  <c r="X14" i="242"/>
  <c r="Z14" i="242" s="1"/>
  <c r="W14" i="242"/>
  <c r="V14" i="242"/>
  <c r="T14" i="242"/>
  <c r="U14" i="242" s="1"/>
  <c r="S14" i="242"/>
  <c r="R14" i="242"/>
  <c r="Q14" i="242"/>
  <c r="O14" i="242"/>
  <c r="N14" i="242"/>
  <c r="P14" i="242" s="1"/>
  <c r="F14" i="242" s="1"/>
  <c r="M14" i="242"/>
  <c r="L14" i="242"/>
  <c r="K14" i="242"/>
  <c r="AI13" i="242"/>
  <c r="AH13" i="242"/>
  <c r="AJ13" i="242" s="1"/>
  <c r="AG13" i="242"/>
  <c r="AE13" i="242"/>
  <c r="AD13" i="242"/>
  <c r="AC13" i="242"/>
  <c r="AB13" i="242"/>
  <c r="AF13" i="242" s="1"/>
  <c r="AA13" i="242"/>
  <c r="Y13" i="242"/>
  <c r="X13" i="242"/>
  <c r="W13" i="242"/>
  <c r="V13" i="242"/>
  <c r="T13" i="242"/>
  <c r="S13" i="242"/>
  <c r="R13" i="242"/>
  <c r="Q13" i="242"/>
  <c r="O13" i="242"/>
  <c r="N13" i="242"/>
  <c r="M13" i="242"/>
  <c r="L13" i="242"/>
  <c r="P13" i="242" s="1"/>
  <c r="F13" i="242" s="1"/>
  <c r="K13" i="242"/>
  <c r="AI12" i="242"/>
  <c r="AH12" i="242"/>
  <c r="AJ12" i="242" s="1"/>
  <c r="AG12" i="242"/>
  <c r="AE12" i="242"/>
  <c r="AD12" i="242"/>
  <c r="AC12" i="242"/>
  <c r="AB12" i="242"/>
  <c r="AF12" i="242" s="1"/>
  <c r="AA12" i="242"/>
  <c r="Y12" i="242"/>
  <c r="X12" i="242"/>
  <c r="W12" i="242"/>
  <c r="Z12" i="242" s="1"/>
  <c r="V12" i="242"/>
  <c r="T12" i="242"/>
  <c r="S12" i="242"/>
  <c r="R12" i="242"/>
  <c r="Q12" i="242"/>
  <c r="O12" i="242"/>
  <c r="N12" i="242"/>
  <c r="M12" i="242"/>
  <c r="L12" i="242"/>
  <c r="P12" i="242" s="1"/>
  <c r="F12" i="242" s="1"/>
  <c r="K12" i="242"/>
  <c r="AI11" i="242"/>
  <c r="AH11" i="242"/>
  <c r="AJ11" i="242" s="1"/>
  <c r="AG11" i="242"/>
  <c r="AE11" i="242"/>
  <c r="AD11" i="242"/>
  <c r="AC11" i="242"/>
  <c r="AB11" i="242"/>
  <c r="AA11" i="242"/>
  <c r="Y11" i="242"/>
  <c r="X11" i="242"/>
  <c r="Z11" i="242" s="1"/>
  <c r="W11" i="242"/>
  <c r="V11" i="242"/>
  <c r="T11" i="242"/>
  <c r="U11" i="242" s="1"/>
  <c r="S11" i="242"/>
  <c r="R11" i="242"/>
  <c r="Q11" i="242"/>
  <c r="O11" i="242"/>
  <c r="N11" i="242"/>
  <c r="M11" i="242"/>
  <c r="L11" i="242"/>
  <c r="K11" i="242"/>
  <c r="AI10" i="242"/>
  <c r="AH10" i="242"/>
  <c r="AJ10" i="242" s="1"/>
  <c r="AG10" i="242"/>
  <c r="AE10" i="242"/>
  <c r="AD10" i="242"/>
  <c r="AC10" i="242"/>
  <c r="AF10" i="242" s="1"/>
  <c r="AB10" i="242"/>
  <c r="AA10" i="242"/>
  <c r="Y10" i="242"/>
  <c r="X10" i="242"/>
  <c r="Z10" i="242" s="1"/>
  <c r="W10" i="242"/>
  <c r="V10" i="242"/>
  <c r="T10" i="242"/>
  <c r="S10" i="242"/>
  <c r="U10" i="242" s="1"/>
  <c r="R10" i="242"/>
  <c r="Q10" i="242"/>
  <c r="O10" i="242"/>
  <c r="N10" i="242"/>
  <c r="M10" i="242"/>
  <c r="P10" i="242" s="1"/>
  <c r="F10" i="242" s="1"/>
  <c r="L10" i="242"/>
  <c r="K10" i="242"/>
  <c r="AI9" i="242"/>
  <c r="AH9" i="242"/>
  <c r="AJ9" i="242" s="1"/>
  <c r="AG9" i="242"/>
  <c r="AE9" i="242"/>
  <c r="AD9" i="242"/>
  <c r="AC9" i="242"/>
  <c r="AF9" i="242" s="1"/>
  <c r="AB9" i="242"/>
  <c r="AA9" i="242"/>
  <c r="Y9" i="242"/>
  <c r="X9" i="242"/>
  <c r="Z9" i="242" s="1"/>
  <c r="W9" i="242"/>
  <c r="V9" i="242"/>
  <c r="T9" i="242"/>
  <c r="S9" i="242"/>
  <c r="U9" i="242" s="1"/>
  <c r="R9" i="242"/>
  <c r="Q9" i="242"/>
  <c r="O9" i="242"/>
  <c r="N9" i="242"/>
  <c r="M9" i="242"/>
  <c r="P9" i="242" s="1"/>
  <c r="F9" i="242" s="1"/>
  <c r="L9" i="242"/>
  <c r="K9" i="242"/>
  <c r="AI8" i="242"/>
  <c r="AH8" i="242"/>
  <c r="AJ8" i="242" s="1"/>
  <c r="AG8" i="242"/>
  <c r="AE8" i="242"/>
  <c r="AD8" i="242"/>
  <c r="AC8" i="242"/>
  <c r="AB8" i="242"/>
  <c r="AA8" i="242"/>
  <c r="Y8" i="242"/>
  <c r="X8" i="242"/>
  <c r="Z8" i="242" s="1"/>
  <c r="W8" i="242"/>
  <c r="V8" i="242"/>
  <c r="T8" i="242"/>
  <c r="S8" i="242"/>
  <c r="R8" i="242"/>
  <c r="Q8" i="242"/>
  <c r="O8" i="242"/>
  <c r="N8" i="242"/>
  <c r="M8" i="242"/>
  <c r="L8" i="242"/>
  <c r="K8" i="242"/>
  <c r="AI7" i="242"/>
  <c r="AH7" i="242"/>
  <c r="AJ7" i="242" s="1"/>
  <c r="AG7" i="242"/>
  <c r="AE7" i="242"/>
  <c r="AD7" i="242"/>
  <c r="AC7" i="242"/>
  <c r="AF7" i="242" s="1"/>
  <c r="AB7" i="242"/>
  <c r="AA7" i="242"/>
  <c r="Y7" i="242"/>
  <c r="X7" i="242"/>
  <c r="Z7" i="242" s="1"/>
  <c r="W7" i="242"/>
  <c r="V7" i="242"/>
  <c r="T7" i="242"/>
  <c r="S7" i="242"/>
  <c r="U7" i="242" s="1"/>
  <c r="R7" i="242"/>
  <c r="Q7" i="242"/>
  <c r="O7" i="242"/>
  <c r="N7" i="242"/>
  <c r="M7" i="242"/>
  <c r="P7" i="242" s="1"/>
  <c r="F7" i="242" s="1"/>
  <c r="L7" i="242"/>
  <c r="K7" i="242"/>
  <c r="AI6" i="242"/>
  <c r="AH6" i="242"/>
  <c r="AJ6" i="242" s="1"/>
  <c r="AG6" i="242"/>
  <c r="AE6" i="242"/>
  <c r="AD6" i="242"/>
  <c r="AC6" i="242"/>
  <c r="AF6" i="242" s="1"/>
  <c r="AB6" i="242"/>
  <c r="AA6" i="242"/>
  <c r="Y6" i="242"/>
  <c r="X6" i="242"/>
  <c r="Z6" i="242" s="1"/>
  <c r="W6" i="242"/>
  <c r="V6" i="242"/>
  <c r="T6" i="242"/>
  <c r="S6" i="242"/>
  <c r="U6" i="242" s="1"/>
  <c r="R6" i="242"/>
  <c r="Q6" i="242"/>
  <c r="O6" i="242"/>
  <c r="N6" i="242"/>
  <c r="M6" i="242"/>
  <c r="P6" i="242" s="1"/>
  <c r="F6" i="242" s="1"/>
  <c r="L6" i="242"/>
  <c r="K6" i="242"/>
  <c r="AI5" i="242"/>
  <c r="AH5" i="242"/>
  <c r="AJ5" i="242" s="1"/>
  <c r="AG5" i="242"/>
  <c r="AE5" i="242"/>
  <c r="AD5" i="242"/>
  <c r="AC5" i="242"/>
  <c r="AB5" i="242"/>
  <c r="AA5" i="242"/>
  <c r="Y5" i="242"/>
  <c r="X5" i="242"/>
  <c r="W5" i="242"/>
  <c r="V5" i="242"/>
  <c r="T5" i="242"/>
  <c r="S5" i="242"/>
  <c r="R5" i="242"/>
  <c r="Q5" i="242"/>
  <c r="O5" i="242"/>
  <c r="N5" i="242"/>
  <c r="M5" i="242"/>
  <c r="L5" i="242"/>
  <c r="K5" i="242"/>
  <c r="AI4" i="242"/>
  <c r="AH4" i="242"/>
  <c r="AJ4" i="242" s="1"/>
  <c r="AG4" i="242"/>
  <c r="AE4" i="242"/>
  <c r="AD4" i="242"/>
  <c r="AF4" i="242" s="1"/>
  <c r="AC4" i="242"/>
  <c r="AB4" i="242"/>
  <c r="AA4" i="242"/>
  <c r="Y4" i="242"/>
  <c r="X4" i="242"/>
  <c r="Z4" i="242" s="1"/>
  <c r="W4" i="242"/>
  <c r="V4" i="242"/>
  <c r="T4" i="242"/>
  <c r="U4" i="242" s="1"/>
  <c r="S4" i="242"/>
  <c r="R4" i="242"/>
  <c r="Q4" i="242"/>
  <c r="O4" i="242"/>
  <c r="N4" i="242"/>
  <c r="P4" i="242" s="1"/>
  <c r="F4" i="242" s="1"/>
  <c r="M4" i="242"/>
  <c r="L4" i="242"/>
  <c r="K4" i="242"/>
  <c r="J78" i="241"/>
  <c r="I78" i="241"/>
  <c r="J77" i="241"/>
  <c r="I77" i="241"/>
  <c r="J76" i="241"/>
  <c r="I76" i="241"/>
  <c r="J75" i="241"/>
  <c r="I75" i="241"/>
  <c r="J74" i="241"/>
  <c r="I74" i="241"/>
  <c r="H74" i="241"/>
  <c r="G74" i="241"/>
  <c r="F74" i="241"/>
  <c r="E74" i="241"/>
  <c r="D74" i="241"/>
  <c r="C74" i="241"/>
  <c r="J71" i="241"/>
  <c r="I71" i="241"/>
  <c r="J70" i="241"/>
  <c r="I70" i="241"/>
  <c r="J69" i="241"/>
  <c r="I69" i="241"/>
  <c r="J68" i="241"/>
  <c r="I68" i="241"/>
  <c r="J67" i="241"/>
  <c r="I67" i="241"/>
  <c r="H67" i="241"/>
  <c r="G67" i="241"/>
  <c r="F67" i="241"/>
  <c r="E67" i="241"/>
  <c r="D67" i="241"/>
  <c r="C67" i="241"/>
  <c r="J63" i="241"/>
  <c r="I63" i="241"/>
  <c r="J62" i="241"/>
  <c r="I62" i="241"/>
  <c r="J61" i="241"/>
  <c r="I61" i="241"/>
  <c r="J60" i="241"/>
  <c r="I60" i="241"/>
  <c r="J59" i="241"/>
  <c r="I59" i="241"/>
  <c r="H59" i="241"/>
  <c r="G59" i="241"/>
  <c r="F59" i="241"/>
  <c r="E59" i="241"/>
  <c r="D59" i="241"/>
  <c r="J50" i="241"/>
  <c r="I50" i="241"/>
  <c r="J49" i="241"/>
  <c r="I49" i="241"/>
  <c r="J48" i="241"/>
  <c r="I48" i="241"/>
  <c r="J47" i="241"/>
  <c r="I47" i="241"/>
  <c r="J46" i="241"/>
  <c r="I46" i="241"/>
  <c r="H46" i="241"/>
  <c r="G46" i="241"/>
  <c r="F46" i="241"/>
  <c r="E46" i="241"/>
  <c r="D46" i="241"/>
  <c r="C46" i="241"/>
  <c r="J43" i="241"/>
  <c r="I43" i="241"/>
  <c r="J42" i="241"/>
  <c r="I42" i="241"/>
  <c r="J41" i="241"/>
  <c r="I41" i="241"/>
  <c r="J40" i="241"/>
  <c r="I40" i="241"/>
  <c r="J39" i="241"/>
  <c r="I39" i="241"/>
  <c r="H39" i="241"/>
  <c r="G39" i="241"/>
  <c r="F39" i="241"/>
  <c r="E39" i="241"/>
  <c r="D39" i="241"/>
  <c r="C39" i="241"/>
  <c r="J36" i="241"/>
  <c r="I36" i="241"/>
  <c r="J35" i="241"/>
  <c r="I35" i="241"/>
  <c r="J34" i="241"/>
  <c r="I34" i="241"/>
  <c r="J33" i="241"/>
  <c r="I33" i="241"/>
  <c r="J32" i="241"/>
  <c r="I32" i="241"/>
  <c r="H32" i="241"/>
  <c r="G32" i="241"/>
  <c r="F32" i="241"/>
  <c r="E32" i="241"/>
  <c r="D32" i="241"/>
  <c r="J28" i="241"/>
  <c r="I28" i="241"/>
  <c r="J27" i="241"/>
  <c r="I27" i="241"/>
  <c r="J26" i="241"/>
  <c r="I26" i="241"/>
  <c r="J25" i="241"/>
  <c r="I25" i="241"/>
  <c r="J24" i="241"/>
  <c r="I24" i="241"/>
  <c r="H24" i="241"/>
  <c r="G24" i="241"/>
  <c r="F24" i="241"/>
  <c r="E24" i="241"/>
  <c r="D24" i="241"/>
  <c r="C24" i="241"/>
  <c r="J21" i="241"/>
  <c r="I21" i="241"/>
  <c r="J20" i="241"/>
  <c r="I20" i="241"/>
  <c r="J19" i="241"/>
  <c r="I19" i="241"/>
  <c r="J18" i="241"/>
  <c r="I18" i="241"/>
  <c r="J17" i="241"/>
  <c r="I17" i="241"/>
  <c r="H17" i="241"/>
  <c r="G17" i="241"/>
  <c r="F17" i="241"/>
  <c r="E17" i="241"/>
  <c r="D17" i="241"/>
  <c r="C17" i="241"/>
  <c r="J13" i="241"/>
  <c r="I13" i="241"/>
  <c r="J12" i="241"/>
  <c r="I12" i="241"/>
  <c r="J11" i="241"/>
  <c r="I11" i="241"/>
  <c r="J10" i="241"/>
  <c r="I10" i="241"/>
  <c r="J9" i="241"/>
  <c r="I9" i="241"/>
  <c r="H9" i="241"/>
  <c r="G9" i="241"/>
  <c r="F9" i="241"/>
  <c r="E9" i="241"/>
  <c r="D9" i="241"/>
  <c r="A5" i="241"/>
  <c r="E54" i="240"/>
  <c r="E55" i="240" s="1"/>
  <c r="D54" i="240"/>
  <c r="D56" i="240" s="1"/>
  <c r="C54" i="240"/>
  <c r="C55" i="240" s="1"/>
  <c r="G55" i="240" s="1"/>
  <c r="E47" i="240"/>
  <c r="E49" i="240" s="1"/>
  <c r="D47" i="240"/>
  <c r="AJ43" i="240"/>
  <c r="AI43" i="240"/>
  <c r="AH43" i="240"/>
  <c r="AG43" i="240"/>
  <c r="AF43" i="240"/>
  <c r="AE43" i="240"/>
  <c r="AD43" i="240"/>
  <c r="AC43" i="240"/>
  <c r="AB43" i="240"/>
  <c r="AA43" i="240"/>
  <c r="Z43" i="240"/>
  <c r="Y43" i="240"/>
  <c r="X43" i="240"/>
  <c r="W43" i="240"/>
  <c r="V43" i="240"/>
  <c r="U43" i="240"/>
  <c r="T43" i="240"/>
  <c r="S43" i="240"/>
  <c r="R43" i="240"/>
  <c r="Q43" i="240"/>
  <c r="P43" i="240"/>
  <c r="O43" i="240"/>
  <c r="N43" i="240"/>
  <c r="M43" i="240"/>
  <c r="L43" i="240"/>
  <c r="K43" i="240"/>
  <c r="F43" i="240"/>
  <c r="AJ42" i="240"/>
  <c r="AI42" i="240"/>
  <c r="AH42" i="240"/>
  <c r="AG42" i="240"/>
  <c r="AF42" i="240"/>
  <c r="AE42" i="240"/>
  <c r="AD42" i="240"/>
  <c r="AC42" i="240"/>
  <c r="AB42" i="240"/>
  <c r="AA42" i="240"/>
  <c r="Z42" i="240"/>
  <c r="Y42" i="240"/>
  <c r="X42" i="240"/>
  <c r="W42" i="240"/>
  <c r="V42" i="240"/>
  <c r="U42" i="240"/>
  <c r="T42" i="240"/>
  <c r="S42" i="240"/>
  <c r="R42" i="240"/>
  <c r="Q42" i="240"/>
  <c r="P42" i="240"/>
  <c r="O42" i="240"/>
  <c r="N42" i="240"/>
  <c r="M42" i="240"/>
  <c r="L42" i="240"/>
  <c r="K42" i="240"/>
  <c r="F42" i="240"/>
  <c r="AJ41" i="240"/>
  <c r="AI41" i="240"/>
  <c r="AH41" i="240"/>
  <c r="AG41" i="240"/>
  <c r="AF41" i="240"/>
  <c r="AE41" i="240"/>
  <c r="AD41" i="240"/>
  <c r="AC41" i="240"/>
  <c r="AB41" i="240"/>
  <c r="AA41" i="240"/>
  <c r="Z41" i="240"/>
  <c r="Y41" i="240"/>
  <c r="X41" i="240"/>
  <c r="W41" i="240"/>
  <c r="V41" i="240"/>
  <c r="U41" i="240"/>
  <c r="T41" i="240"/>
  <c r="S41" i="240"/>
  <c r="R41" i="240"/>
  <c r="Q41" i="240"/>
  <c r="P41" i="240"/>
  <c r="O41" i="240"/>
  <c r="N41" i="240"/>
  <c r="M41" i="240"/>
  <c r="L41" i="240"/>
  <c r="K41" i="240"/>
  <c r="F41" i="240"/>
  <c r="AJ40" i="240"/>
  <c r="AI40" i="240"/>
  <c r="AH40" i="240"/>
  <c r="AG40" i="240"/>
  <c r="AF40" i="240"/>
  <c r="AE40" i="240"/>
  <c r="AD40" i="240"/>
  <c r="AC40" i="240"/>
  <c r="AB40" i="240"/>
  <c r="AA40" i="240"/>
  <c r="Z40" i="240"/>
  <c r="Y40" i="240"/>
  <c r="X40" i="240"/>
  <c r="W40" i="240"/>
  <c r="V40" i="240"/>
  <c r="U40" i="240"/>
  <c r="T40" i="240"/>
  <c r="S40" i="240"/>
  <c r="R40" i="240"/>
  <c r="Q40" i="240"/>
  <c r="P40" i="240"/>
  <c r="O40" i="240"/>
  <c r="N40" i="240"/>
  <c r="M40" i="240"/>
  <c r="L40" i="240"/>
  <c r="K40" i="240"/>
  <c r="F40" i="240"/>
  <c r="AJ39" i="240"/>
  <c r="AI39" i="240"/>
  <c r="AH39" i="240"/>
  <c r="AG39" i="240"/>
  <c r="AF39" i="240"/>
  <c r="AE39" i="240"/>
  <c r="AD39" i="240"/>
  <c r="AC39" i="240"/>
  <c r="AB39" i="240"/>
  <c r="AA39" i="240"/>
  <c r="Z39" i="240"/>
  <c r="Y39" i="240"/>
  <c r="X39" i="240"/>
  <c r="W39" i="240"/>
  <c r="V39" i="240"/>
  <c r="U39" i="240"/>
  <c r="T39" i="240"/>
  <c r="S39" i="240"/>
  <c r="R39" i="240"/>
  <c r="Q39" i="240"/>
  <c r="P39" i="240"/>
  <c r="O39" i="240"/>
  <c r="N39" i="240"/>
  <c r="M39" i="240"/>
  <c r="L39" i="240"/>
  <c r="K39" i="240"/>
  <c r="F39" i="240"/>
  <c r="AJ38" i="240"/>
  <c r="AI38" i="240"/>
  <c r="AH38" i="240"/>
  <c r="AG38" i="240"/>
  <c r="AF38" i="240"/>
  <c r="AE38" i="240"/>
  <c r="AD38" i="240"/>
  <c r="AC38" i="240"/>
  <c r="AB38" i="240"/>
  <c r="AA38" i="240"/>
  <c r="Z38" i="240"/>
  <c r="Y38" i="240"/>
  <c r="X38" i="240"/>
  <c r="W38" i="240"/>
  <c r="V38" i="240"/>
  <c r="U38" i="240"/>
  <c r="T38" i="240"/>
  <c r="S38" i="240"/>
  <c r="R38" i="240"/>
  <c r="Q38" i="240"/>
  <c r="P38" i="240"/>
  <c r="O38" i="240"/>
  <c r="N38" i="240"/>
  <c r="M38" i="240"/>
  <c r="L38" i="240"/>
  <c r="K38" i="240"/>
  <c r="F38" i="240"/>
  <c r="AJ37" i="240"/>
  <c r="AI37" i="240"/>
  <c r="AH37" i="240"/>
  <c r="AG37" i="240"/>
  <c r="AF37" i="240"/>
  <c r="AE37" i="240"/>
  <c r="AD37" i="240"/>
  <c r="AC37" i="240"/>
  <c r="AB37" i="240"/>
  <c r="AA37" i="240"/>
  <c r="Z37" i="240"/>
  <c r="Y37" i="240"/>
  <c r="X37" i="240"/>
  <c r="W37" i="240"/>
  <c r="V37" i="240"/>
  <c r="U37" i="240"/>
  <c r="T37" i="240"/>
  <c r="S37" i="240"/>
  <c r="R37" i="240"/>
  <c r="Q37" i="240"/>
  <c r="P37" i="240"/>
  <c r="O37" i="240"/>
  <c r="N37" i="240"/>
  <c r="M37" i="240"/>
  <c r="L37" i="240"/>
  <c r="K37" i="240"/>
  <c r="F37" i="240"/>
  <c r="AJ36" i="240"/>
  <c r="AI36" i="240"/>
  <c r="AH36" i="240"/>
  <c r="AG36" i="240"/>
  <c r="AF36" i="240"/>
  <c r="AE36" i="240"/>
  <c r="AD36" i="240"/>
  <c r="AC36" i="240"/>
  <c r="AB36" i="240"/>
  <c r="AA36" i="240"/>
  <c r="Z36" i="240"/>
  <c r="Y36" i="240"/>
  <c r="X36" i="240"/>
  <c r="W36" i="240"/>
  <c r="V36" i="240"/>
  <c r="U36" i="240"/>
  <c r="T36" i="240"/>
  <c r="S36" i="240"/>
  <c r="R36" i="240"/>
  <c r="Q36" i="240"/>
  <c r="P36" i="240"/>
  <c r="O36" i="240"/>
  <c r="N36" i="240"/>
  <c r="M36" i="240"/>
  <c r="L36" i="240"/>
  <c r="K36" i="240"/>
  <c r="F36" i="240"/>
  <c r="AJ35" i="240"/>
  <c r="AI35" i="240"/>
  <c r="AH35" i="240"/>
  <c r="AG35" i="240"/>
  <c r="AF35" i="240"/>
  <c r="AE35" i="240"/>
  <c r="AD35" i="240"/>
  <c r="AC35" i="240"/>
  <c r="AB35" i="240"/>
  <c r="AA35" i="240"/>
  <c r="Z35" i="240"/>
  <c r="Y35" i="240"/>
  <c r="X35" i="240"/>
  <c r="W35" i="240"/>
  <c r="V35" i="240"/>
  <c r="U35" i="240"/>
  <c r="T35" i="240"/>
  <c r="S35" i="240"/>
  <c r="R35" i="240"/>
  <c r="Q35" i="240"/>
  <c r="P35" i="240"/>
  <c r="O35" i="240"/>
  <c r="N35" i="240"/>
  <c r="M35" i="240"/>
  <c r="L35" i="240"/>
  <c r="K35" i="240"/>
  <c r="F35" i="240"/>
  <c r="AJ34" i="240"/>
  <c r="AI34" i="240"/>
  <c r="AH34" i="240"/>
  <c r="AG34" i="240"/>
  <c r="AF34" i="240"/>
  <c r="AE34" i="240"/>
  <c r="AD34" i="240"/>
  <c r="AC34" i="240"/>
  <c r="AB34" i="240"/>
  <c r="AA34" i="240"/>
  <c r="Z34" i="240"/>
  <c r="Y34" i="240"/>
  <c r="X34" i="240"/>
  <c r="W34" i="240"/>
  <c r="V34" i="240"/>
  <c r="U34" i="240"/>
  <c r="T34" i="240"/>
  <c r="S34" i="240"/>
  <c r="R34" i="240"/>
  <c r="Q34" i="240"/>
  <c r="P34" i="240"/>
  <c r="O34" i="240"/>
  <c r="N34" i="240"/>
  <c r="M34" i="240"/>
  <c r="L34" i="240"/>
  <c r="K34" i="240"/>
  <c r="F34" i="240"/>
  <c r="AJ33" i="240"/>
  <c r="AI33" i="240"/>
  <c r="AH33" i="240"/>
  <c r="AG33" i="240"/>
  <c r="AF33" i="240"/>
  <c r="AE33" i="240"/>
  <c r="AD33" i="240"/>
  <c r="AC33" i="240"/>
  <c r="AB33" i="240"/>
  <c r="AA33" i="240"/>
  <c r="Z33" i="240"/>
  <c r="Y33" i="240"/>
  <c r="X33" i="240"/>
  <c r="W33" i="240"/>
  <c r="V33" i="240"/>
  <c r="U33" i="240"/>
  <c r="T33" i="240"/>
  <c r="S33" i="240"/>
  <c r="R33" i="240"/>
  <c r="Q33" i="240"/>
  <c r="P33" i="240"/>
  <c r="O33" i="240"/>
  <c r="N33" i="240"/>
  <c r="M33" i="240"/>
  <c r="L33" i="240"/>
  <c r="K33" i="240"/>
  <c r="F33" i="240"/>
  <c r="AJ32" i="240"/>
  <c r="AI32" i="240"/>
  <c r="AH32" i="240"/>
  <c r="AG32" i="240"/>
  <c r="AF32" i="240"/>
  <c r="AE32" i="240"/>
  <c r="AD32" i="240"/>
  <c r="AC32" i="240"/>
  <c r="AB32" i="240"/>
  <c r="AA32" i="240"/>
  <c r="Z32" i="240"/>
  <c r="Y32" i="240"/>
  <c r="X32" i="240"/>
  <c r="W32" i="240"/>
  <c r="V32" i="240"/>
  <c r="U32" i="240"/>
  <c r="T32" i="240"/>
  <c r="S32" i="240"/>
  <c r="R32" i="240"/>
  <c r="Q32" i="240"/>
  <c r="P32" i="240"/>
  <c r="O32" i="240"/>
  <c r="N32" i="240"/>
  <c r="M32" i="240"/>
  <c r="L32" i="240"/>
  <c r="K32" i="240"/>
  <c r="F32" i="240"/>
  <c r="AJ31" i="240"/>
  <c r="AI31" i="240"/>
  <c r="AH31" i="240"/>
  <c r="AG31" i="240"/>
  <c r="AF31" i="240"/>
  <c r="AE31" i="240"/>
  <c r="AD31" i="240"/>
  <c r="AC31" i="240"/>
  <c r="AB31" i="240"/>
  <c r="AA31" i="240"/>
  <c r="Z31" i="240"/>
  <c r="Y31" i="240"/>
  <c r="X31" i="240"/>
  <c r="W31" i="240"/>
  <c r="V31" i="240"/>
  <c r="U31" i="240"/>
  <c r="T31" i="240"/>
  <c r="S31" i="240"/>
  <c r="R31" i="240"/>
  <c r="Q31" i="240"/>
  <c r="P31" i="240"/>
  <c r="O31" i="240"/>
  <c r="N31" i="240"/>
  <c r="M31" i="240"/>
  <c r="L31" i="240"/>
  <c r="K31" i="240"/>
  <c r="F31" i="240"/>
  <c r="AJ30" i="240"/>
  <c r="AI30" i="240"/>
  <c r="AH30" i="240"/>
  <c r="AG30" i="240"/>
  <c r="AE30" i="240"/>
  <c r="AD30" i="240"/>
  <c r="AC30" i="240"/>
  <c r="AB30" i="240"/>
  <c r="AF30" i="240" s="1"/>
  <c r="AA30" i="240"/>
  <c r="Z30" i="240"/>
  <c r="Y30" i="240"/>
  <c r="X30" i="240"/>
  <c r="W30" i="240"/>
  <c r="V30" i="240"/>
  <c r="U30" i="240"/>
  <c r="T30" i="240"/>
  <c r="S30" i="240"/>
  <c r="R30" i="240"/>
  <c r="Q30" i="240"/>
  <c r="O30" i="240"/>
  <c r="N30" i="240"/>
  <c r="M30" i="240"/>
  <c r="L30" i="240"/>
  <c r="P30" i="240" s="1"/>
  <c r="F30" i="240" s="1"/>
  <c r="K30" i="240"/>
  <c r="AJ29" i="240"/>
  <c r="AI29" i="240"/>
  <c r="AH29" i="240"/>
  <c r="AG29" i="240"/>
  <c r="AF29" i="240"/>
  <c r="AE29" i="240"/>
  <c r="AD29" i="240"/>
  <c r="AC29" i="240"/>
  <c r="AB29" i="240"/>
  <c r="AA29" i="240"/>
  <c r="Y29" i="240"/>
  <c r="X29" i="240"/>
  <c r="W29" i="240"/>
  <c r="Z29" i="240" s="1"/>
  <c r="V29" i="240"/>
  <c r="U29" i="240"/>
  <c r="T29" i="240"/>
  <c r="S29" i="240"/>
  <c r="R29" i="240"/>
  <c r="Q29" i="240"/>
  <c r="P29" i="240"/>
  <c r="F29" i="240" s="1"/>
  <c r="O29" i="240"/>
  <c r="N29" i="240"/>
  <c r="M29" i="240"/>
  <c r="L29" i="240"/>
  <c r="K29" i="240"/>
  <c r="AI28" i="240"/>
  <c r="AH28" i="240"/>
  <c r="AJ28" i="240" s="1"/>
  <c r="AG28" i="240"/>
  <c r="AF28" i="240"/>
  <c r="AE28" i="240"/>
  <c r="AD28" i="240"/>
  <c r="AC28" i="240"/>
  <c r="AB28" i="240"/>
  <c r="AA28" i="240"/>
  <c r="Z28" i="240"/>
  <c r="Y28" i="240"/>
  <c r="X28" i="240"/>
  <c r="W28" i="240"/>
  <c r="V28" i="240"/>
  <c r="T28" i="240"/>
  <c r="S28" i="240"/>
  <c r="R28" i="240"/>
  <c r="U28" i="240" s="1"/>
  <c r="Q28" i="240"/>
  <c r="P28" i="240"/>
  <c r="F28" i="240" s="1"/>
  <c r="O28" i="240"/>
  <c r="N28" i="240"/>
  <c r="M28" i="240"/>
  <c r="L28" i="240"/>
  <c r="K28" i="240"/>
  <c r="AI27" i="240"/>
  <c r="AH27" i="240"/>
  <c r="AG27" i="240"/>
  <c r="AJ27" i="240" s="1"/>
  <c r="AE27" i="240"/>
  <c r="AD27" i="240"/>
  <c r="AC27" i="240"/>
  <c r="AB27" i="240"/>
  <c r="AA27" i="240"/>
  <c r="AF27" i="240" s="1"/>
  <c r="Y27" i="240"/>
  <c r="X27" i="240"/>
  <c r="W27" i="240"/>
  <c r="V27" i="240"/>
  <c r="Z27" i="240" s="1"/>
  <c r="U27" i="240"/>
  <c r="T27" i="240"/>
  <c r="S27" i="240"/>
  <c r="R27" i="240"/>
  <c r="Q27" i="240"/>
  <c r="O27" i="240"/>
  <c r="N27" i="240"/>
  <c r="M27" i="240"/>
  <c r="L27" i="240"/>
  <c r="K27" i="240"/>
  <c r="P27" i="240" s="1"/>
  <c r="F27" i="240" s="1"/>
  <c r="AI26" i="240"/>
  <c r="AH26" i="240"/>
  <c r="AG26" i="240"/>
  <c r="AJ26" i="240" s="1"/>
  <c r="AF26" i="240"/>
  <c r="AE26" i="240"/>
  <c r="AD26" i="240"/>
  <c r="AC26" i="240"/>
  <c r="AB26" i="240"/>
  <c r="AA26" i="240"/>
  <c r="Y26" i="240"/>
  <c r="X26" i="240"/>
  <c r="W26" i="240"/>
  <c r="V26" i="240"/>
  <c r="Z26" i="240" s="1"/>
  <c r="T26" i="240"/>
  <c r="S26" i="240"/>
  <c r="R26" i="240"/>
  <c r="Q26" i="240"/>
  <c r="U26" i="240" s="1"/>
  <c r="P26" i="240"/>
  <c r="F26" i="240" s="1"/>
  <c r="O26" i="240"/>
  <c r="N26" i="240"/>
  <c r="M26" i="240"/>
  <c r="L26" i="240"/>
  <c r="K26" i="240"/>
  <c r="AJ25" i="240"/>
  <c r="AI25" i="240"/>
  <c r="AH25" i="240"/>
  <c r="AG25" i="240"/>
  <c r="AF25" i="240"/>
  <c r="AE25" i="240"/>
  <c r="AD25" i="240"/>
  <c r="AC25" i="240"/>
  <c r="AB25" i="240"/>
  <c r="AA25" i="240"/>
  <c r="Y25" i="240"/>
  <c r="X25" i="240"/>
  <c r="Z25" i="240" s="1"/>
  <c r="W25" i="240"/>
  <c r="V25" i="240"/>
  <c r="T25" i="240"/>
  <c r="S25" i="240"/>
  <c r="U25" i="240" s="1"/>
  <c r="R25" i="240"/>
  <c r="Q25" i="240"/>
  <c r="P25" i="240"/>
  <c r="F25" i="240" s="1"/>
  <c r="O25" i="240"/>
  <c r="N25" i="240"/>
  <c r="M25" i="240"/>
  <c r="L25" i="240"/>
  <c r="K25" i="240"/>
  <c r="AJ24" i="240"/>
  <c r="AI24" i="240"/>
  <c r="AH24" i="240"/>
  <c r="AG24" i="240"/>
  <c r="AE24" i="240"/>
  <c r="AD24" i="240"/>
  <c r="AC24" i="240"/>
  <c r="AB24" i="240"/>
  <c r="AF24" i="240" s="1"/>
  <c r="AA24" i="240"/>
  <c r="Y24" i="240"/>
  <c r="X24" i="240"/>
  <c r="W24" i="240"/>
  <c r="Z24" i="240" s="1"/>
  <c r="V24" i="240"/>
  <c r="T24" i="240"/>
  <c r="S24" i="240"/>
  <c r="R24" i="240"/>
  <c r="U24" i="240" s="1"/>
  <c r="Q24" i="240"/>
  <c r="O24" i="240"/>
  <c r="N24" i="240"/>
  <c r="M24" i="240"/>
  <c r="L24" i="240"/>
  <c r="P24" i="240" s="1"/>
  <c r="F24" i="240" s="1"/>
  <c r="K24" i="240"/>
  <c r="AI23" i="240"/>
  <c r="AH23" i="240"/>
  <c r="AG23" i="240"/>
  <c r="AJ23" i="240" s="1"/>
  <c r="AF23" i="240"/>
  <c r="AE23" i="240"/>
  <c r="AD23" i="240"/>
  <c r="AC23" i="240"/>
  <c r="AB23" i="240"/>
  <c r="AA23" i="240"/>
  <c r="Z23" i="240"/>
  <c r="Y23" i="240"/>
  <c r="X23" i="240"/>
  <c r="W23" i="240"/>
  <c r="V23" i="240"/>
  <c r="T23" i="240"/>
  <c r="S23" i="240"/>
  <c r="R23" i="240"/>
  <c r="Q23" i="240"/>
  <c r="U23" i="240" s="1"/>
  <c r="P23" i="240"/>
  <c r="F23" i="240" s="1"/>
  <c r="O23" i="240"/>
  <c r="N23" i="240"/>
  <c r="M23" i="240"/>
  <c r="L23" i="240"/>
  <c r="K23" i="240"/>
  <c r="AJ22" i="240"/>
  <c r="F22" i="240" s="1"/>
  <c r="AI22" i="240"/>
  <c r="AH22" i="240"/>
  <c r="AG22" i="240"/>
  <c r="AE22" i="240"/>
  <c r="AD22" i="240"/>
  <c r="AC22" i="240"/>
  <c r="AB22" i="240"/>
  <c r="AA22" i="240"/>
  <c r="AF22" i="240" s="1"/>
  <c r="Z22" i="240"/>
  <c r="Y22" i="240"/>
  <c r="X22" i="240"/>
  <c r="W22" i="240"/>
  <c r="V22" i="240"/>
  <c r="U22" i="240"/>
  <c r="T22" i="240"/>
  <c r="S22" i="240"/>
  <c r="R22" i="240"/>
  <c r="Q22" i="240"/>
  <c r="O22" i="240"/>
  <c r="N22" i="240"/>
  <c r="M22" i="240"/>
  <c r="L22" i="240"/>
  <c r="K22" i="240"/>
  <c r="P22" i="240" s="1"/>
  <c r="AJ21" i="240"/>
  <c r="AI21" i="240"/>
  <c r="AH21" i="240"/>
  <c r="AG21" i="240"/>
  <c r="AF21" i="240"/>
  <c r="AE21" i="240"/>
  <c r="AD21" i="240"/>
  <c r="AC21" i="240"/>
  <c r="AB21" i="240"/>
  <c r="AA21" i="240"/>
  <c r="Y21" i="240"/>
  <c r="X21" i="240"/>
  <c r="W21" i="240"/>
  <c r="V21" i="240"/>
  <c r="Z21" i="240" s="1"/>
  <c r="U21" i="240"/>
  <c r="T21" i="240"/>
  <c r="S21" i="240"/>
  <c r="R21" i="240"/>
  <c r="Q21" i="240"/>
  <c r="P21" i="240"/>
  <c r="F21" i="240" s="1"/>
  <c r="O21" i="240"/>
  <c r="N21" i="240"/>
  <c r="M21" i="240"/>
  <c r="L21" i="240"/>
  <c r="K21" i="240"/>
  <c r="AI20" i="240"/>
  <c r="AH20" i="240"/>
  <c r="AJ20" i="240" s="1"/>
  <c r="AG20" i="240"/>
  <c r="AF20" i="240"/>
  <c r="AE20" i="240"/>
  <c r="AD20" i="240"/>
  <c r="AC20" i="240"/>
  <c r="AB20" i="240"/>
  <c r="AA20" i="240"/>
  <c r="Z20" i="240"/>
  <c r="Y20" i="240"/>
  <c r="X20" i="240"/>
  <c r="W20" i="240"/>
  <c r="V20" i="240"/>
  <c r="T20" i="240"/>
  <c r="S20" i="240"/>
  <c r="R20" i="240"/>
  <c r="U20" i="240" s="1"/>
  <c r="Q20" i="240"/>
  <c r="P20" i="240"/>
  <c r="F20" i="240" s="1"/>
  <c r="O20" i="240"/>
  <c r="N20" i="240"/>
  <c r="M20" i="240"/>
  <c r="L20" i="240"/>
  <c r="K20" i="240"/>
  <c r="AJ19" i="240"/>
  <c r="AI19" i="240"/>
  <c r="AH19" i="240"/>
  <c r="AG19" i="240"/>
  <c r="AE19" i="240"/>
  <c r="AD19" i="240"/>
  <c r="AC19" i="240"/>
  <c r="AB19" i="240"/>
  <c r="AA19" i="240"/>
  <c r="AF19" i="240" s="1"/>
  <c r="Y19" i="240"/>
  <c r="X19" i="240"/>
  <c r="W19" i="240"/>
  <c r="V19" i="240"/>
  <c r="Z19" i="240" s="1"/>
  <c r="U19" i="240"/>
  <c r="T19" i="240"/>
  <c r="S19" i="240"/>
  <c r="R19" i="240"/>
  <c r="Q19" i="240"/>
  <c r="O19" i="240"/>
  <c r="N19" i="240"/>
  <c r="M19" i="240"/>
  <c r="L19" i="240"/>
  <c r="K19" i="240"/>
  <c r="P19" i="240" s="1"/>
  <c r="F19" i="240" s="1"/>
  <c r="AI18" i="240"/>
  <c r="AH18" i="240"/>
  <c r="AG18" i="240"/>
  <c r="AJ18" i="240" s="1"/>
  <c r="AF18" i="240"/>
  <c r="AE18" i="240"/>
  <c r="AD18" i="240"/>
  <c r="AC18" i="240"/>
  <c r="AB18" i="240"/>
  <c r="AA18" i="240"/>
  <c r="Y18" i="240"/>
  <c r="X18" i="240"/>
  <c r="W18" i="240"/>
  <c r="V18" i="240"/>
  <c r="Z18" i="240" s="1"/>
  <c r="T18" i="240"/>
  <c r="S18" i="240"/>
  <c r="R18" i="240"/>
  <c r="Q18" i="240"/>
  <c r="U18" i="240" s="1"/>
  <c r="P18" i="240"/>
  <c r="F18" i="240" s="1"/>
  <c r="O18" i="240"/>
  <c r="N18" i="240"/>
  <c r="M18" i="240"/>
  <c r="L18" i="240"/>
  <c r="K18" i="240"/>
  <c r="AJ17" i="240"/>
  <c r="AI17" i="240"/>
  <c r="AH17" i="240"/>
  <c r="AG17" i="240"/>
  <c r="AE17" i="240"/>
  <c r="AD17" i="240"/>
  <c r="AC17" i="240"/>
  <c r="AB17" i="240"/>
  <c r="AA17" i="240"/>
  <c r="AF17" i="240" s="1"/>
  <c r="Z17" i="240"/>
  <c r="Y17" i="240"/>
  <c r="X17" i="240"/>
  <c r="W17" i="240"/>
  <c r="V17" i="240"/>
  <c r="T17" i="240"/>
  <c r="S17" i="240"/>
  <c r="R17" i="240"/>
  <c r="Q17" i="240"/>
  <c r="U17" i="240" s="1"/>
  <c r="O17" i="240"/>
  <c r="N17" i="240"/>
  <c r="M17" i="240"/>
  <c r="L17" i="240"/>
  <c r="K17" i="240"/>
  <c r="P17" i="240" s="1"/>
  <c r="F17" i="240" s="1"/>
  <c r="AJ16" i="240"/>
  <c r="AI16" i="240"/>
  <c r="AH16" i="240"/>
  <c r="AG16" i="240"/>
  <c r="AE16" i="240"/>
  <c r="AD16" i="240"/>
  <c r="AC16" i="240"/>
  <c r="AB16" i="240"/>
  <c r="AF16" i="240" s="1"/>
  <c r="AA16" i="240"/>
  <c r="Y16" i="240"/>
  <c r="X16" i="240"/>
  <c r="W16" i="240"/>
  <c r="Z16" i="240" s="1"/>
  <c r="V16" i="240"/>
  <c r="U16" i="240"/>
  <c r="T16" i="240"/>
  <c r="S16" i="240"/>
  <c r="R16" i="240"/>
  <c r="Q16" i="240"/>
  <c r="O16" i="240"/>
  <c r="N16" i="240"/>
  <c r="M16" i="240"/>
  <c r="L16" i="240"/>
  <c r="P16" i="240" s="1"/>
  <c r="F16" i="240" s="1"/>
  <c r="K16" i="240"/>
  <c r="AI15" i="240"/>
  <c r="AH15" i="240"/>
  <c r="AJ15" i="240" s="1"/>
  <c r="AG15" i="240"/>
  <c r="AF15" i="240"/>
  <c r="AE15" i="240"/>
  <c r="AD15" i="240"/>
  <c r="AC15" i="240"/>
  <c r="AB15" i="240"/>
  <c r="AA15" i="240"/>
  <c r="Z15" i="240"/>
  <c r="Y15" i="240"/>
  <c r="X15" i="240"/>
  <c r="W15" i="240"/>
  <c r="V15" i="240"/>
  <c r="T15" i="240"/>
  <c r="S15" i="240"/>
  <c r="R15" i="240"/>
  <c r="U15" i="240" s="1"/>
  <c r="Q15" i="240"/>
  <c r="P15" i="240"/>
  <c r="F15" i="240" s="1"/>
  <c r="O15" i="240"/>
  <c r="N15" i="240"/>
  <c r="M15" i="240"/>
  <c r="L15" i="240"/>
  <c r="K15" i="240"/>
  <c r="AJ14" i="240"/>
  <c r="AI14" i="240"/>
  <c r="AH14" i="240"/>
  <c r="AG14" i="240"/>
  <c r="AE14" i="240"/>
  <c r="AD14" i="240"/>
  <c r="AC14" i="240"/>
  <c r="AF14" i="240" s="1"/>
  <c r="AB14" i="240"/>
  <c r="AA14" i="240"/>
  <c r="Z14" i="240"/>
  <c r="Y14" i="240"/>
  <c r="X14" i="240"/>
  <c r="W14" i="240"/>
  <c r="V14" i="240"/>
  <c r="T14" i="240"/>
  <c r="S14" i="240"/>
  <c r="U14" i="240" s="1"/>
  <c r="R14" i="240"/>
  <c r="Q14" i="240"/>
  <c r="O14" i="240"/>
  <c r="N14" i="240"/>
  <c r="M14" i="240"/>
  <c r="P14" i="240" s="1"/>
  <c r="F14" i="240" s="1"/>
  <c r="L14" i="240"/>
  <c r="K14" i="240"/>
  <c r="AJ13" i="240"/>
  <c r="AI13" i="240"/>
  <c r="AH13" i="240"/>
  <c r="AG13" i="240"/>
  <c r="AF13" i="240"/>
  <c r="AE13" i="240"/>
  <c r="AD13" i="240"/>
  <c r="AC13" i="240"/>
  <c r="AB13" i="240"/>
  <c r="AA13" i="240"/>
  <c r="Y13" i="240"/>
  <c r="X13" i="240"/>
  <c r="Z13" i="240" s="1"/>
  <c r="W13" i="240"/>
  <c r="V13" i="240"/>
  <c r="U13" i="240"/>
  <c r="T13" i="240"/>
  <c r="S13" i="240"/>
  <c r="R13" i="240"/>
  <c r="Q13" i="240"/>
  <c r="P13" i="240"/>
  <c r="F13" i="240" s="1"/>
  <c r="O13" i="240"/>
  <c r="N13" i="240"/>
  <c r="M13" i="240"/>
  <c r="L13" i="240"/>
  <c r="K13" i="240"/>
  <c r="AI12" i="240"/>
  <c r="AH12" i="240"/>
  <c r="AG12" i="240"/>
  <c r="AJ12" i="240" s="1"/>
  <c r="AE12" i="240"/>
  <c r="AD12" i="240"/>
  <c r="AC12" i="240"/>
  <c r="AB12" i="240"/>
  <c r="AA12" i="240"/>
  <c r="AF12" i="240" s="1"/>
  <c r="Z12" i="240"/>
  <c r="Y12" i="240"/>
  <c r="X12" i="240"/>
  <c r="W12" i="240"/>
  <c r="V12" i="240"/>
  <c r="T12" i="240"/>
  <c r="S12" i="240"/>
  <c r="R12" i="240"/>
  <c r="Q12" i="240"/>
  <c r="U12" i="240" s="1"/>
  <c r="O12" i="240"/>
  <c r="N12" i="240"/>
  <c r="M12" i="240"/>
  <c r="L12" i="240"/>
  <c r="K12" i="240"/>
  <c r="P12" i="240" s="1"/>
  <c r="F12" i="240" s="1"/>
  <c r="AJ11" i="240"/>
  <c r="AI11" i="240"/>
  <c r="AH11" i="240"/>
  <c r="AG11" i="240"/>
  <c r="AE11" i="240"/>
  <c r="AD11" i="240"/>
  <c r="AC11" i="240"/>
  <c r="AB11" i="240"/>
  <c r="AA11" i="240"/>
  <c r="AF11" i="240" s="1"/>
  <c r="Y11" i="240"/>
  <c r="X11" i="240"/>
  <c r="W11" i="240"/>
  <c r="V11" i="240"/>
  <c r="Z11" i="240" s="1"/>
  <c r="U11" i="240"/>
  <c r="T11" i="240"/>
  <c r="S11" i="240"/>
  <c r="R11" i="240"/>
  <c r="Q11" i="240"/>
  <c r="O11" i="240"/>
  <c r="N11" i="240"/>
  <c r="M11" i="240"/>
  <c r="L11" i="240"/>
  <c r="K11" i="240"/>
  <c r="P11" i="240" s="1"/>
  <c r="F11" i="240" s="1"/>
  <c r="AI10" i="240"/>
  <c r="AH10" i="240"/>
  <c r="AJ10" i="240" s="1"/>
  <c r="AG10" i="240"/>
  <c r="AE10" i="240"/>
  <c r="AD10" i="240"/>
  <c r="AF10" i="240" s="1"/>
  <c r="AC10" i="240"/>
  <c r="AB10" i="240"/>
  <c r="AA10" i="240"/>
  <c r="Y10" i="240"/>
  <c r="X10" i="240"/>
  <c r="Z10" i="240" s="1"/>
  <c r="W10" i="240"/>
  <c r="V10" i="240"/>
  <c r="T10" i="240"/>
  <c r="U10" i="240" s="1"/>
  <c r="S10" i="240"/>
  <c r="R10" i="240"/>
  <c r="Q10" i="240"/>
  <c r="O10" i="240"/>
  <c r="N10" i="240"/>
  <c r="P10" i="240" s="1"/>
  <c r="F10" i="240" s="1"/>
  <c r="M10" i="240"/>
  <c r="L10" i="240"/>
  <c r="K10" i="240"/>
  <c r="AI9" i="240"/>
  <c r="AH9" i="240"/>
  <c r="AG9" i="240"/>
  <c r="AE9" i="240"/>
  <c r="AD9" i="240"/>
  <c r="AC9" i="240"/>
  <c r="AB9" i="240"/>
  <c r="AA9" i="240"/>
  <c r="Y9" i="240"/>
  <c r="X9" i="240"/>
  <c r="W9" i="240"/>
  <c r="V9" i="240"/>
  <c r="T9" i="240"/>
  <c r="U9" i="240" s="1"/>
  <c r="S9" i="240"/>
  <c r="R9" i="240"/>
  <c r="Q9" i="240"/>
  <c r="O9" i="240"/>
  <c r="N9" i="240"/>
  <c r="M9" i="240"/>
  <c r="L9" i="240"/>
  <c r="K9" i="240"/>
  <c r="AI8" i="240"/>
  <c r="AH8" i="240"/>
  <c r="AJ8" i="240" s="1"/>
  <c r="AG8" i="240"/>
  <c r="AE8" i="240"/>
  <c r="AD8" i="240"/>
  <c r="AC8" i="240"/>
  <c r="AB8" i="240"/>
  <c r="AA8" i="240"/>
  <c r="Y8" i="240"/>
  <c r="X8" i="240"/>
  <c r="W8" i="240"/>
  <c r="V8" i="240"/>
  <c r="T8" i="240"/>
  <c r="U8" i="240" s="1"/>
  <c r="S8" i="240"/>
  <c r="R8" i="240"/>
  <c r="Q8" i="240"/>
  <c r="O8" i="240"/>
  <c r="N8" i="240"/>
  <c r="M8" i="240"/>
  <c r="L8" i="240"/>
  <c r="K8" i="240"/>
  <c r="AI7" i="240"/>
  <c r="AH7" i="240"/>
  <c r="AJ7" i="240" s="1"/>
  <c r="AG7" i="240"/>
  <c r="AE7" i="240"/>
  <c r="AD7" i="240"/>
  <c r="AC7" i="240"/>
  <c r="AF7" i="240" s="1"/>
  <c r="AB7" i="240"/>
  <c r="AA7" i="240"/>
  <c r="Y7" i="240"/>
  <c r="X7" i="240"/>
  <c r="Z7" i="240" s="1"/>
  <c r="W7" i="240"/>
  <c r="V7" i="240"/>
  <c r="T7" i="240"/>
  <c r="S7" i="240"/>
  <c r="U7" i="240" s="1"/>
  <c r="R7" i="240"/>
  <c r="Q7" i="240"/>
  <c r="O7" i="240"/>
  <c r="N7" i="240"/>
  <c r="M7" i="240"/>
  <c r="P7" i="240" s="1"/>
  <c r="F7" i="240" s="1"/>
  <c r="L7" i="240"/>
  <c r="K7" i="240"/>
  <c r="AI6" i="240"/>
  <c r="AH6" i="240"/>
  <c r="AJ6" i="240" s="1"/>
  <c r="AG6" i="240"/>
  <c r="AE6" i="240"/>
  <c r="AD6" i="240"/>
  <c r="AC6" i="240"/>
  <c r="AB6" i="240"/>
  <c r="AA6" i="240"/>
  <c r="Z6" i="240"/>
  <c r="Y6" i="240"/>
  <c r="X6" i="240"/>
  <c r="W6" i="240"/>
  <c r="V6" i="240"/>
  <c r="T6" i="240"/>
  <c r="U6" i="240" s="1"/>
  <c r="S6" i="240"/>
  <c r="R6" i="240"/>
  <c r="Q6" i="240"/>
  <c r="O6" i="240"/>
  <c r="N6" i="240"/>
  <c r="M6" i="240"/>
  <c r="L6" i="240"/>
  <c r="K6" i="240"/>
  <c r="AI5" i="240"/>
  <c r="AH5" i="240"/>
  <c r="AJ5" i="240" s="1"/>
  <c r="AG5" i="240"/>
  <c r="AE5" i="240"/>
  <c r="AD5" i="240"/>
  <c r="AF5" i="240" s="1"/>
  <c r="AC5" i="240"/>
  <c r="AB5" i="240"/>
  <c r="AA5" i="240"/>
  <c r="Y5" i="240"/>
  <c r="X5" i="240"/>
  <c r="W5" i="240"/>
  <c r="V5" i="240"/>
  <c r="T5" i="240"/>
  <c r="U5" i="240" s="1"/>
  <c r="S5" i="240"/>
  <c r="R5" i="240"/>
  <c r="Q5" i="240"/>
  <c r="O5" i="240"/>
  <c r="N5" i="240"/>
  <c r="P5" i="240" s="1"/>
  <c r="F5" i="240" s="1"/>
  <c r="M5" i="240"/>
  <c r="L5" i="240"/>
  <c r="K5" i="240"/>
  <c r="AI4" i="240"/>
  <c r="AH4" i="240"/>
  <c r="AJ4" i="240" s="1"/>
  <c r="AG4" i="240"/>
  <c r="AE4" i="240"/>
  <c r="AF4" i="240" s="1"/>
  <c r="AD4" i="240"/>
  <c r="AC4" i="240"/>
  <c r="AB4" i="240"/>
  <c r="AA4" i="240"/>
  <c r="Y4" i="240"/>
  <c r="Z4" i="240" s="1"/>
  <c r="X4" i="240"/>
  <c r="W4" i="240"/>
  <c r="V4" i="240"/>
  <c r="T4" i="240"/>
  <c r="S4" i="240"/>
  <c r="R4" i="240"/>
  <c r="Q4" i="240"/>
  <c r="O4" i="240"/>
  <c r="P4" i="240" s="1"/>
  <c r="F4" i="240" s="1"/>
  <c r="N4" i="240"/>
  <c r="M4" i="240"/>
  <c r="L4" i="240"/>
  <c r="K4" i="240"/>
  <c r="E54" i="239"/>
  <c r="E55" i="239" s="1"/>
  <c r="D54" i="239"/>
  <c r="D55" i="239" s="1"/>
  <c r="C54" i="239"/>
  <c r="C55" i="239" s="1"/>
  <c r="G55" i="239" s="1"/>
  <c r="E47" i="239"/>
  <c r="E48" i="239" s="1"/>
  <c r="D47" i="239"/>
  <c r="D66" i="239" s="1"/>
  <c r="D68" i="239" s="1"/>
  <c r="AJ43" i="239"/>
  <c r="AI43" i="239"/>
  <c r="AH43" i="239"/>
  <c r="AG43" i="239"/>
  <c r="AF43" i="239"/>
  <c r="AE43" i="239"/>
  <c r="AD43" i="239"/>
  <c r="AC43" i="239"/>
  <c r="AB43" i="239"/>
  <c r="AA43" i="239"/>
  <c r="Z43" i="239"/>
  <c r="Y43" i="239"/>
  <c r="X43" i="239"/>
  <c r="W43" i="239"/>
  <c r="V43" i="239"/>
  <c r="U43" i="239"/>
  <c r="T43" i="239"/>
  <c r="S43" i="239"/>
  <c r="R43" i="239"/>
  <c r="Q43" i="239"/>
  <c r="P43" i="239"/>
  <c r="O43" i="239"/>
  <c r="N43" i="239"/>
  <c r="M43" i="239"/>
  <c r="L43" i="239"/>
  <c r="K43" i="239"/>
  <c r="F43" i="239"/>
  <c r="AJ42" i="239"/>
  <c r="AI42" i="239"/>
  <c r="AH42" i="239"/>
  <c r="AG42" i="239"/>
  <c r="AF42" i="239"/>
  <c r="AE42" i="239"/>
  <c r="AD42" i="239"/>
  <c r="AC42" i="239"/>
  <c r="AB42" i="239"/>
  <c r="AA42" i="239"/>
  <c r="Z42" i="239"/>
  <c r="Y42" i="239"/>
  <c r="X42" i="239"/>
  <c r="W42" i="239"/>
  <c r="V42" i="239"/>
  <c r="U42" i="239"/>
  <c r="T42" i="239"/>
  <c r="S42" i="239"/>
  <c r="R42" i="239"/>
  <c r="Q42" i="239"/>
  <c r="P42" i="239"/>
  <c r="O42" i="239"/>
  <c r="N42" i="239"/>
  <c r="M42" i="239"/>
  <c r="L42" i="239"/>
  <c r="K42" i="239"/>
  <c r="F42" i="239"/>
  <c r="AJ41" i="239"/>
  <c r="AI41" i="239"/>
  <c r="AH41" i="239"/>
  <c r="AG41" i="239"/>
  <c r="AF41" i="239"/>
  <c r="AE41" i="239"/>
  <c r="AD41" i="239"/>
  <c r="AC41" i="239"/>
  <c r="AB41" i="239"/>
  <c r="AA41" i="239"/>
  <c r="Z41" i="239"/>
  <c r="Y41" i="239"/>
  <c r="X41" i="239"/>
  <c r="W41" i="239"/>
  <c r="V41" i="239"/>
  <c r="U41" i="239"/>
  <c r="T41" i="239"/>
  <c r="S41" i="239"/>
  <c r="R41" i="239"/>
  <c r="Q41" i="239"/>
  <c r="P41" i="239"/>
  <c r="O41" i="239"/>
  <c r="N41" i="239"/>
  <c r="M41" i="239"/>
  <c r="L41" i="239"/>
  <c r="K41" i="239"/>
  <c r="F41" i="239"/>
  <c r="AJ40" i="239"/>
  <c r="AI40" i="239"/>
  <c r="AH40" i="239"/>
  <c r="AG40" i="239"/>
  <c r="AF40" i="239"/>
  <c r="AE40" i="239"/>
  <c r="AD40" i="239"/>
  <c r="AC40" i="239"/>
  <c r="AB40" i="239"/>
  <c r="AA40" i="239"/>
  <c r="Z40" i="239"/>
  <c r="Y40" i="239"/>
  <c r="X40" i="239"/>
  <c r="W40" i="239"/>
  <c r="V40" i="239"/>
  <c r="U40" i="239"/>
  <c r="T40" i="239"/>
  <c r="S40" i="239"/>
  <c r="R40" i="239"/>
  <c r="Q40" i="239"/>
  <c r="P40" i="239"/>
  <c r="O40" i="239"/>
  <c r="N40" i="239"/>
  <c r="M40" i="239"/>
  <c r="L40" i="239"/>
  <c r="K40" i="239"/>
  <c r="F40" i="239"/>
  <c r="AJ39" i="239"/>
  <c r="AI39" i="239"/>
  <c r="AH39" i="239"/>
  <c r="AG39" i="239"/>
  <c r="AF39" i="239"/>
  <c r="AE39" i="239"/>
  <c r="AD39" i="239"/>
  <c r="AC39" i="239"/>
  <c r="AB39" i="239"/>
  <c r="AA39" i="239"/>
  <c r="Z39" i="239"/>
  <c r="Y39" i="239"/>
  <c r="X39" i="239"/>
  <c r="W39" i="239"/>
  <c r="V39" i="239"/>
  <c r="U39" i="239"/>
  <c r="T39" i="239"/>
  <c r="S39" i="239"/>
  <c r="R39" i="239"/>
  <c r="Q39" i="239"/>
  <c r="P39" i="239"/>
  <c r="O39" i="239"/>
  <c r="N39" i="239"/>
  <c r="M39" i="239"/>
  <c r="L39" i="239"/>
  <c r="K39" i="239"/>
  <c r="F39" i="239"/>
  <c r="AJ38" i="239"/>
  <c r="AI38" i="239"/>
  <c r="AH38" i="239"/>
  <c r="AG38" i="239"/>
  <c r="AF38" i="239"/>
  <c r="AE38" i="239"/>
  <c r="AD38" i="239"/>
  <c r="AC38" i="239"/>
  <c r="AB38" i="239"/>
  <c r="AA38" i="239"/>
  <c r="Z38" i="239"/>
  <c r="Y38" i="239"/>
  <c r="X38" i="239"/>
  <c r="W38" i="239"/>
  <c r="V38" i="239"/>
  <c r="U38" i="239"/>
  <c r="T38" i="239"/>
  <c r="S38" i="239"/>
  <c r="R38" i="239"/>
  <c r="Q38" i="239"/>
  <c r="P38" i="239"/>
  <c r="O38" i="239"/>
  <c r="N38" i="239"/>
  <c r="M38" i="239"/>
  <c r="L38" i="239"/>
  <c r="K38" i="239"/>
  <c r="F38" i="239"/>
  <c r="AJ37" i="239"/>
  <c r="AI37" i="239"/>
  <c r="AH37" i="239"/>
  <c r="AG37" i="239"/>
  <c r="AF37" i="239"/>
  <c r="AE37" i="239"/>
  <c r="AD37" i="239"/>
  <c r="AC37" i="239"/>
  <c r="AB37" i="239"/>
  <c r="AA37" i="239"/>
  <c r="Z37" i="239"/>
  <c r="Y37" i="239"/>
  <c r="X37" i="239"/>
  <c r="W37" i="239"/>
  <c r="V37" i="239"/>
  <c r="U37" i="239"/>
  <c r="T37" i="239"/>
  <c r="S37" i="239"/>
  <c r="R37" i="239"/>
  <c r="Q37" i="239"/>
  <c r="P37" i="239"/>
  <c r="O37" i="239"/>
  <c r="N37" i="239"/>
  <c r="M37" i="239"/>
  <c r="L37" i="239"/>
  <c r="K37" i="239"/>
  <c r="F37" i="239"/>
  <c r="AJ36" i="239"/>
  <c r="AI36" i="239"/>
  <c r="AH36" i="239"/>
  <c r="AG36" i="239"/>
  <c r="AF36" i="239"/>
  <c r="AE36" i="239"/>
  <c r="AD36" i="239"/>
  <c r="AC36" i="239"/>
  <c r="AB36" i="239"/>
  <c r="AA36" i="239"/>
  <c r="Z36" i="239"/>
  <c r="Y36" i="239"/>
  <c r="X36" i="239"/>
  <c r="W36" i="239"/>
  <c r="V36" i="239"/>
  <c r="U36" i="239"/>
  <c r="T36" i="239"/>
  <c r="S36" i="239"/>
  <c r="R36" i="239"/>
  <c r="Q36" i="239"/>
  <c r="P36" i="239"/>
  <c r="O36" i="239"/>
  <c r="N36" i="239"/>
  <c r="M36" i="239"/>
  <c r="L36" i="239"/>
  <c r="K36" i="239"/>
  <c r="F36" i="239"/>
  <c r="AJ35" i="239"/>
  <c r="AI35" i="239"/>
  <c r="AH35" i="239"/>
  <c r="AG35" i="239"/>
  <c r="AF35" i="239"/>
  <c r="AE35" i="239"/>
  <c r="AD35" i="239"/>
  <c r="AC35" i="239"/>
  <c r="AB35" i="239"/>
  <c r="AA35" i="239"/>
  <c r="Z35" i="239"/>
  <c r="Y35" i="239"/>
  <c r="X35" i="239"/>
  <c r="W35" i="239"/>
  <c r="V35" i="239"/>
  <c r="U35" i="239"/>
  <c r="T35" i="239"/>
  <c r="S35" i="239"/>
  <c r="R35" i="239"/>
  <c r="Q35" i="239"/>
  <c r="P35" i="239"/>
  <c r="O35" i="239"/>
  <c r="N35" i="239"/>
  <c r="M35" i="239"/>
  <c r="L35" i="239"/>
  <c r="K35" i="239"/>
  <c r="F35" i="239"/>
  <c r="AJ34" i="239"/>
  <c r="AI34" i="239"/>
  <c r="AH34" i="239"/>
  <c r="AG34" i="239"/>
  <c r="AF34" i="239"/>
  <c r="AE34" i="239"/>
  <c r="AD34" i="239"/>
  <c r="AC34" i="239"/>
  <c r="AB34" i="239"/>
  <c r="AA34" i="239"/>
  <c r="Z34" i="239"/>
  <c r="Y34" i="239"/>
  <c r="X34" i="239"/>
  <c r="W34" i="239"/>
  <c r="V34" i="239"/>
  <c r="U34" i="239"/>
  <c r="T34" i="239"/>
  <c r="S34" i="239"/>
  <c r="R34" i="239"/>
  <c r="Q34" i="239"/>
  <c r="P34" i="239"/>
  <c r="O34" i="239"/>
  <c r="N34" i="239"/>
  <c r="M34" i="239"/>
  <c r="L34" i="239"/>
  <c r="K34" i="239"/>
  <c r="F34" i="239"/>
  <c r="AJ33" i="239"/>
  <c r="AI33" i="239"/>
  <c r="AH33" i="239"/>
  <c r="AG33" i="239"/>
  <c r="AF33" i="239"/>
  <c r="AE33" i="239"/>
  <c r="AD33" i="239"/>
  <c r="AC33" i="239"/>
  <c r="AB33" i="239"/>
  <c r="AA33" i="239"/>
  <c r="Z33" i="239"/>
  <c r="Y33" i="239"/>
  <c r="X33" i="239"/>
  <c r="W33" i="239"/>
  <c r="V33" i="239"/>
  <c r="U33" i="239"/>
  <c r="T33" i="239"/>
  <c r="S33" i="239"/>
  <c r="R33" i="239"/>
  <c r="Q33" i="239"/>
  <c r="P33" i="239"/>
  <c r="O33" i="239"/>
  <c r="N33" i="239"/>
  <c r="M33" i="239"/>
  <c r="L33" i="239"/>
  <c r="K33" i="239"/>
  <c r="F33" i="239"/>
  <c r="AJ32" i="239"/>
  <c r="AI32" i="239"/>
  <c r="AH32" i="239"/>
  <c r="AG32" i="239"/>
  <c r="AF32" i="239"/>
  <c r="AE32" i="239"/>
  <c r="AD32" i="239"/>
  <c r="AC32" i="239"/>
  <c r="AB32" i="239"/>
  <c r="AA32" i="239"/>
  <c r="Z32" i="239"/>
  <c r="Y32" i="239"/>
  <c r="X32" i="239"/>
  <c r="W32" i="239"/>
  <c r="V32" i="239"/>
  <c r="U32" i="239"/>
  <c r="T32" i="239"/>
  <c r="S32" i="239"/>
  <c r="R32" i="239"/>
  <c r="Q32" i="239"/>
  <c r="P32" i="239"/>
  <c r="O32" i="239"/>
  <c r="N32" i="239"/>
  <c r="M32" i="239"/>
  <c r="L32" i="239"/>
  <c r="K32" i="239"/>
  <c r="F32" i="239"/>
  <c r="AJ31" i="239"/>
  <c r="AI31" i="239"/>
  <c r="AH31" i="239"/>
  <c r="AG31" i="239"/>
  <c r="AF31" i="239"/>
  <c r="AE31" i="239"/>
  <c r="AD31" i="239"/>
  <c r="AC31" i="239"/>
  <c r="AB31" i="239"/>
  <c r="AA31" i="239"/>
  <c r="Z31" i="239"/>
  <c r="Y31" i="239"/>
  <c r="X31" i="239"/>
  <c r="W31" i="239"/>
  <c r="V31" i="239"/>
  <c r="U31" i="239"/>
  <c r="T31" i="239"/>
  <c r="S31" i="239"/>
  <c r="R31" i="239"/>
  <c r="Q31" i="239"/>
  <c r="P31" i="239"/>
  <c r="O31" i="239"/>
  <c r="N31" i="239"/>
  <c r="M31" i="239"/>
  <c r="L31" i="239"/>
  <c r="K31" i="239"/>
  <c r="F31" i="239"/>
  <c r="AJ30" i="239"/>
  <c r="AI30" i="239"/>
  <c r="AH30" i="239"/>
  <c r="AG30" i="239"/>
  <c r="AE30" i="239"/>
  <c r="AD30" i="239"/>
  <c r="AC30" i="239"/>
  <c r="AB30" i="239"/>
  <c r="AF30" i="239" s="1"/>
  <c r="AA30" i="239"/>
  <c r="Z30" i="239"/>
  <c r="Y30" i="239"/>
  <c r="X30" i="239"/>
  <c r="W30" i="239"/>
  <c r="V30" i="239"/>
  <c r="U30" i="239"/>
  <c r="T30" i="239"/>
  <c r="S30" i="239"/>
  <c r="R30" i="239"/>
  <c r="Q30" i="239"/>
  <c r="O30" i="239"/>
  <c r="N30" i="239"/>
  <c r="M30" i="239"/>
  <c r="L30" i="239"/>
  <c r="P30" i="239" s="1"/>
  <c r="F30" i="239" s="1"/>
  <c r="K30" i="239"/>
  <c r="AJ29" i="239"/>
  <c r="AI29" i="239"/>
  <c r="AH29" i="239"/>
  <c r="AG29" i="239"/>
  <c r="AF29" i="239"/>
  <c r="AE29" i="239"/>
  <c r="AD29" i="239"/>
  <c r="AC29" i="239"/>
  <c r="AB29" i="239"/>
  <c r="AA29" i="239"/>
  <c r="Y29" i="239"/>
  <c r="X29" i="239"/>
  <c r="W29" i="239"/>
  <c r="Z29" i="239" s="1"/>
  <c r="V29" i="239"/>
  <c r="U29" i="239"/>
  <c r="T29" i="239"/>
  <c r="S29" i="239"/>
  <c r="R29" i="239"/>
  <c r="Q29" i="239"/>
  <c r="P29" i="239"/>
  <c r="F29" i="239" s="1"/>
  <c r="O29" i="239"/>
  <c r="N29" i="239"/>
  <c r="M29" i="239"/>
  <c r="L29" i="239"/>
  <c r="K29" i="239"/>
  <c r="AI28" i="239"/>
  <c r="AH28" i="239"/>
  <c r="AJ28" i="239" s="1"/>
  <c r="AG28" i="239"/>
  <c r="AF28" i="239"/>
  <c r="AE28" i="239"/>
  <c r="AD28" i="239"/>
  <c r="AC28" i="239"/>
  <c r="AB28" i="239"/>
  <c r="AA28" i="239"/>
  <c r="Z28" i="239"/>
  <c r="Y28" i="239"/>
  <c r="X28" i="239"/>
  <c r="W28" i="239"/>
  <c r="V28" i="239"/>
  <c r="T28" i="239"/>
  <c r="S28" i="239"/>
  <c r="R28" i="239"/>
  <c r="U28" i="239" s="1"/>
  <c r="Q28" i="239"/>
  <c r="P28" i="239"/>
  <c r="F28" i="239" s="1"/>
  <c r="O28" i="239"/>
  <c r="N28" i="239"/>
  <c r="M28" i="239"/>
  <c r="L28" i="239"/>
  <c r="K28" i="239"/>
  <c r="AI27" i="239"/>
  <c r="AH27" i="239"/>
  <c r="AG27" i="239"/>
  <c r="AJ27" i="239" s="1"/>
  <c r="AE27" i="239"/>
  <c r="AD27" i="239"/>
  <c r="AC27" i="239"/>
  <c r="AB27" i="239"/>
  <c r="AA27" i="239"/>
  <c r="AF27" i="239" s="1"/>
  <c r="Y27" i="239"/>
  <c r="X27" i="239"/>
  <c r="W27" i="239"/>
  <c r="V27" i="239"/>
  <c r="Z27" i="239" s="1"/>
  <c r="U27" i="239"/>
  <c r="T27" i="239"/>
  <c r="S27" i="239"/>
  <c r="R27" i="239"/>
  <c r="Q27" i="239"/>
  <c r="O27" i="239"/>
  <c r="N27" i="239"/>
  <c r="M27" i="239"/>
  <c r="L27" i="239"/>
  <c r="K27" i="239"/>
  <c r="P27" i="239" s="1"/>
  <c r="F27" i="239" s="1"/>
  <c r="AI26" i="239"/>
  <c r="AH26" i="239"/>
  <c r="AG26" i="239"/>
  <c r="AJ26" i="239" s="1"/>
  <c r="AF26" i="239"/>
  <c r="AE26" i="239"/>
  <c r="AD26" i="239"/>
  <c r="AC26" i="239"/>
  <c r="AB26" i="239"/>
  <c r="AA26" i="239"/>
  <c r="Y26" i="239"/>
  <c r="X26" i="239"/>
  <c r="W26" i="239"/>
  <c r="V26" i="239"/>
  <c r="Z26" i="239" s="1"/>
  <c r="T26" i="239"/>
  <c r="S26" i="239"/>
  <c r="R26" i="239"/>
  <c r="Q26" i="239"/>
  <c r="U26" i="239" s="1"/>
  <c r="P26" i="239"/>
  <c r="F26" i="239" s="1"/>
  <c r="O26" i="239"/>
  <c r="N26" i="239"/>
  <c r="M26" i="239"/>
  <c r="L26" i="239"/>
  <c r="K26" i="239"/>
  <c r="AJ25" i="239"/>
  <c r="AI25" i="239"/>
  <c r="AH25" i="239"/>
  <c r="AG25" i="239"/>
  <c r="AF25" i="239"/>
  <c r="AE25" i="239"/>
  <c r="AD25" i="239"/>
  <c r="AC25" i="239"/>
  <c r="AB25" i="239"/>
  <c r="AA25" i="239"/>
  <c r="Y25" i="239"/>
  <c r="X25" i="239"/>
  <c r="Z25" i="239" s="1"/>
  <c r="W25" i="239"/>
  <c r="V25" i="239"/>
  <c r="T25" i="239"/>
  <c r="S25" i="239"/>
  <c r="U25" i="239" s="1"/>
  <c r="R25" i="239"/>
  <c r="Q25" i="239"/>
  <c r="P25" i="239"/>
  <c r="F25" i="239" s="1"/>
  <c r="O25" i="239"/>
  <c r="N25" i="239"/>
  <c r="M25" i="239"/>
  <c r="L25" i="239"/>
  <c r="K25" i="239"/>
  <c r="AJ24" i="239"/>
  <c r="AI24" i="239"/>
  <c r="AH24" i="239"/>
  <c r="AG24" i="239"/>
  <c r="AE24" i="239"/>
  <c r="AD24" i="239"/>
  <c r="AC24" i="239"/>
  <c r="AB24" i="239"/>
  <c r="AF24" i="239" s="1"/>
  <c r="AA24" i="239"/>
  <c r="Y24" i="239"/>
  <c r="X24" i="239"/>
  <c r="W24" i="239"/>
  <c r="Z24" i="239" s="1"/>
  <c r="V24" i="239"/>
  <c r="T24" i="239"/>
  <c r="S24" i="239"/>
  <c r="R24" i="239"/>
  <c r="U24" i="239" s="1"/>
  <c r="Q24" i="239"/>
  <c r="O24" i="239"/>
  <c r="N24" i="239"/>
  <c r="M24" i="239"/>
  <c r="L24" i="239"/>
  <c r="P24" i="239" s="1"/>
  <c r="F24" i="239" s="1"/>
  <c r="K24" i="239"/>
  <c r="AI23" i="239"/>
  <c r="AH23" i="239"/>
  <c r="AG23" i="239"/>
  <c r="AJ23" i="239" s="1"/>
  <c r="AE23" i="239"/>
  <c r="AD23" i="239"/>
  <c r="AC23" i="239"/>
  <c r="AB23" i="239"/>
  <c r="AA23" i="239"/>
  <c r="AF23" i="239" s="1"/>
  <c r="Z23" i="239"/>
  <c r="Y23" i="239"/>
  <c r="X23" i="239"/>
  <c r="W23" i="239"/>
  <c r="V23" i="239"/>
  <c r="T23" i="239"/>
  <c r="S23" i="239"/>
  <c r="R23" i="239"/>
  <c r="Q23" i="239"/>
  <c r="U23" i="239" s="1"/>
  <c r="O23" i="239"/>
  <c r="N23" i="239"/>
  <c r="M23" i="239"/>
  <c r="L23" i="239"/>
  <c r="K23" i="239"/>
  <c r="P23" i="239" s="1"/>
  <c r="F23" i="239" s="1"/>
  <c r="AJ22" i="239"/>
  <c r="F22" i="239" s="1"/>
  <c r="AI22" i="239"/>
  <c r="AH22" i="239"/>
  <c r="AG22" i="239"/>
  <c r="AF22" i="239"/>
  <c r="AE22" i="239"/>
  <c r="AD22" i="239"/>
  <c r="AC22" i="239"/>
  <c r="AB22" i="239"/>
  <c r="AA22" i="239"/>
  <c r="Z22" i="239"/>
  <c r="Y22" i="239"/>
  <c r="X22" i="239"/>
  <c r="W22" i="239"/>
  <c r="V22" i="239"/>
  <c r="U22" i="239"/>
  <c r="T22" i="239"/>
  <c r="S22" i="239"/>
  <c r="R22" i="239"/>
  <c r="Q22" i="239"/>
  <c r="P22" i="239"/>
  <c r="O22" i="239"/>
  <c r="N22" i="239"/>
  <c r="M22" i="239"/>
  <c r="L22" i="239"/>
  <c r="K22" i="239"/>
  <c r="AJ21" i="239"/>
  <c r="AI21" i="239"/>
  <c r="AH21" i="239"/>
  <c r="AG21" i="239"/>
  <c r="AF21" i="239"/>
  <c r="AE21" i="239"/>
  <c r="AD21" i="239"/>
  <c r="AC21" i="239"/>
  <c r="AB21" i="239"/>
  <c r="AA21" i="239"/>
  <c r="Y21" i="239"/>
  <c r="X21" i="239"/>
  <c r="W21" i="239"/>
  <c r="V21" i="239"/>
  <c r="Z21" i="239" s="1"/>
  <c r="U21" i="239"/>
  <c r="T21" i="239"/>
  <c r="S21" i="239"/>
  <c r="R21" i="239"/>
  <c r="Q21" i="239"/>
  <c r="P21" i="239"/>
  <c r="F21" i="239" s="1"/>
  <c r="O21" i="239"/>
  <c r="N21" i="239"/>
  <c r="M21" i="239"/>
  <c r="L21" i="239"/>
  <c r="K21" i="239"/>
  <c r="AI20" i="239"/>
  <c r="AH20" i="239"/>
  <c r="AJ20" i="239" s="1"/>
  <c r="AG20" i="239"/>
  <c r="AF20" i="239"/>
  <c r="AE20" i="239"/>
  <c r="AD20" i="239"/>
  <c r="AC20" i="239"/>
  <c r="AB20" i="239"/>
  <c r="AA20" i="239"/>
  <c r="Z20" i="239"/>
  <c r="Y20" i="239"/>
  <c r="X20" i="239"/>
  <c r="W20" i="239"/>
  <c r="V20" i="239"/>
  <c r="T20" i="239"/>
  <c r="S20" i="239"/>
  <c r="R20" i="239"/>
  <c r="U20" i="239" s="1"/>
  <c r="Q20" i="239"/>
  <c r="P20" i="239"/>
  <c r="F20" i="239" s="1"/>
  <c r="O20" i="239"/>
  <c r="N20" i="239"/>
  <c r="M20" i="239"/>
  <c r="L20" i="239"/>
  <c r="K20" i="239"/>
  <c r="AI19" i="239"/>
  <c r="AH19" i="239"/>
  <c r="AG19" i="239"/>
  <c r="AJ19" i="239" s="1"/>
  <c r="AE19" i="239"/>
  <c r="AD19" i="239"/>
  <c r="AC19" i="239"/>
  <c r="AB19" i="239"/>
  <c r="AA19" i="239"/>
  <c r="AF19" i="239" s="1"/>
  <c r="Y19" i="239"/>
  <c r="X19" i="239"/>
  <c r="W19" i="239"/>
  <c r="V19" i="239"/>
  <c r="Z19" i="239" s="1"/>
  <c r="U19" i="239"/>
  <c r="T19" i="239"/>
  <c r="S19" i="239"/>
  <c r="R19" i="239"/>
  <c r="Q19" i="239"/>
  <c r="O19" i="239"/>
  <c r="N19" i="239"/>
  <c r="M19" i="239"/>
  <c r="L19" i="239"/>
  <c r="K19" i="239"/>
  <c r="P19" i="239" s="1"/>
  <c r="F19" i="239" s="1"/>
  <c r="AI18" i="239"/>
  <c r="AH18" i="239"/>
  <c r="AG18" i="239"/>
  <c r="AJ18" i="239" s="1"/>
  <c r="AF18" i="239"/>
  <c r="AE18" i="239"/>
  <c r="AD18" i="239"/>
  <c r="AC18" i="239"/>
  <c r="AB18" i="239"/>
  <c r="AA18" i="239"/>
  <c r="Y18" i="239"/>
  <c r="X18" i="239"/>
  <c r="W18" i="239"/>
  <c r="V18" i="239"/>
  <c r="Z18" i="239" s="1"/>
  <c r="T18" i="239"/>
  <c r="S18" i="239"/>
  <c r="R18" i="239"/>
  <c r="Q18" i="239"/>
  <c r="U18" i="239" s="1"/>
  <c r="P18" i="239"/>
  <c r="F18" i="239" s="1"/>
  <c r="O18" i="239"/>
  <c r="N18" i="239"/>
  <c r="M18" i="239"/>
  <c r="L18" i="239"/>
  <c r="K18" i="239"/>
  <c r="AJ17" i="239"/>
  <c r="AI17" i="239"/>
  <c r="AH17" i="239"/>
  <c r="AG17" i="239"/>
  <c r="AE17" i="239"/>
  <c r="AD17" i="239"/>
  <c r="AC17" i="239"/>
  <c r="AB17" i="239"/>
  <c r="AA17" i="239"/>
  <c r="AF17" i="239" s="1"/>
  <c r="Y17" i="239"/>
  <c r="X17" i="239"/>
  <c r="W17" i="239"/>
  <c r="V17" i="239"/>
  <c r="Z17" i="239" s="1"/>
  <c r="T17" i="239"/>
  <c r="S17" i="239"/>
  <c r="R17" i="239"/>
  <c r="Q17" i="239"/>
  <c r="U17" i="239" s="1"/>
  <c r="O17" i="239"/>
  <c r="N17" i="239"/>
  <c r="M17" i="239"/>
  <c r="L17" i="239"/>
  <c r="K17" i="239"/>
  <c r="P17" i="239" s="1"/>
  <c r="F17" i="239" s="1"/>
  <c r="AJ16" i="239"/>
  <c r="AI16" i="239"/>
  <c r="AH16" i="239"/>
  <c r="AG16" i="239"/>
  <c r="AE16" i="239"/>
  <c r="AD16" i="239"/>
  <c r="AC16" i="239"/>
  <c r="AB16" i="239"/>
  <c r="AF16" i="239" s="1"/>
  <c r="AA16" i="239"/>
  <c r="Y16" i="239"/>
  <c r="X16" i="239"/>
  <c r="W16" i="239"/>
  <c r="Z16" i="239" s="1"/>
  <c r="V16" i="239"/>
  <c r="T16" i="239"/>
  <c r="S16" i="239"/>
  <c r="R16" i="239"/>
  <c r="U16" i="239" s="1"/>
  <c r="Q16" i="239"/>
  <c r="O16" i="239"/>
  <c r="N16" i="239"/>
  <c r="M16" i="239"/>
  <c r="L16" i="239"/>
  <c r="P16" i="239" s="1"/>
  <c r="F16" i="239" s="1"/>
  <c r="K16" i="239"/>
  <c r="AI15" i="239"/>
  <c r="AH15" i="239"/>
  <c r="AJ15" i="239" s="1"/>
  <c r="AG15" i="239"/>
  <c r="AE15" i="239"/>
  <c r="AD15" i="239"/>
  <c r="AC15" i="239"/>
  <c r="AB15" i="239"/>
  <c r="AF15" i="239" s="1"/>
  <c r="AA15" i="239"/>
  <c r="Z15" i="239"/>
  <c r="Y15" i="239"/>
  <c r="X15" i="239"/>
  <c r="W15" i="239"/>
  <c r="V15" i="239"/>
  <c r="T15" i="239"/>
  <c r="S15" i="239"/>
  <c r="R15" i="239"/>
  <c r="U15" i="239" s="1"/>
  <c r="Q15" i="239"/>
  <c r="O15" i="239"/>
  <c r="N15" i="239"/>
  <c r="M15" i="239"/>
  <c r="L15" i="239"/>
  <c r="P15" i="239" s="1"/>
  <c r="F15" i="239" s="1"/>
  <c r="K15" i="239"/>
  <c r="AJ14" i="239"/>
  <c r="AI14" i="239"/>
  <c r="AH14" i="239"/>
  <c r="AG14" i="239"/>
  <c r="AE14" i="239"/>
  <c r="AD14" i="239"/>
  <c r="AC14" i="239"/>
  <c r="AF14" i="239" s="1"/>
  <c r="AB14" i="239"/>
  <c r="AA14" i="239"/>
  <c r="Z14" i="239"/>
  <c r="Y14" i="239"/>
  <c r="X14" i="239"/>
  <c r="W14" i="239"/>
  <c r="V14" i="239"/>
  <c r="U14" i="239"/>
  <c r="T14" i="239"/>
  <c r="S14" i="239"/>
  <c r="R14" i="239"/>
  <c r="Q14" i="239"/>
  <c r="O14" i="239"/>
  <c r="N14" i="239"/>
  <c r="M14" i="239"/>
  <c r="P14" i="239" s="1"/>
  <c r="F14" i="239" s="1"/>
  <c r="L14" i="239"/>
  <c r="K14" i="239"/>
  <c r="AI13" i="239"/>
  <c r="AH13" i="239"/>
  <c r="AJ13" i="239" s="1"/>
  <c r="AG13" i="239"/>
  <c r="AE13" i="239"/>
  <c r="AD13" i="239"/>
  <c r="AC13" i="239"/>
  <c r="AB13" i="239"/>
  <c r="AF13" i="239" s="1"/>
  <c r="AA13" i="239"/>
  <c r="Y13" i="239"/>
  <c r="X13" i="239"/>
  <c r="W13" i="239"/>
  <c r="V13" i="239"/>
  <c r="T13" i="239"/>
  <c r="S13" i="239"/>
  <c r="R13" i="239"/>
  <c r="U13" i="239" s="1"/>
  <c r="Q13" i="239"/>
  <c r="O13" i="239"/>
  <c r="N13" i="239"/>
  <c r="M13" i="239"/>
  <c r="L13" i="239"/>
  <c r="P13" i="239" s="1"/>
  <c r="F13" i="239" s="1"/>
  <c r="K13" i="239"/>
  <c r="AI12" i="239"/>
  <c r="AH12" i="239"/>
  <c r="AJ12" i="239" s="1"/>
  <c r="AG12" i="239"/>
  <c r="AE12" i="239"/>
  <c r="AD12" i="239"/>
  <c r="AC12" i="239"/>
  <c r="AB12" i="239"/>
  <c r="AA12" i="239"/>
  <c r="Y12" i="239"/>
  <c r="X12" i="239"/>
  <c r="W12" i="239"/>
  <c r="Z12" i="239" s="1"/>
  <c r="V12" i="239"/>
  <c r="T12" i="239"/>
  <c r="S12" i="239"/>
  <c r="R12" i="239"/>
  <c r="Q12" i="239"/>
  <c r="U12" i="239" s="1"/>
  <c r="O12" i="239"/>
  <c r="N12" i="239"/>
  <c r="M12" i="239"/>
  <c r="L12" i="239"/>
  <c r="K12" i="239"/>
  <c r="AI11" i="239"/>
  <c r="AH11" i="239"/>
  <c r="AG11" i="239"/>
  <c r="AE11" i="239"/>
  <c r="AD11" i="239"/>
  <c r="AC11" i="239"/>
  <c r="AB11" i="239"/>
  <c r="AA11" i="239"/>
  <c r="Y11" i="239"/>
  <c r="X11" i="239"/>
  <c r="W11" i="239"/>
  <c r="V11" i="239"/>
  <c r="U11" i="239"/>
  <c r="T11" i="239"/>
  <c r="S11" i="239"/>
  <c r="R11" i="239"/>
  <c r="Q11" i="239"/>
  <c r="O11" i="239"/>
  <c r="N11" i="239"/>
  <c r="M11" i="239"/>
  <c r="L11" i="239"/>
  <c r="K11" i="239"/>
  <c r="AI10" i="239"/>
  <c r="AH10" i="239"/>
  <c r="AJ10" i="239" s="1"/>
  <c r="AG10" i="239"/>
  <c r="AE10" i="239"/>
  <c r="AD10" i="239"/>
  <c r="AF10" i="239" s="1"/>
  <c r="AC10" i="239"/>
  <c r="AB10" i="239"/>
  <c r="AA10" i="239"/>
  <c r="Y10" i="239"/>
  <c r="X10" i="239"/>
  <c r="Z10" i="239" s="1"/>
  <c r="W10" i="239"/>
  <c r="V10" i="239"/>
  <c r="T10" i="239"/>
  <c r="U10" i="239" s="1"/>
  <c r="S10" i="239"/>
  <c r="R10" i="239"/>
  <c r="Q10" i="239"/>
  <c r="O10" i="239"/>
  <c r="N10" i="239"/>
  <c r="P10" i="239" s="1"/>
  <c r="F10" i="239" s="1"/>
  <c r="M10" i="239"/>
  <c r="L10" i="239"/>
  <c r="K10" i="239"/>
  <c r="AI9" i="239"/>
  <c r="AH9" i="239"/>
  <c r="AJ9" i="239" s="1"/>
  <c r="AG9" i="239"/>
  <c r="AE9" i="239"/>
  <c r="AD9" i="239"/>
  <c r="AC9" i="239"/>
  <c r="AF9" i="239" s="1"/>
  <c r="AB9" i="239"/>
  <c r="AA9" i="239"/>
  <c r="Y9" i="239"/>
  <c r="X9" i="239"/>
  <c r="Z9" i="239" s="1"/>
  <c r="W9" i="239"/>
  <c r="V9" i="239"/>
  <c r="T9" i="239"/>
  <c r="S9" i="239"/>
  <c r="R9" i="239"/>
  <c r="Q9" i="239"/>
  <c r="O9" i="239"/>
  <c r="N9" i="239"/>
  <c r="M9" i="239"/>
  <c r="P9" i="239" s="1"/>
  <c r="F9" i="239" s="1"/>
  <c r="L9" i="239"/>
  <c r="K9" i="239"/>
  <c r="AI8" i="239"/>
  <c r="AH8" i="239"/>
  <c r="AJ8" i="239" s="1"/>
  <c r="AG8" i="239"/>
  <c r="AE8" i="239"/>
  <c r="AD8" i="239"/>
  <c r="AC8" i="239"/>
  <c r="AB8" i="239"/>
  <c r="AA8" i="239"/>
  <c r="Y8" i="239"/>
  <c r="X8" i="239"/>
  <c r="W8" i="239"/>
  <c r="V8" i="239"/>
  <c r="T8" i="239"/>
  <c r="S8" i="239"/>
  <c r="R8" i="239"/>
  <c r="Q8" i="239"/>
  <c r="O8" i="239"/>
  <c r="N8" i="239"/>
  <c r="M8" i="239"/>
  <c r="L8" i="239"/>
  <c r="K8" i="239"/>
  <c r="AI7" i="239"/>
  <c r="AH7" i="239"/>
  <c r="AJ7" i="239" s="1"/>
  <c r="AG7" i="239"/>
  <c r="AE7" i="239"/>
  <c r="AD7" i="239"/>
  <c r="AC7" i="239"/>
  <c r="AF7" i="239" s="1"/>
  <c r="AB7" i="239"/>
  <c r="AA7" i="239"/>
  <c r="Y7" i="239"/>
  <c r="X7" i="239"/>
  <c r="Z7" i="239" s="1"/>
  <c r="W7" i="239"/>
  <c r="V7" i="239"/>
  <c r="T7" i="239"/>
  <c r="S7" i="239"/>
  <c r="U7" i="239" s="1"/>
  <c r="R7" i="239"/>
  <c r="Q7" i="239"/>
  <c r="O7" i="239"/>
  <c r="N7" i="239"/>
  <c r="M7" i="239"/>
  <c r="P7" i="239" s="1"/>
  <c r="F7" i="239" s="1"/>
  <c r="L7" i="239"/>
  <c r="K7" i="239"/>
  <c r="AI6" i="239"/>
  <c r="AH6" i="239"/>
  <c r="AJ6" i="239" s="1"/>
  <c r="AG6" i="239"/>
  <c r="AE6" i="239"/>
  <c r="AD6" i="239"/>
  <c r="AC6" i="239"/>
  <c r="AB6" i="239"/>
  <c r="AA6" i="239"/>
  <c r="Y6" i="239"/>
  <c r="X6" i="239"/>
  <c r="Z6" i="239" s="1"/>
  <c r="W6" i="239"/>
  <c r="V6" i="239"/>
  <c r="T6" i="239"/>
  <c r="S6" i="239"/>
  <c r="U6" i="239" s="1"/>
  <c r="R6" i="239"/>
  <c r="Q6" i="239"/>
  <c r="O6" i="239"/>
  <c r="N6" i="239"/>
  <c r="M6" i="239"/>
  <c r="L6" i="239"/>
  <c r="K6" i="239"/>
  <c r="AI5" i="239"/>
  <c r="AH5" i="239"/>
  <c r="AJ5" i="239" s="1"/>
  <c r="AG5" i="239"/>
  <c r="AE5" i="239"/>
  <c r="AD5" i="239"/>
  <c r="AF5" i="239" s="1"/>
  <c r="AC5" i="239"/>
  <c r="AB5" i="239"/>
  <c r="AA5" i="239"/>
  <c r="Y5" i="239"/>
  <c r="X5" i="239"/>
  <c r="W5" i="239"/>
  <c r="Z5" i="239" s="1"/>
  <c r="V5" i="239"/>
  <c r="T5" i="239"/>
  <c r="U5" i="239" s="1"/>
  <c r="S5" i="239"/>
  <c r="R5" i="239"/>
  <c r="Q5" i="239"/>
  <c r="O5" i="239"/>
  <c r="N5" i="239"/>
  <c r="P5" i="239" s="1"/>
  <c r="F5" i="239" s="1"/>
  <c r="M5" i="239"/>
  <c r="L5" i="239"/>
  <c r="K5" i="239"/>
  <c r="AI4" i="239"/>
  <c r="AH4" i="239"/>
  <c r="AJ4" i="239" s="1"/>
  <c r="AG4" i="239"/>
  <c r="AE4" i="239"/>
  <c r="AD4" i="239"/>
  <c r="AF4" i="239" s="1"/>
  <c r="AC4" i="239"/>
  <c r="AB4" i="239"/>
  <c r="AA4" i="239"/>
  <c r="Y4" i="239"/>
  <c r="X4" i="239"/>
  <c r="Z4" i="239" s="1"/>
  <c r="W4" i="239"/>
  <c r="V4" i="239"/>
  <c r="T4" i="239"/>
  <c r="S4" i="239"/>
  <c r="R4" i="239"/>
  <c r="Q4" i="239"/>
  <c r="O4" i="239"/>
  <c r="N4" i="239"/>
  <c r="P4" i="239" s="1"/>
  <c r="F4" i="239" s="1"/>
  <c r="M4" i="239"/>
  <c r="L4" i="239"/>
  <c r="K4" i="239"/>
  <c r="F61" i="241"/>
  <c r="G60" i="241"/>
  <c r="F35" i="241"/>
  <c r="G34" i="241"/>
  <c r="H33" i="241"/>
  <c r="G28" i="241"/>
  <c r="G27" i="241"/>
  <c r="G26" i="241"/>
  <c r="G25" i="241"/>
  <c r="G21" i="241"/>
  <c r="G20" i="241"/>
  <c r="G19" i="241"/>
  <c r="G18" i="241"/>
  <c r="F60" i="241"/>
  <c r="F34" i="241"/>
  <c r="G33" i="241"/>
  <c r="F28" i="241"/>
  <c r="F27" i="241"/>
  <c r="F26" i="241"/>
  <c r="F25" i="241"/>
  <c r="F21" i="241"/>
  <c r="F20" i="241"/>
  <c r="F19" i="241"/>
  <c r="F18" i="241"/>
  <c r="H13" i="241"/>
  <c r="H78" i="241"/>
  <c r="H77" i="241"/>
  <c r="H76" i="241"/>
  <c r="H75" i="241"/>
  <c r="H71" i="241"/>
  <c r="H70" i="241"/>
  <c r="H69" i="241"/>
  <c r="H68" i="241"/>
  <c r="F33" i="241"/>
  <c r="G13" i="241"/>
  <c r="H12" i="241"/>
  <c r="G78" i="241"/>
  <c r="G77" i="241"/>
  <c r="G76" i="241"/>
  <c r="G75" i="241"/>
  <c r="G71" i="241"/>
  <c r="G70" i="241"/>
  <c r="G69" i="241"/>
  <c r="G68" i="241"/>
  <c r="F13" i="241"/>
  <c r="G12" i="241"/>
  <c r="H11" i="241"/>
  <c r="F78" i="241"/>
  <c r="F77" i="241"/>
  <c r="F76" i="241"/>
  <c r="F75" i="241"/>
  <c r="F71" i="241"/>
  <c r="F70" i="241"/>
  <c r="F69" i="241"/>
  <c r="F68" i="241"/>
  <c r="H63" i="241"/>
  <c r="H50" i="241"/>
  <c r="H49" i="241"/>
  <c r="H48" i="241"/>
  <c r="H47" i="241"/>
  <c r="H43" i="241"/>
  <c r="H42" i="241"/>
  <c r="H41" i="241"/>
  <c r="H40" i="241"/>
  <c r="F12" i="241"/>
  <c r="G11" i="241"/>
  <c r="H10" i="241"/>
  <c r="F36" i="241"/>
  <c r="H26" i="241"/>
  <c r="H21" i="241"/>
  <c r="H20" i="241"/>
  <c r="G63" i="241"/>
  <c r="H62" i="241"/>
  <c r="G50" i="241"/>
  <c r="G49" i="241"/>
  <c r="G48" i="241"/>
  <c r="G47" i="241"/>
  <c r="G43" i="241"/>
  <c r="G42" i="241"/>
  <c r="G41" i="241"/>
  <c r="G40" i="241"/>
  <c r="H36" i="241"/>
  <c r="F11" i="241"/>
  <c r="G10" i="241"/>
  <c r="G61" i="241"/>
  <c r="G35" i="241"/>
  <c r="H25" i="241"/>
  <c r="H19" i="241"/>
  <c r="F63" i="241"/>
  <c r="G62" i="241"/>
  <c r="H61" i="241"/>
  <c r="F50" i="241"/>
  <c r="F49" i="241"/>
  <c r="F48" i="241"/>
  <c r="F47" i="241"/>
  <c r="F43" i="241"/>
  <c r="F42" i="241"/>
  <c r="F41" i="241"/>
  <c r="F40" i="241"/>
  <c r="G36" i="241"/>
  <c r="H35" i="241"/>
  <c r="F10" i="241"/>
  <c r="F62" i="241"/>
  <c r="H60" i="241"/>
  <c r="H34" i="241"/>
  <c r="H28" i="241"/>
  <c r="H27" i="241"/>
  <c r="H18" i="241"/>
  <c r="E68" i="283"/>
  <c r="F47" i="283"/>
  <c r="F41" i="258"/>
  <c r="D35" i="253"/>
  <c r="D20" i="249"/>
  <c r="D35" i="265"/>
  <c r="D26" i="249"/>
  <c r="E43" i="249"/>
  <c r="D20" i="253"/>
  <c r="E12" i="275"/>
  <c r="D68" i="249"/>
  <c r="D43" i="283"/>
  <c r="F68" i="258"/>
  <c r="D34" i="249"/>
  <c r="D18" i="241"/>
  <c r="D21" i="258"/>
  <c r="F40" i="258"/>
  <c r="D40" i="253"/>
  <c r="D27" i="283"/>
  <c r="E47" i="253"/>
  <c r="F47" i="249"/>
  <c r="D35" i="283"/>
  <c r="E27" i="258"/>
  <c r="D68" i="241"/>
  <c r="E20" i="253"/>
  <c r="E41" i="275"/>
  <c r="E26" i="283"/>
  <c r="D12" i="265"/>
  <c r="D70" i="241"/>
  <c r="E20" i="265"/>
  <c r="E34" i="258"/>
  <c r="E19" i="253"/>
  <c r="D47" i="283"/>
  <c r="D47" i="258"/>
  <c r="D48" i="241"/>
  <c r="E35" i="265"/>
  <c r="D49" i="275"/>
  <c r="D48" i="275"/>
  <c r="D10" i="275"/>
  <c r="E20" i="249"/>
  <c r="E34" i="283"/>
  <c r="D19" i="265"/>
  <c r="D19" i="253"/>
  <c r="E19" i="283"/>
  <c r="D41" i="258"/>
  <c r="E27" i="249"/>
  <c r="D27" i="253"/>
  <c r="F10" i="249"/>
  <c r="E18" i="265"/>
  <c r="E25" i="258"/>
  <c r="E40" i="258"/>
  <c r="E27" i="265"/>
  <c r="E33" i="275"/>
  <c r="D33" i="265"/>
  <c r="E18" i="253"/>
  <c r="E40" i="265"/>
  <c r="E21" i="275"/>
  <c r="D60" i="249"/>
  <c r="D33" i="253"/>
  <c r="F21" i="283"/>
  <c r="E20" i="275"/>
  <c r="D42" i="265"/>
  <c r="E35" i="253"/>
  <c r="E18" i="283"/>
  <c r="E35" i="249"/>
  <c r="F43" i="249"/>
  <c r="D47" i="241"/>
  <c r="D41" i="249"/>
  <c r="F20" i="283"/>
  <c r="D21" i="249"/>
  <c r="D20" i="275"/>
  <c r="D49" i="249"/>
  <c r="F34" i="249"/>
  <c r="D18" i="253"/>
  <c r="E21" i="265"/>
  <c r="D10" i="249"/>
  <c r="E21" i="249"/>
  <c r="D48" i="258"/>
  <c r="E35" i="258"/>
  <c r="D18" i="275"/>
  <c r="D40" i="258"/>
  <c r="F49" i="283"/>
  <c r="E10" i="265"/>
  <c r="E43" i="258"/>
  <c r="E20" i="283"/>
  <c r="D43" i="258"/>
  <c r="F27" i="283"/>
  <c r="E42" i="253"/>
  <c r="D43" i="265"/>
  <c r="E69" i="249"/>
  <c r="E42" i="249"/>
  <c r="F26" i="258"/>
  <c r="E25" i="241"/>
  <c r="D18" i="283"/>
  <c r="F34" i="258"/>
  <c r="F19" i="249"/>
  <c r="E18" i="258"/>
  <c r="E33" i="241"/>
  <c r="E41" i="265"/>
  <c r="D35" i="275"/>
  <c r="D34" i="265"/>
  <c r="E48" i="249"/>
  <c r="F41" i="249"/>
  <c r="D25" i="241"/>
  <c r="F25" i="258"/>
  <c r="D34" i="253"/>
  <c r="E33" i="253"/>
  <c r="E42" i="275"/>
  <c r="E68" i="258"/>
  <c r="F49" i="249"/>
  <c r="D49" i="265"/>
  <c r="E27" i="241"/>
  <c r="F68" i="283"/>
  <c r="D25" i="253"/>
  <c r="F47" i="258"/>
  <c r="D71" i="249"/>
  <c r="D47" i="249"/>
  <c r="E10" i="253"/>
  <c r="E26" i="258"/>
  <c r="D20" i="258"/>
  <c r="E68" i="253"/>
  <c r="F10" i="258"/>
  <c r="F43" i="283"/>
  <c r="E18" i="275"/>
  <c r="F48" i="283"/>
  <c r="D34" i="283"/>
  <c r="F19" i="258"/>
  <c r="D49" i="258"/>
  <c r="E25" i="275"/>
  <c r="E49" i="283"/>
  <c r="F36" i="249"/>
  <c r="F68" i="253"/>
  <c r="D19" i="283"/>
  <c r="E19" i="258"/>
  <c r="E43" i="265"/>
  <c r="D20" i="283"/>
  <c r="D21" i="265"/>
  <c r="E33" i="265"/>
  <c r="F20" i="258"/>
  <c r="D60" i="283"/>
  <c r="E10" i="258"/>
  <c r="E48" i="241"/>
  <c r="D27" i="249"/>
  <c r="F33" i="283"/>
  <c r="D35" i="249"/>
  <c r="D34" i="258"/>
  <c r="E62" i="249"/>
  <c r="F70" i="249"/>
  <c r="F49" i="253"/>
  <c r="E68" i="275"/>
  <c r="D48" i="253"/>
  <c r="D11" i="283"/>
  <c r="D21" i="253"/>
  <c r="D26" i="265"/>
  <c r="E48" i="253"/>
  <c r="E42" i="258"/>
  <c r="E26" i="265"/>
  <c r="E11" i="275"/>
  <c r="E26" i="275"/>
  <c r="D10" i="253"/>
  <c r="E25" i="265"/>
  <c r="E47" i="283"/>
  <c r="E25" i="249"/>
  <c r="D33" i="258"/>
  <c r="D18" i="249"/>
  <c r="E33" i="258"/>
  <c r="D19" i="258"/>
  <c r="E47" i="249"/>
  <c r="D42" i="258"/>
  <c r="D41" i="283"/>
  <c r="D42" i="249"/>
  <c r="E60" i="275"/>
  <c r="E33" i="283"/>
  <c r="D35" i="258"/>
  <c r="D27" i="258"/>
  <c r="F48" i="258"/>
  <c r="E49" i="275"/>
  <c r="D49" i="283"/>
  <c r="F40" i="249"/>
  <c r="E48" i="258"/>
  <c r="E19" i="265"/>
  <c r="F42" i="283"/>
  <c r="E40" i="253"/>
  <c r="D34" i="275"/>
  <c r="E41" i="258"/>
  <c r="D41" i="253"/>
  <c r="E26" i="249"/>
  <c r="F21" i="258"/>
  <c r="E34" i="265"/>
  <c r="D33" i="249"/>
  <c r="F42" i="249"/>
  <c r="E21" i="283"/>
  <c r="E48" i="265"/>
  <c r="D10" i="265"/>
  <c r="E42" i="265"/>
  <c r="E42" i="241"/>
  <c r="E41" i="249"/>
  <c r="E35" i="275"/>
  <c r="E33" i="249"/>
  <c r="F12" i="283"/>
  <c r="D21" i="275"/>
  <c r="E26" i="253"/>
  <c r="E47" i="275"/>
  <c r="D26" i="241"/>
  <c r="E27" i="275"/>
  <c r="E34" i="241"/>
  <c r="F10" i="283"/>
  <c r="E20" i="258"/>
  <c r="D48" i="249"/>
  <c r="D68" i="283"/>
  <c r="D48" i="283"/>
  <c r="D47" i="275"/>
  <c r="E19" i="275"/>
  <c r="E49" i="258"/>
  <c r="F25" i="283"/>
  <c r="F33" i="258"/>
  <c r="F40" i="283"/>
  <c r="F42" i="253"/>
  <c r="D18" i="258"/>
  <c r="D18" i="265"/>
  <c r="E60" i="265"/>
  <c r="D47" i="253"/>
  <c r="F18" i="249"/>
  <c r="E10" i="275"/>
  <c r="F42" i="258"/>
  <c r="E34" i="253"/>
  <c r="D43" i="253"/>
  <c r="D42" i="283"/>
  <c r="D20" i="265"/>
  <c r="E49" i="253"/>
  <c r="D40" i="265"/>
  <c r="D26" i="275"/>
  <c r="E10" i="249"/>
  <c r="E42" i="283"/>
  <c r="D10" i="258"/>
  <c r="D42" i="253"/>
  <c r="E25" i="283"/>
  <c r="E41" i="283"/>
  <c r="E11" i="265"/>
  <c r="F26" i="249"/>
  <c r="D26" i="253"/>
  <c r="D41" i="275"/>
  <c r="E34" i="275"/>
  <c r="F20" i="249"/>
  <c r="D36" i="265"/>
  <c r="D27" i="265"/>
  <c r="F35" i="253"/>
  <c r="D25" i="258"/>
  <c r="D40" i="275"/>
  <c r="E48" i="275"/>
  <c r="F18" i="283"/>
  <c r="D25" i="275"/>
  <c r="F35" i="283"/>
  <c r="D33" i="283"/>
  <c r="F27" i="249"/>
  <c r="D33" i="275"/>
  <c r="D19" i="275"/>
  <c r="D68" i="275"/>
  <c r="D68" i="253"/>
  <c r="D25" i="265"/>
  <c r="D41" i="265"/>
  <c r="E40" i="249"/>
  <c r="F27" i="258"/>
  <c r="F34" i="253"/>
  <c r="F33" i="249"/>
  <c r="D68" i="265"/>
  <c r="F71" i="249"/>
  <c r="F43" i="253"/>
  <c r="E40" i="283"/>
  <c r="F36" i="258"/>
  <c r="E47" i="241"/>
  <c r="E35" i="283"/>
  <c r="D10" i="283"/>
  <c r="E27" i="283"/>
  <c r="E27" i="253"/>
  <c r="E68" i="265"/>
  <c r="D47" i="265"/>
  <c r="F26" i="283"/>
  <c r="F35" i="258"/>
  <c r="D49" i="253"/>
  <c r="E47" i="265"/>
  <c r="D21" i="283"/>
  <c r="F21" i="249"/>
  <c r="D68" i="258"/>
  <c r="E10" i="283"/>
  <c r="D40" i="283"/>
  <c r="E40" i="275"/>
  <c r="E18" i="241"/>
  <c r="E34" i="249"/>
  <c r="F25" i="249"/>
  <c r="F34" i="283"/>
  <c r="F49" i="258"/>
  <c r="F70" i="283"/>
  <c r="E47" i="258"/>
  <c r="D34" i="241"/>
  <c r="E49" i="265"/>
  <c r="E40" i="241"/>
  <c r="E68" i="249"/>
  <c r="E36" i="283"/>
  <c r="F48" i="249"/>
  <c r="E48" i="283"/>
  <c r="D19" i="249"/>
  <c r="D43" i="275"/>
  <c r="E60" i="249"/>
  <c r="D43" i="249"/>
  <c r="E41" i="253"/>
  <c r="F18" i="258"/>
  <c r="E25" i="253"/>
  <c r="F43" i="258"/>
  <c r="D27" i="275"/>
  <c r="D26" i="258"/>
  <c r="E21" i="258"/>
  <c r="D40" i="241"/>
  <c r="E18" i="249"/>
  <c r="D26" i="283"/>
  <c r="D40" i="249"/>
  <c r="E43" i="275"/>
  <c r="E19" i="249"/>
  <c r="E49" i="249"/>
  <c r="D33" i="241"/>
  <c r="F35" i="249"/>
  <c r="D25" i="249"/>
  <c r="D42" i="275"/>
  <c r="D41" i="241"/>
  <c r="F19" i="283"/>
  <c r="D48" i="265"/>
  <c r="D25" i="283"/>
  <c r="F41" i="283"/>
  <c r="F68" i="249"/>
  <c r="C68" i="276" l="1"/>
  <c r="G68" i="276" s="1"/>
  <c r="G55" i="252"/>
  <c r="G56" i="252"/>
  <c r="C49" i="263"/>
  <c r="D50" i="260"/>
  <c r="C61" i="284"/>
  <c r="D57" i="269"/>
  <c r="D50" i="269"/>
  <c r="Z11" i="245"/>
  <c r="D50" i="268"/>
  <c r="C57" i="271"/>
  <c r="E57" i="271" s="1"/>
  <c r="U7" i="243"/>
  <c r="D50" i="251"/>
  <c r="AF9" i="245"/>
  <c r="E50" i="277"/>
  <c r="C50" i="277" s="1"/>
  <c r="D57" i="276"/>
  <c r="D62" i="276" s="1"/>
  <c r="P8" i="240"/>
  <c r="F8" i="240" s="1"/>
  <c r="U14" i="244"/>
  <c r="AF14" i="244"/>
  <c r="P6" i="239"/>
  <c r="F6" i="239" s="1"/>
  <c r="AF9" i="240"/>
  <c r="AF6" i="243"/>
  <c r="G47" i="263"/>
  <c r="G47" i="284"/>
  <c r="G69" i="285"/>
  <c r="C68" i="254"/>
  <c r="G68" i="254" s="1"/>
  <c r="P6" i="240"/>
  <c r="F6" i="240" s="1"/>
  <c r="Z9" i="243"/>
  <c r="Z9" i="245"/>
  <c r="F9" i="245" s="1"/>
  <c r="D57" i="251"/>
  <c r="C57" i="266"/>
  <c r="D57" i="268"/>
  <c r="AF7" i="243"/>
  <c r="Z13" i="239"/>
  <c r="P8" i="242"/>
  <c r="F8" i="242" s="1"/>
  <c r="U16" i="242"/>
  <c r="AF16" i="242"/>
  <c r="Z8" i="245"/>
  <c r="F8" i="245" s="1"/>
  <c r="P11" i="245"/>
  <c r="F12" i="245"/>
  <c r="G47" i="246"/>
  <c r="U13" i="242"/>
  <c r="C61" i="263"/>
  <c r="Z5" i="242"/>
  <c r="AF6" i="244"/>
  <c r="AJ11" i="245"/>
  <c r="D57" i="260"/>
  <c r="U9" i="239"/>
  <c r="C57" i="263"/>
  <c r="E57" i="263" s="1"/>
  <c r="C40" i="283"/>
  <c r="C25" i="275"/>
  <c r="C10" i="249"/>
  <c r="C26" i="258"/>
  <c r="C10" i="253"/>
  <c r="K10" i="253" s="1"/>
  <c r="C40" i="265"/>
  <c r="C48" i="275"/>
  <c r="C49" i="249"/>
  <c r="C18" i="253"/>
  <c r="C42" i="253" s="1"/>
  <c r="C26" i="265"/>
  <c r="C40" i="249"/>
  <c r="C47" i="275"/>
  <c r="C34" i="249"/>
  <c r="K34" i="249" s="1"/>
  <c r="C26" i="249"/>
  <c r="C47" i="253"/>
  <c r="C10" i="265"/>
  <c r="K10" i="265" s="1"/>
  <c r="C35" i="258"/>
  <c r="K35" i="258" s="1"/>
  <c r="C49" i="258"/>
  <c r="C18" i="265"/>
  <c r="C42" i="265" s="1"/>
  <c r="C47" i="283"/>
  <c r="C35" i="253"/>
  <c r="K35" i="253" s="1"/>
  <c r="C27" i="249"/>
  <c r="C47" i="249"/>
  <c r="C33" i="258"/>
  <c r="K33" i="258" s="1"/>
  <c r="C48" i="258"/>
  <c r="C25" i="249"/>
  <c r="C27" i="258"/>
  <c r="C18" i="258"/>
  <c r="D54" i="258" s="1"/>
  <c r="C18" i="275"/>
  <c r="C20" i="275" s="1"/>
  <c r="C33" i="253"/>
  <c r="K33" i="253" s="1"/>
  <c r="C34" i="265"/>
  <c r="K34" i="265" s="1"/>
  <c r="C33" i="249"/>
  <c r="K33" i="249" s="1"/>
  <c r="C34" i="253"/>
  <c r="K34" i="253" s="1"/>
  <c r="C40" i="258"/>
  <c r="C26" i="253"/>
  <c r="C33" i="283"/>
  <c r="K33" i="283" s="1"/>
  <c r="C25" i="258"/>
  <c r="C18" i="283"/>
  <c r="C21" i="283" s="1"/>
  <c r="C27" i="265"/>
  <c r="C49" i="253"/>
  <c r="C48" i="253"/>
  <c r="C34" i="258"/>
  <c r="K34" i="258" s="1"/>
  <c r="C33" i="265"/>
  <c r="C35" i="265"/>
  <c r="K35" i="265" s="1"/>
  <c r="C25" i="283"/>
  <c r="C25" i="253"/>
  <c r="C27" i="253"/>
  <c r="C25" i="265"/>
  <c r="C47" i="258"/>
  <c r="C47" i="265"/>
  <c r="C18" i="249"/>
  <c r="D54" i="249" s="1"/>
  <c r="C10" i="258"/>
  <c r="C40" i="275"/>
  <c r="C35" i="249"/>
  <c r="K35" i="249" s="1"/>
  <c r="C49" i="265"/>
  <c r="C48" i="265"/>
  <c r="C48" i="249"/>
  <c r="C40" i="253"/>
  <c r="C33" i="275"/>
  <c r="K33" i="275" s="1"/>
  <c r="C48" i="283"/>
  <c r="D67" i="269"/>
  <c r="C48" i="284"/>
  <c r="G48" i="284" s="1"/>
  <c r="D67" i="284"/>
  <c r="D69" i="284"/>
  <c r="C66" i="284"/>
  <c r="C57" i="284"/>
  <c r="G57" i="284" s="1"/>
  <c r="E50" i="284"/>
  <c r="G56" i="284"/>
  <c r="G49" i="284"/>
  <c r="D57" i="282"/>
  <c r="E57" i="282" s="1"/>
  <c r="E50" i="282"/>
  <c r="C50" i="282" s="1"/>
  <c r="G50" i="282" s="1"/>
  <c r="G56" i="282"/>
  <c r="G55" i="282"/>
  <c r="C49" i="281"/>
  <c r="G49" i="281" s="1"/>
  <c r="G47" i="281"/>
  <c r="C61" i="281"/>
  <c r="C10" i="283"/>
  <c r="C57" i="281"/>
  <c r="G57" i="281" s="1"/>
  <c r="E50" i="281"/>
  <c r="C50" i="281" s="1"/>
  <c r="G50" i="281" s="1"/>
  <c r="C35" i="283"/>
  <c r="K35" i="283" s="1"/>
  <c r="C34" i="283"/>
  <c r="K34" i="283" s="1"/>
  <c r="C49" i="283"/>
  <c r="G56" i="281"/>
  <c r="G55" i="281"/>
  <c r="C27" i="283"/>
  <c r="C26" i="283"/>
  <c r="G48" i="281"/>
  <c r="C49" i="280"/>
  <c r="G49" i="280" s="1"/>
  <c r="C61" i="280"/>
  <c r="E50" i="280"/>
  <c r="C50" i="280" s="1"/>
  <c r="C62" i="280" s="1"/>
  <c r="E57" i="280"/>
  <c r="G47" i="280"/>
  <c r="E66" i="280"/>
  <c r="E68" i="280" s="1"/>
  <c r="C68" i="280"/>
  <c r="G68" i="280" s="1"/>
  <c r="G66" i="280"/>
  <c r="G57" i="280"/>
  <c r="E50" i="278"/>
  <c r="C50" i="278" s="1"/>
  <c r="G50" i="278" s="1"/>
  <c r="D68" i="277"/>
  <c r="D67" i="277"/>
  <c r="C61" i="277"/>
  <c r="C48" i="277"/>
  <c r="G48" i="277" s="1"/>
  <c r="G66" i="277"/>
  <c r="E57" i="277"/>
  <c r="E62" i="277" s="1"/>
  <c r="E66" i="277"/>
  <c r="E68" i="277" s="1"/>
  <c r="C49" i="277"/>
  <c r="G49" i="277" s="1"/>
  <c r="C68" i="277"/>
  <c r="G68" i="277" s="1"/>
  <c r="C62" i="277"/>
  <c r="G47" i="277"/>
  <c r="D67" i="276"/>
  <c r="E50" i="276"/>
  <c r="C50" i="276" s="1"/>
  <c r="G50" i="276" s="1"/>
  <c r="C49" i="276"/>
  <c r="G49" i="276" s="1"/>
  <c r="G66" i="276"/>
  <c r="G70" i="276" s="1"/>
  <c r="C48" i="276"/>
  <c r="G48" i="276" s="1"/>
  <c r="E66" i="276"/>
  <c r="E67" i="276" s="1"/>
  <c r="G47" i="276"/>
  <c r="C61" i="276"/>
  <c r="E50" i="274"/>
  <c r="C50" i="274" s="1"/>
  <c r="C57" i="274"/>
  <c r="E57" i="274" s="1"/>
  <c r="G55" i="274"/>
  <c r="G56" i="274"/>
  <c r="C27" i="275"/>
  <c r="G49" i="274"/>
  <c r="G48" i="274"/>
  <c r="C10" i="275"/>
  <c r="C61" i="273"/>
  <c r="E50" i="273"/>
  <c r="C57" i="273"/>
  <c r="E57" i="273" s="1"/>
  <c r="C26" i="275"/>
  <c r="C34" i="275"/>
  <c r="K34" i="275" s="1"/>
  <c r="G55" i="273"/>
  <c r="C49" i="275"/>
  <c r="C35" i="275"/>
  <c r="K35" i="275" s="1"/>
  <c r="G56" i="273"/>
  <c r="C50" i="273"/>
  <c r="C48" i="272"/>
  <c r="G48" i="272" s="1"/>
  <c r="C49" i="272"/>
  <c r="G49" i="272" s="1"/>
  <c r="C61" i="272"/>
  <c r="D67" i="272"/>
  <c r="D68" i="272"/>
  <c r="D57" i="272"/>
  <c r="D62" i="272" s="1"/>
  <c r="E50" i="272"/>
  <c r="C50" i="272" s="1"/>
  <c r="G50" i="272" s="1"/>
  <c r="C57" i="272"/>
  <c r="C68" i="272"/>
  <c r="G68" i="272" s="1"/>
  <c r="G47" i="272"/>
  <c r="E66" i="272"/>
  <c r="E67" i="272" s="1"/>
  <c r="G66" i="272"/>
  <c r="D68" i="271"/>
  <c r="D67" i="271"/>
  <c r="E50" i="271"/>
  <c r="C50" i="271" s="1"/>
  <c r="E66" i="271"/>
  <c r="E67" i="271" s="1"/>
  <c r="G47" i="271"/>
  <c r="C67" i="271"/>
  <c r="G67" i="271" s="1"/>
  <c r="C68" i="271"/>
  <c r="G68" i="271" s="1"/>
  <c r="C48" i="271"/>
  <c r="G48" i="271" s="1"/>
  <c r="C49" i="271"/>
  <c r="G49" i="271" s="1"/>
  <c r="C61" i="271"/>
  <c r="D68" i="282"/>
  <c r="D69" i="282"/>
  <c r="D67" i="282"/>
  <c r="C49" i="282"/>
  <c r="C66" i="282"/>
  <c r="C48" i="282"/>
  <c r="G47" i="282"/>
  <c r="D68" i="281"/>
  <c r="D69" i="281"/>
  <c r="D67" i="281"/>
  <c r="C61" i="282"/>
  <c r="E66" i="281"/>
  <c r="C68" i="281"/>
  <c r="G66" i="281"/>
  <c r="C67" i="281"/>
  <c r="D69" i="278"/>
  <c r="D67" i="278"/>
  <c r="D68" i="278"/>
  <c r="C66" i="278"/>
  <c r="C48" i="278"/>
  <c r="G48" i="278" s="1"/>
  <c r="G47" i="278"/>
  <c r="C49" i="278"/>
  <c r="G49" i="278" s="1"/>
  <c r="E57" i="278"/>
  <c r="G57" i="278"/>
  <c r="G50" i="277"/>
  <c r="C69" i="277"/>
  <c r="E57" i="276"/>
  <c r="G57" i="276"/>
  <c r="D68" i="274"/>
  <c r="D69" i="274"/>
  <c r="D67" i="274"/>
  <c r="D68" i="273"/>
  <c r="D69" i="273"/>
  <c r="D67" i="273"/>
  <c r="C49" i="273"/>
  <c r="C66" i="273"/>
  <c r="C48" i="273"/>
  <c r="G47" i="273"/>
  <c r="E66" i="274"/>
  <c r="G66" i="274"/>
  <c r="C68" i="274"/>
  <c r="C67" i="274"/>
  <c r="G57" i="271"/>
  <c r="D68" i="270"/>
  <c r="C48" i="270"/>
  <c r="G48" i="270" s="1"/>
  <c r="G47" i="270"/>
  <c r="C49" i="270"/>
  <c r="G49" i="270" s="1"/>
  <c r="D67" i="270"/>
  <c r="G66" i="270"/>
  <c r="C61" i="270"/>
  <c r="E66" i="270"/>
  <c r="E67" i="270" s="1"/>
  <c r="C67" i="270"/>
  <c r="G67" i="270" s="1"/>
  <c r="D68" i="269"/>
  <c r="C61" i="269"/>
  <c r="F7" i="269"/>
  <c r="E50" i="269" s="1"/>
  <c r="C50" i="269" s="1"/>
  <c r="G50" i="269" s="1"/>
  <c r="C48" i="269"/>
  <c r="G48" i="269" s="1"/>
  <c r="C66" i="269"/>
  <c r="C49" i="269"/>
  <c r="G49" i="269" s="1"/>
  <c r="C49" i="268"/>
  <c r="G49" i="268" s="1"/>
  <c r="C48" i="268"/>
  <c r="G48" i="268" s="1"/>
  <c r="C61" i="268"/>
  <c r="C67" i="268"/>
  <c r="G67" i="268" s="1"/>
  <c r="D67" i="268"/>
  <c r="D68" i="268"/>
  <c r="C57" i="268"/>
  <c r="E57" i="268" s="1"/>
  <c r="E50" i="268"/>
  <c r="G47" i="268"/>
  <c r="E66" i="268"/>
  <c r="E67" i="268" s="1"/>
  <c r="G66" i="268"/>
  <c r="D68" i="266"/>
  <c r="D67" i="266"/>
  <c r="E66" i="266"/>
  <c r="E68" i="266" s="1"/>
  <c r="E57" i="266"/>
  <c r="G57" i="266"/>
  <c r="E50" i="266"/>
  <c r="C50" i="266" s="1"/>
  <c r="C62" i="266" s="1"/>
  <c r="G70" i="266"/>
  <c r="G51" i="266"/>
  <c r="E50" i="263"/>
  <c r="C66" i="262"/>
  <c r="G47" i="262"/>
  <c r="C61" i="262"/>
  <c r="C48" i="262"/>
  <c r="E50" i="262"/>
  <c r="D67" i="261"/>
  <c r="D69" i="261"/>
  <c r="E66" i="261"/>
  <c r="E68" i="261" s="1"/>
  <c r="C61" i="261"/>
  <c r="E50" i="261"/>
  <c r="C50" i="261" s="1"/>
  <c r="G50" i="261" s="1"/>
  <c r="C57" i="261"/>
  <c r="G47" i="261"/>
  <c r="G51" i="261" s="1"/>
  <c r="G66" i="260"/>
  <c r="C67" i="260"/>
  <c r="G67" i="260" s="1"/>
  <c r="G47" i="260"/>
  <c r="E66" i="260"/>
  <c r="E67" i="260" s="1"/>
  <c r="D68" i="260"/>
  <c r="D67" i="260"/>
  <c r="C49" i="260"/>
  <c r="G49" i="260" s="1"/>
  <c r="C48" i="260"/>
  <c r="G48" i="260" s="1"/>
  <c r="E50" i="260"/>
  <c r="C57" i="260"/>
  <c r="C61" i="260"/>
  <c r="E66" i="259"/>
  <c r="E68" i="259" s="1"/>
  <c r="D67" i="259"/>
  <c r="D68" i="259"/>
  <c r="F8" i="259"/>
  <c r="C57" i="259" s="1"/>
  <c r="E57" i="259" s="1"/>
  <c r="C49" i="259"/>
  <c r="G49" i="259" s="1"/>
  <c r="G51" i="259" s="1"/>
  <c r="G47" i="259"/>
  <c r="G66" i="259"/>
  <c r="C67" i="259"/>
  <c r="G67" i="259" s="1"/>
  <c r="C61" i="259"/>
  <c r="E50" i="257"/>
  <c r="E50" i="256"/>
  <c r="C57" i="256"/>
  <c r="C57" i="255"/>
  <c r="E50" i="255"/>
  <c r="C61" i="254"/>
  <c r="D67" i="254"/>
  <c r="C48" i="254"/>
  <c r="G48" i="254" s="1"/>
  <c r="D68" i="254"/>
  <c r="E50" i="254"/>
  <c r="C50" i="254" s="1"/>
  <c r="C62" i="254" s="1"/>
  <c r="G47" i="254"/>
  <c r="C67" i="254"/>
  <c r="G67" i="254" s="1"/>
  <c r="C49" i="254"/>
  <c r="G49" i="254" s="1"/>
  <c r="E66" i="254"/>
  <c r="E68" i="254" s="1"/>
  <c r="E50" i="252"/>
  <c r="C50" i="252" s="1"/>
  <c r="G50" i="252" s="1"/>
  <c r="C57" i="252"/>
  <c r="C57" i="251"/>
  <c r="E50" i="251"/>
  <c r="C57" i="250"/>
  <c r="E50" i="250"/>
  <c r="E57" i="270"/>
  <c r="E62" i="270" s="1"/>
  <c r="G57" i="270"/>
  <c r="C62" i="270"/>
  <c r="G50" i="270"/>
  <c r="C69" i="270"/>
  <c r="D68" i="263"/>
  <c r="D69" i="263"/>
  <c r="D67" i="263"/>
  <c r="D68" i="262"/>
  <c r="D69" i="262"/>
  <c r="D67" i="262"/>
  <c r="G57" i="262"/>
  <c r="E57" i="262"/>
  <c r="E66" i="263"/>
  <c r="G66" i="263"/>
  <c r="C68" i="263"/>
  <c r="C67" i="263"/>
  <c r="G70" i="261"/>
  <c r="E67" i="259"/>
  <c r="C49" i="256"/>
  <c r="C66" i="256"/>
  <c r="C48" i="256"/>
  <c r="G47" i="256"/>
  <c r="D68" i="257"/>
  <c r="D69" i="257"/>
  <c r="D67" i="257"/>
  <c r="D68" i="256"/>
  <c r="D69" i="256"/>
  <c r="D67" i="256"/>
  <c r="D68" i="255"/>
  <c r="D69" i="255"/>
  <c r="D67" i="255"/>
  <c r="C49" i="255"/>
  <c r="C66" i="255"/>
  <c r="C48" i="255"/>
  <c r="G47" i="255"/>
  <c r="C49" i="257"/>
  <c r="C66" i="257"/>
  <c r="G47" i="257"/>
  <c r="C48" i="257"/>
  <c r="G57" i="257"/>
  <c r="E57" i="257"/>
  <c r="E57" i="254"/>
  <c r="G57" i="254"/>
  <c r="C49" i="251"/>
  <c r="C66" i="251"/>
  <c r="C48" i="251"/>
  <c r="G47" i="251"/>
  <c r="D68" i="252"/>
  <c r="D69" i="252"/>
  <c r="D67" i="252"/>
  <c r="D68" i="251"/>
  <c r="D69" i="251"/>
  <c r="D67" i="251"/>
  <c r="C49" i="250"/>
  <c r="C66" i="250"/>
  <c r="C48" i="250"/>
  <c r="G47" i="250"/>
  <c r="D68" i="250"/>
  <c r="D69" i="250"/>
  <c r="D67" i="250"/>
  <c r="C61" i="251"/>
  <c r="C49" i="252"/>
  <c r="G49" i="252" s="1"/>
  <c r="C66" i="252"/>
  <c r="C48" i="252"/>
  <c r="G48" i="252" s="1"/>
  <c r="G47" i="252"/>
  <c r="D67" i="248"/>
  <c r="D68" i="248"/>
  <c r="C57" i="248"/>
  <c r="E50" i="248"/>
  <c r="C67" i="248"/>
  <c r="G47" i="248"/>
  <c r="C61" i="248"/>
  <c r="C68" i="248"/>
  <c r="C49" i="248"/>
  <c r="C48" i="248"/>
  <c r="E66" i="248"/>
  <c r="G47" i="247"/>
  <c r="C48" i="247"/>
  <c r="D67" i="247"/>
  <c r="E50" i="247"/>
  <c r="C66" i="247"/>
  <c r="C49" i="247"/>
  <c r="D69" i="246"/>
  <c r="D68" i="246"/>
  <c r="E50" i="246"/>
  <c r="C57" i="246"/>
  <c r="C48" i="246"/>
  <c r="E66" i="246"/>
  <c r="C61" i="246"/>
  <c r="G66" i="246"/>
  <c r="C49" i="246"/>
  <c r="C67" i="246"/>
  <c r="E57" i="247"/>
  <c r="G57" i="247"/>
  <c r="E67" i="246"/>
  <c r="D66" i="245"/>
  <c r="D67" i="245" s="1"/>
  <c r="U12" i="245"/>
  <c r="P7" i="245"/>
  <c r="P6" i="245"/>
  <c r="AF11" i="245"/>
  <c r="U8" i="245"/>
  <c r="U7" i="245"/>
  <c r="F11" i="245"/>
  <c r="E50" i="245" s="1"/>
  <c r="C50" i="245" s="1"/>
  <c r="C47" i="245"/>
  <c r="C66" i="245" s="1"/>
  <c r="E49" i="245"/>
  <c r="E56" i="245"/>
  <c r="E61" i="245"/>
  <c r="C56" i="245"/>
  <c r="G56" i="245" s="1"/>
  <c r="G54" i="245"/>
  <c r="D48" i="245"/>
  <c r="D62" i="245"/>
  <c r="D61" i="245"/>
  <c r="D55" i="245"/>
  <c r="D55" i="244"/>
  <c r="D66" i="244"/>
  <c r="D68" i="244" s="1"/>
  <c r="AF17" i="244"/>
  <c r="P17" i="244"/>
  <c r="Z6" i="244"/>
  <c r="P6" i="244"/>
  <c r="P18" i="244"/>
  <c r="Z18" i="244"/>
  <c r="U18" i="244"/>
  <c r="F18" i="244" s="1"/>
  <c r="AF18" i="244"/>
  <c r="U16" i="244"/>
  <c r="F16" i="244" s="1"/>
  <c r="C57" i="244" s="1"/>
  <c r="AF16" i="244"/>
  <c r="Z16" i="244"/>
  <c r="P14" i="244"/>
  <c r="Z13" i="244"/>
  <c r="P16" i="244"/>
  <c r="F15" i="244"/>
  <c r="P11" i="244"/>
  <c r="Z5" i="244"/>
  <c r="F14" i="244"/>
  <c r="C47" i="244"/>
  <c r="G47" i="244" s="1"/>
  <c r="E48" i="244"/>
  <c r="D61" i="244"/>
  <c r="E56" i="244"/>
  <c r="E61" i="244"/>
  <c r="G54" i="244"/>
  <c r="D48" i="244"/>
  <c r="C55" i="244"/>
  <c r="G55" i="244" s="1"/>
  <c r="D62" i="244"/>
  <c r="D55" i="243"/>
  <c r="D66" i="243"/>
  <c r="D69" i="243" s="1"/>
  <c r="AJ12" i="243"/>
  <c r="F12" i="243" s="1"/>
  <c r="Z10" i="243"/>
  <c r="AJ7" i="243"/>
  <c r="P6" i="243"/>
  <c r="U4" i="243"/>
  <c r="AJ11" i="243"/>
  <c r="F11" i="243" s="1"/>
  <c r="U10" i="243"/>
  <c r="AF10" i="243"/>
  <c r="AF9" i="243"/>
  <c r="P9" i="243"/>
  <c r="U12" i="243"/>
  <c r="P8" i="243"/>
  <c r="F9" i="243"/>
  <c r="Z8" i="243"/>
  <c r="F8" i="243" s="1"/>
  <c r="U8" i="243"/>
  <c r="AF8" i="243"/>
  <c r="P7" i="243"/>
  <c r="F10" i="243"/>
  <c r="C47" i="243"/>
  <c r="C66" i="243" s="1"/>
  <c r="C67" i="243" s="1"/>
  <c r="G67" i="243" s="1"/>
  <c r="E48" i="243"/>
  <c r="D49" i="243"/>
  <c r="C56" i="243"/>
  <c r="G56" i="243" s="1"/>
  <c r="D61" i="243"/>
  <c r="E56" i="243"/>
  <c r="E61" i="243"/>
  <c r="G54" i="243"/>
  <c r="D48" i="243"/>
  <c r="D66" i="242"/>
  <c r="D68" i="242" s="1"/>
  <c r="Z16" i="242"/>
  <c r="U15" i="242"/>
  <c r="P11" i="242"/>
  <c r="F11" i="242" s="1"/>
  <c r="P16" i="242"/>
  <c r="F16" i="242" s="1"/>
  <c r="D57" i="242" s="1"/>
  <c r="AF15" i="242"/>
  <c r="Z13" i="242"/>
  <c r="U12" i="242"/>
  <c r="AF11" i="242"/>
  <c r="U8" i="242"/>
  <c r="AF8" i="242"/>
  <c r="P5" i="242"/>
  <c r="F5" i="242" s="1"/>
  <c r="U5" i="242"/>
  <c r="C57" i="242"/>
  <c r="G57" i="242" s="1"/>
  <c r="AF5" i="242"/>
  <c r="C47" i="242"/>
  <c r="C66" i="242" s="1"/>
  <c r="C68" i="242" s="1"/>
  <c r="G68" i="242" s="1"/>
  <c r="D49" i="242"/>
  <c r="C56" i="242"/>
  <c r="G56" i="242" s="1"/>
  <c r="E49" i="242"/>
  <c r="D56" i="242"/>
  <c r="D61" i="242"/>
  <c r="E56" i="242"/>
  <c r="E61" i="242"/>
  <c r="G54" i="242"/>
  <c r="D67" i="242"/>
  <c r="D48" i="242"/>
  <c r="C33" i="241"/>
  <c r="C18" i="241"/>
  <c r="C25" i="241"/>
  <c r="C34" i="241"/>
  <c r="K34" i="241" s="1"/>
  <c r="C40" i="241"/>
  <c r="C47" i="241"/>
  <c r="C48" i="241"/>
  <c r="D66" i="240"/>
  <c r="D55" i="240"/>
  <c r="AF8" i="240"/>
  <c r="P9" i="240"/>
  <c r="F9" i="240" s="1"/>
  <c r="Z9" i="240"/>
  <c r="AJ9" i="240"/>
  <c r="Z8" i="240"/>
  <c r="AF6" i="240"/>
  <c r="Z5" i="240"/>
  <c r="U4" i="240"/>
  <c r="E48" i="240"/>
  <c r="C57" i="240"/>
  <c r="C47" i="240"/>
  <c r="C61" i="240" s="1"/>
  <c r="AF11" i="239"/>
  <c r="P8" i="239"/>
  <c r="F8" i="239" s="1"/>
  <c r="AF12" i="239"/>
  <c r="P12" i="239"/>
  <c r="F12" i="239" s="1"/>
  <c r="Z11" i="239"/>
  <c r="AJ11" i="239"/>
  <c r="P11" i="239"/>
  <c r="F11" i="239" s="1"/>
  <c r="Z8" i="239"/>
  <c r="U8" i="239"/>
  <c r="AF8" i="239"/>
  <c r="AF6" i="239"/>
  <c r="U4" i="239"/>
  <c r="C47" i="239"/>
  <c r="D57" i="240"/>
  <c r="D50" i="240"/>
  <c r="E50" i="240"/>
  <c r="D49" i="240"/>
  <c r="D61" i="240"/>
  <c r="E56" i="240"/>
  <c r="E61" i="240"/>
  <c r="G54" i="240"/>
  <c r="C56" i="240"/>
  <c r="D48" i="240"/>
  <c r="D49" i="239"/>
  <c r="C56" i="239"/>
  <c r="E49" i="239"/>
  <c r="D56" i="239"/>
  <c r="D61" i="239"/>
  <c r="E56" i="239"/>
  <c r="E61" i="239"/>
  <c r="G54" i="239"/>
  <c r="D67" i="239"/>
  <c r="D69" i="239"/>
  <c r="D48" i="239"/>
  <c r="D57" i="237"/>
  <c r="E54" i="237"/>
  <c r="E55" i="237" s="1"/>
  <c r="D54" i="237"/>
  <c r="D56" i="237" s="1"/>
  <c r="C54" i="237"/>
  <c r="C55" i="237" s="1"/>
  <c r="G55" i="237" s="1"/>
  <c r="D50" i="237"/>
  <c r="E47" i="237"/>
  <c r="E49" i="237" s="1"/>
  <c r="D47" i="237"/>
  <c r="D49" i="237" s="1"/>
  <c r="AJ43" i="237"/>
  <c r="AI43" i="237"/>
  <c r="AH43" i="237"/>
  <c r="AG43" i="237"/>
  <c r="AF43" i="237"/>
  <c r="AE43" i="237"/>
  <c r="AD43" i="237"/>
  <c r="AC43" i="237"/>
  <c r="AB43" i="237"/>
  <c r="AA43" i="237"/>
  <c r="Z43" i="237"/>
  <c r="Y43" i="237"/>
  <c r="X43" i="237"/>
  <c r="W43" i="237"/>
  <c r="V43" i="237"/>
  <c r="U43" i="237"/>
  <c r="T43" i="237"/>
  <c r="S43" i="237"/>
  <c r="R43" i="237"/>
  <c r="Q43" i="237"/>
  <c r="P43" i="237"/>
  <c r="O43" i="237"/>
  <c r="N43" i="237"/>
  <c r="M43" i="237"/>
  <c r="L43" i="237"/>
  <c r="K43" i="237"/>
  <c r="F43" i="237"/>
  <c r="AJ42" i="237"/>
  <c r="AI42" i="237"/>
  <c r="AH42" i="237"/>
  <c r="AG42" i="237"/>
  <c r="AF42" i="237"/>
  <c r="AE42" i="237"/>
  <c r="AD42" i="237"/>
  <c r="AC42" i="237"/>
  <c r="AB42" i="237"/>
  <c r="AA42" i="237"/>
  <c r="Z42" i="237"/>
  <c r="Y42" i="237"/>
  <c r="X42" i="237"/>
  <c r="W42" i="237"/>
  <c r="V42" i="237"/>
  <c r="U42" i="237"/>
  <c r="T42" i="237"/>
  <c r="S42" i="237"/>
  <c r="R42" i="237"/>
  <c r="Q42" i="237"/>
  <c r="P42" i="237"/>
  <c r="O42" i="237"/>
  <c r="N42" i="237"/>
  <c r="M42" i="237"/>
  <c r="L42" i="237"/>
  <c r="K42" i="237"/>
  <c r="F42" i="237"/>
  <c r="AJ41" i="237"/>
  <c r="AI41" i="237"/>
  <c r="AH41" i="237"/>
  <c r="AG41" i="237"/>
  <c r="AF41" i="237"/>
  <c r="AE41" i="237"/>
  <c r="AD41" i="237"/>
  <c r="AC41" i="237"/>
  <c r="AB41" i="237"/>
  <c r="AA41" i="237"/>
  <c r="Z41" i="237"/>
  <c r="Y41" i="237"/>
  <c r="X41" i="237"/>
  <c r="W41" i="237"/>
  <c r="V41" i="237"/>
  <c r="U41" i="237"/>
  <c r="T41" i="237"/>
  <c r="S41" i="237"/>
  <c r="R41" i="237"/>
  <c r="Q41" i="237"/>
  <c r="P41" i="237"/>
  <c r="O41" i="237"/>
  <c r="N41" i="237"/>
  <c r="M41" i="237"/>
  <c r="L41" i="237"/>
  <c r="K41" i="237"/>
  <c r="F41" i="237"/>
  <c r="AJ40" i="237"/>
  <c r="AI40" i="237"/>
  <c r="AH40" i="237"/>
  <c r="AG40" i="237"/>
  <c r="AF40" i="237"/>
  <c r="AE40" i="237"/>
  <c r="AD40" i="237"/>
  <c r="AC40" i="237"/>
  <c r="AB40" i="237"/>
  <c r="AA40" i="237"/>
  <c r="Z40" i="237"/>
  <c r="Y40" i="237"/>
  <c r="X40" i="237"/>
  <c r="W40" i="237"/>
  <c r="V40" i="237"/>
  <c r="U40" i="237"/>
  <c r="T40" i="237"/>
  <c r="S40" i="237"/>
  <c r="R40" i="237"/>
  <c r="Q40" i="237"/>
  <c r="P40" i="237"/>
  <c r="O40" i="237"/>
  <c r="N40" i="237"/>
  <c r="M40" i="237"/>
  <c r="L40" i="237"/>
  <c r="K40" i="237"/>
  <c r="F40" i="237"/>
  <c r="AJ39" i="237"/>
  <c r="AI39" i="237"/>
  <c r="AH39" i="237"/>
  <c r="AG39" i="237"/>
  <c r="AF39" i="237"/>
  <c r="AE39" i="237"/>
  <c r="AD39" i="237"/>
  <c r="AC39" i="237"/>
  <c r="AB39" i="237"/>
  <c r="AA39" i="237"/>
  <c r="Z39" i="237"/>
  <c r="Y39" i="237"/>
  <c r="X39" i="237"/>
  <c r="W39" i="237"/>
  <c r="V39" i="237"/>
  <c r="U39" i="237"/>
  <c r="T39" i="237"/>
  <c r="S39" i="237"/>
  <c r="R39" i="237"/>
  <c r="Q39" i="237"/>
  <c r="P39" i="237"/>
  <c r="O39" i="237"/>
  <c r="N39" i="237"/>
  <c r="M39" i="237"/>
  <c r="L39" i="237"/>
  <c r="K39" i="237"/>
  <c r="F39" i="237"/>
  <c r="AJ38" i="237"/>
  <c r="AI38" i="237"/>
  <c r="AH38" i="237"/>
  <c r="AG38" i="237"/>
  <c r="AF38" i="237"/>
  <c r="AE38" i="237"/>
  <c r="AD38" i="237"/>
  <c r="AC38" i="237"/>
  <c r="AB38" i="237"/>
  <c r="AA38" i="237"/>
  <c r="Z38" i="237"/>
  <c r="Y38" i="237"/>
  <c r="X38" i="237"/>
  <c r="W38" i="237"/>
  <c r="V38" i="237"/>
  <c r="U38" i="237"/>
  <c r="T38" i="237"/>
  <c r="S38" i="237"/>
  <c r="R38" i="237"/>
  <c r="Q38" i="237"/>
  <c r="P38" i="237"/>
  <c r="O38" i="237"/>
  <c r="N38" i="237"/>
  <c r="M38" i="237"/>
  <c r="L38" i="237"/>
  <c r="K38" i="237"/>
  <c r="F38" i="237"/>
  <c r="AJ37" i="237"/>
  <c r="AI37" i="237"/>
  <c r="AH37" i="237"/>
  <c r="AG37" i="237"/>
  <c r="AF37" i="237"/>
  <c r="AE37" i="237"/>
  <c r="AD37" i="237"/>
  <c r="AC37" i="237"/>
  <c r="AB37" i="237"/>
  <c r="AA37" i="237"/>
  <c r="Z37" i="237"/>
  <c r="Y37" i="237"/>
  <c r="X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F37" i="237"/>
  <c r="AJ36" i="237"/>
  <c r="AI36" i="237"/>
  <c r="AH36" i="237"/>
  <c r="AG36" i="237"/>
  <c r="AF36" i="237"/>
  <c r="AE36" i="237"/>
  <c r="AD36" i="237"/>
  <c r="AC36" i="237"/>
  <c r="AB36" i="237"/>
  <c r="AA36" i="237"/>
  <c r="Z36" i="237"/>
  <c r="Y36" i="237"/>
  <c r="X36" i="237"/>
  <c r="W36" i="237"/>
  <c r="V36" i="237"/>
  <c r="U36" i="237"/>
  <c r="T36" i="237"/>
  <c r="S36" i="237"/>
  <c r="R36" i="237"/>
  <c r="Q36" i="237"/>
  <c r="P36" i="237"/>
  <c r="O36" i="237"/>
  <c r="N36" i="237"/>
  <c r="M36" i="237"/>
  <c r="L36" i="237"/>
  <c r="K36" i="237"/>
  <c r="F36" i="237"/>
  <c r="AJ35" i="237"/>
  <c r="AI35" i="237"/>
  <c r="AH35" i="237"/>
  <c r="AG35" i="237"/>
  <c r="AF35" i="237"/>
  <c r="AE35" i="237"/>
  <c r="AD35" i="237"/>
  <c r="AC35" i="237"/>
  <c r="AB35" i="237"/>
  <c r="AA35" i="237"/>
  <c r="Z35" i="237"/>
  <c r="Y35" i="237"/>
  <c r="X35" i="237"/>
  <c r="W35" i="237"/>
  <c r="V35" i="237"/>
  <c r="U35" i="237"/>
  <c r="T35" i="237"/>
  <c r="S35" i="237"/>
  <c r="R35" i="237"/>
  <c r="Q35" i="237"/>
  <c r="P35" i="237"/>
  <c r="O35" i="237"/>
  <c r="N35" i="237"/>
  <c r="M35" i="237"/>
  <c r="L35" i="237"/>
  <c r="K35" i="237"/>
  <c r="F35" i="237"/>
  <c r="AJ34" i="237"/>
  <c r="AI34" i="237"/>
  <c r="AH34" i="237"/>
  <c r="AG34" i="237"/>
  <c r="AF34" i="237"/>
  <c r="AE34" i="237"/>
  <c r="AD34" i="237"/>
  <c r="AC34" i="237"/>
  <c r="AB34" i="237"/>
  <c r="AA34" i="237"/>
  <c r="Z34" i="237"/>
  <c r="Y34" i="237"/>
  <c r="X34" i="237"/>
  <c r="W34" i="237"/>
  <c r="V34" i="237"/>
  <c r="U34" i="237"/>
  <c r="T34" i="237"/>
  <c r="S34" i="237"/>
  <c r="R34" i="237"/>
  <c r="Q34" i="237"/>
  <c r="P34" i="237"/>
  <c r="O34" i="237"/>
  <c r="N34" i="237"/>
  <c r="M34" i="237"/>
  <c r="L34" i="237"/>
  <c r="K34" i="237"/>
  <c r="F34" i="237"/>
  <c r="AJ33" i="237"/>
  <c r="AI33" i="237"/>
  <c r="AH33" i="237"/>
  <c r="AG33" i="237"/>
  <c r="AF33" i="237"/>
  <c r="AE33" i="237"/>
  <c r="AD33" i="237"/>
  <c r="AC33" i="237"/>
  <c r="AB33" i="237"/>
  <c r="AA33" i="237"/>
  <c r="Z33" i="237"/>
  <c r="Y33" i="237"/>
  <c r="X33" i="237"/>
  <c r="W33" i="237"/>
  <c r="V33" i="237"/>
  <c r="U33" i="237"/>
  <c r="T33" i="237"/>
  <c r="S33" i="237"/>
  <c r="R33" i="237"/>
  <c r="Q33" i="237"/>
  <c r="P33" i="237"/>
  <c r="O33" i="237"/>
  <c r="N33" i="237"/>
  <c r="M33" i="237"/>
  <c r="L33" i="237"/>
  <c r="K33" i="237"/>
  <c r="F33" i="237"/>
  <c r="AJ32" i="237"/>
  <c r="AI32" i="237"/>
  <c r="AH32" i="237"/>
  <c r="AG32" i="237"/>
  <c r="AF32" i="237"/>
  <c r="AE32" i="237"/>
  <c r="AD32" i="237"/>
  <c r="AC32" i="237"/>
  <c r="AB32" i="237"/>
  <c r="AA32" i="237"/>
  <c r="Z32" i="237"/>
  <c r="Y32" i="237"/>
  <c r="X32" i="237"/>
  <c r="W32" i="237"/>
  <c r="V32" i="237"/>
  <c r="U32" i="237"/>
  <c r="T32" i="237"/>
  <c r="S32" i="237"/>
  <c r="R32" i="237"/>
  <c r="Q32" i="237"/>
  <c r="P32" i="237"/>
  <c r="O32" i="237"/>
  <c r="N32" i="237"/>
  <c r="M32" i="237"/>
  <c r="L32" i="237"/>
  <c r="K32" i="237"/>
  <c r="F32" i="237"/>
  <c r="AJ31" i="237"/>
  <c r="AI31" i="237"/>
  <c r="AH31" i="237"/>
  <c r="AG31" i="237"/>
  <c r="AF31" i="237"/>
  <c r="AE31" i="237"/>
  <c r="AD31" i="237"/>
  <c r="AC31" i="237"/>
  <c r="AB31" i="237"/>
  <c r="AA31" i="237"/>
  <c r="Z31" i="237"/>
  <c r="Y31" i="237"/>
  <c r="X31" i="237"/>
  <c r="W31" i="237"/>
  <c r="V31" i="237"/>
  <c r="U31" i="237"/>
  <c r="T31" i="237"/>
  <c r="S31" i="237"/>
  <c r="R31" i="237"/>
  <c r="Q31" i="237"/>
  <c r="P31" i="237"/>
  <c r="O31" i="237"/>
  <c r="N31" i="237"/>
  <c r="M31" i="237"/>
  <c r="L31" i="237"/>
  <c r="K31" i="237"/>
  <c r="F31" i="237"/>
  <c r="AJ30" i="237"/>
  <c r="AI30" i="237"/>
  <c r="AH30" i="237"/>
  <c r="AG30" i="237"/>
  <c r="AF30" i="237"/>
  <c r="AE30" i="237"/>
  <c r="AD30" i="237"/>
  <c r="AC30" i="237"/>
  <c r="AB30" i="237"/>
  <c r="AA30" i="237"/>
  <c r="Z30" i="237"/>
  <c r="Y30" i="237"/>
  <c r="X30" i="237"/>
  <c r="W30" i="237"/>
  <c r="V30" i="237"/>
  <c r="U30" i="237"/>
  <c r="T30" i="237"/>
  <c r="S30" i="237"/>
  <c r="R30" i="237"/>
  <c r="Q30" i="237"/>
  <c r="P30" i="237"/>
  <c r="O30" i="237"/>
  <c r="N30" i="237"/>
  <c r="M30" i="237"/>
  <c r="L30" i="237"/>
  <c r="K30" i="237"/>
  <c r="F30" i="237"/>
  <c r="AJ29" i="237"/>
  <c r="AI29" i="237"/>
  <c r="AH29" i="237"/>
  <c r="AG29" i="237"/>
  <c r="AF29" i="237"/>
  <c r="AE29" i="237"/>
  <c r="AD29" i="237"/>
  <c r="AC29" i="237"/>
  <c r="AB29" i="237"/>
  <c r="AA29" i="237"/>
  <c r="Z29" i="237"/>
  <c r="Y29" i="237"/>
  <c r="X29" i="237"/>
  <c r="W29" i="237"/>
  <c r="V29" i="237"/>
  <c r="U29" i="237"/>
  <c r="T29" i="237"/>
  <c r="S29" i="237"/>
  <c r="R29" i="237"/>
  <c r="Q29" i="237"/>
  <c r="P29" i="237"/>
  <c r="O29" i="237"/>
  <c r="N29" i="237"/>
  <c r="M29" i="237"/>
  <c r="L29" i="237"/>
  <c r="K29" i="237"/>
  <c r="F29" i="237"/>
  <c r="AJ28" i="237"/>
  <c r="AI28" i="237"/>
  <c r="AH28" i="237"/>
  <c r="AG28" i="237"/>
  <c r="AF28" i="237"/>
  <c r="AE28" i="237"/>
  <c r="AD28" i="237"/>
  <c r="AC28" i="237"/>
  <c r="AB28" i="237"/>
  <c r="AA28" i="237"/>
  <c r="Z28" i="237"/>
  <c r="Y28" i="237"/>
  <c r="X28" i="237"/>
  <c r="W28" i="237"/>
  <c r="V28" i="237"/>
  <c r="U28" i="237"/>
  <c r="T28" i="237"/>
  <c r="S28" i="237"/>
  <c r="R28" i="237"/>
  <c r="Q28" i="237"/>
  <c r="P28" i="237"/>
  <c r="O28" i="237"/>
  <c r="N28" i="237"/>
  <c r="M28" i="237"/>
  <c r="L28" i="237"/>
  <c r="K28" i="237"/>
  <c r="F28" i="237"/>
  <c r="AJ27" i="237"/>
  <c r="AI27" i="237"/>
  <c r="AH27" i="237"/>
  <c r="AG27" i="237"/>
  <c r="AF27" i="237"/>
  <c r="AE27" i="237"/>
  <c r="AD27" i="237"/>
  <c r="AC27" i="237"/>
  <c r="AB27" i="237"/>
  <c r="AA27" i="237"/>
  <c r="Z27" i="237"/>
  <c r="Y27" i="237"/>
  <c r="X27" i="237"/>
  <c r="W27" i="237"/>
  <c r="V27" i="237"/>
  <c r="U27" i="237"/>
  <c r="T27" i="237"/>
  <c r="S27" i="237"/>
  <c r="R27" i="237"/>
  <c r="Q27" i="237"/>
  <c r="P27" i="237"/>
  <c r="O27" i="237"/>
  <c r="N27" i="237"/>
  <c r="M27" i="237"/>
  <c r="L27" i="237"/>
  <c r="K27" i="237"/>
  <c r="F27" i="237"/>
  <c r="AJ26" i="237"/>
  <c r="AI26" i="237"/>
  <c r="AH26" i="237"/>
  <c r="AG26" i="237"/>
  <c r="AF26" i="237"/>
  <c r="AE26" i="237"/>
  <c r="AD26" i="237"/>
  <c r="AC26" i="237"/>
  <c r="AB26" i="237"/>
  <c r="AA26" i="237"/>
  <c r="Z26" i="237"/>
  <c r="Y26" i="237"/>
  <c r="X26" i="237"/>
  <c r="W26" i="237"/>
  <c r="V26" i="237"/>
  <c r="U26" i="237"/>
  <c r="T26" i="237"/>
  <c r="S26" i="237"/>
  <c r="R26" i="237"/>
  <c r="Q26" i="237"/>
  <c r="P26" i="237"/>
  <c r="O26" i="237"/>
  <c r="N26" i="237"/>
  <c r="M26" i="237"/>
  <c r="L26" i="237"/>
  <c r="K26" i="237"/>
  <c r="F26" i="237"/>
  <c r="AJ25" i="237"/>
  <c r="AI25" i="237"/>
  <c r="AH25" i="237"/>
  <c r="AG25" i="237"/>
  <c r="AF25" i="237"/>
  <c r="AE25" i="237"/>
  <c r="AD25" i="237"/>
  <c r="AC25" i="237"/>
  <c r="AB25" i="237"/>
  <c r="AA25" i="237"/>
  <c r="Z25" i="237"/>
  <c r="Y25" i="237"/>
  <c r="X25" i="237"/>
  <c r="W25" i="237"/>
  <c r="V25" i="237"/>
  <c r="U25" i="237"/>
  <c r="T25" i="237"/>
  <c r="S25" i="237"/>
  <c r="R25" i="237"/>
  <c r="Q25" i="237"/>
  <c r="P25" i="237"/>
  <c r="O25" i="237"/>
  <c r="N25" i="237"/>
  <c r="M25" i="237"/>
  <c r="L25" i="237"/>
  <c r="K25" i="237"/>
  <c r="F25" i="237"/>
  <c r="AI24" i="237"/>
  <c r="AH24" i="237"/>
  <c r="AG24" i="237"/>
  <c r="AJ24" i="237" s="1"/>
  <c r="F24" i="237" s="1"/>
  <c r="AE24" i="237"/>
  <c r="AD24" i="237"/>
  <c r="AC24" i="237"/>
  <c r="AB24" i="237"/>
  <c r="AA24" i="237"/>
  <c r="AF24" i="237" s="1"/>
  <c r="Y24" i="237"/>
  <c r="X24" i="237"/>
  <c r="W24" i="237"/>
  <c r="V24" i="237"/>
  <c r="Z24" i="237" s="1"/>
  <c r="T24" i="237"/>
  <c r="S24" i="237"/>
  <c r="R24" i="237"/>
  <c r="Q24" i="237"/>
  <c r="U24" i="237" s="1"/>
  <c r="O24" i="237"/>
  <c r="N24" i="237"/>
  <c r="M24" i="237"/>
  <c r="L24" i="237"/>
  <c r="K24" i="237"/>
  <c r="P24" i="237" s="1"/>
  <c r="AI23" i="237"/>
  <c r="AH23" i="237"/>
  <c r="AG23" i="237"/>
  <c r="AJ23" i="237" s="1"/>
  <c r="F23" i="237" s="1"/>
  <c r="AE23" i="237"/>
  <c r="AD23" i="237"/>
  <c r="AC23" i="237"/>
  <c r="AB23" i="237"/>
  <c r="AA23" i="237"/>
  <c r="AF23" i="237" s="1"/>
  <c r="Y23" i="237"/>
  <c r="X23" i="237"/>
  <c r="W23" i="237"/>
  <c r="V23" i="237"/>
  <c r="Z23" i="237" s="1"/>
  <c r="T23" i="237"/>
  <c r="S23" i="237"/>
  <c r="R23" i="237"/>
  <c r="Q23" i="237"/>
  <c r="U23" i="237" s="1"/>
  <c r="O23" i="237"/>
  <c r="N23" i="237"/>
  <c r="M23" i="237"/>
  <c r="L23" i="237"/>
  <c r="K23" i="237"/>
  <c r="P23" i="237" s="1"/>
  <c r="AI22" i="237"/>
  <c r="AH22" i="237"/>
  <c r="AJ22" i="237" s="1"/>
  <c r="F22" i="237" s="1"/>
  <c r="AG22" i="237"/>
  <c r="AE22" i="237"/>
  <c r="AD22" i="237"/>
  <c r="AC22" i="237"/>
  <c r="AB22" i="237"/>
  <c r="AF22" i="237" s="1"/>
  <c r="AA22" i="237"/>
  <c r="Y22" i="237"/>
  <c r="X22" i="237"/>
  <c r="W22" i="237"/>
  <c r="Z22" i="237" s="1"/>
  <c r="V22" i="237"/>
  <c r="T22" i="237"/>
  <c r="S22" i="237"/>
  <c r="R22" i="237"/>
  <c r="U22" i="237" s="1"/>
  <c r="Q22" i="237"/>
  <c r="O22" i="237"/>
  <c r="N22" i="237"/>
  <c r="M22" i="237"/>
  <c r="L22" i="237"/>
  <c r="P22" i="237" s="1"/>
  <c r="K22" i="237"/>
  <c r="AI21" i="237"/>
  <c r="AH21" i="237"/>
  <c r="AJ21" i="237" s="1"/>
  <c r="F21" i="237" s="1"/>
  <c r="AG21" i="237"/>
  <c r="AE21" i="237"/>
  <c r="AD21" i="237"/>
  <c r="AC21" i="237"/>
  <c r="AB21" i="237"/>
  <c r="AF21" i="237" s="1"/>
  <c r="AA21" i="237"/>
  <c r="Y21" i="237"/>
  <c r="X21" i="237"/>
  <c r="W21" i="237"/>
  <c r="Z21" i="237" s="1"/>
  <c r="V21" i="237"/>
  <c r="T21" i="237"/>
  <c r="S21" i="237"/>
  <c r="R21" i="237"/>
  <c r="U21" i="237" s="1"/>
  <c r="Q21" i="237"/>
  <c r="O21" i="237"/>
  <c r="N21" i="237"/>
  <c r="M21" i="237"/>
  <c r="L21" i="237"/>
  <c r="P21" i="237" s="1"/>
  <c r="K21" i="237"/>
  <c r="AI20" i="237"/>
  <c r="AH20" i="237"/>
  <c r="AG20" i="237"/>
  <c r="AJ20" i="237" s="1"/>
  <c r="F20" i="237" s="1"/>
  <c r="AE20" i="237"/>
  <c r="AD20" i="237"/>
  <c r="AC20" i="237"/>
  <c r="AB20" i="237"/>
  <c r="AA20" i="237"/>
  <c r="AF20" i="237" s="1"/>
  <c r="Y20" i="237"/>
  <c r="X20" i="237"/>
  <c r="W20" i="237"/>
  <c r="V20" i="237"/>
  <c r="Z20" i="237" s="1"/>
  <c r="T20" i="237"/>
  <c r="S20" i="237"/>
  <c r="R20" i="237"/>
  <c r="Q20" i="237"/>
  <c r="U20" i="237" s="1"/>
  <c r="O20" i="237"/>
  <c r="N20" i="237"/>
  <c r="M20" i="237"/>
  <c r="L20" i="237"/>
  <c r="K20" i="237"/>
  <c r="P20" i="237" s="1"/>
  <c r="AI19" i="237"/>
  <c r="AH19" i="237"/>
  <c r="AG19" i="237"/>
  <c r="AJ19" i="237" s="1"/>
  <c r="F19" i="237" s="1"/>
  <c r="AE19" i="237"/>
  <c r="AD19" i="237"/>
  <c r="AC19" i="237"/>
  <c r="AB19" i="237"/>
  <c r="AA19" i="237"/>
  <c r="AF19" i="237" s="1"/>
  <c r="Z19" i="237"/>
  <c r="Y19" i="237"/>
  <c r="X19" i="237"/>
  <c r="W19" i="237"/>
  <c r="V19" i="237"/>
  <c r="T19" i="237"/>
  <c r="S19" i="237"/>
  <c r="R19" i="237"/>
  <c r="Q19" i="237"/>
  <c r="U19" i="237" s="1"/>
  <c r="O19" i="237"/>
  <c r="N19" i="237"/>
  <c r="M19" i="237"/>
  <c r="L19" i="237"/>
  <c r="K19" i="237"/>
  <c r="P19" i="237" s="1"/>
  <c r="AI18" i="237"/>
  <c r="AH18" i="237"/>
  <c r="AG18" i="237"/>
  <c r="AE18" i="237"/>
  <c r="AD18" i="237"/>
  <c r="AC18" i="237"/>
  <c r="AF18" i="237" s="1"/>
  <c r="AB18" i="237"/>
  <c r="AA18" i="237"/>
  <c r="Y18" i="237"/>
  <c r="X18" i="237"/>
  <c r="W18" i="237"/>
  <c r="V18" i="237"/>
  <c r="T18" i="237"/>
  <c r="S18" i="237"/>
  <c r="R18" i="237"/>
  <c r="Q18" i="237"/>
  <c r="O18" i="237"/>
  <c r="N18" i="237"/>
  <c r="M18" i="237"/>
  <c r="P18" i="237" s="1"/>
  <c r="L18" i="237"/>
  <c r="K18" i="237"/>
  <c r="AI17" i="237"/>
  <c r="AH17" i="237"/>
  <c r="AJ17" i="237" s="1"/>
  <c r="F17" i="237" s="1"/>
  <c r="AG17" i="237"/>
  <c r="AE17" i="237"/>
  <c r="AD17" i="237"/>
  <c r="AC17" i="237"/>
  <c r="AB17" i="237"/>
  <c r="AF17" i="237" s="1"/>
  <c r="AA17" i="237"/>
  <c r="Y17" i="237"/>
  <c r="X17" i="237"/>
  <c r="W17" i="237"/>
  <c r="Z17" i="237" s="1"/>
  <c r="V17" i="237"/>
  <c r="T17" i="237"/>
  <c r="S17" i="237"/>
  <c r="R17" i="237"/>
  <c r="U17" i="237" s="1"/>
  <c r="Q17" i="237"/>
  <c r="O17" i="237"/>
  <c r="N17" i="237"/>
  <c r="M17" i="237"/>
  <c r="L17" i="237"/>
  <c r="P17" i="237" s="1"/>
  <c r="K17" i="237"/>
  <c r="AI16" i="237"/>
  <c r="AH16" i="237"/>
  <c r="AJ16" i="237" s="1"/>
  <c r="F16" i="237" s="1"/>
  <c r="AG16" i="237"/>
  <c r="AE16" i="237"/>
  <c r="AD16" i="237"/>
  <c r="AC16" i="237"/>
  <c r="AB16" i="237"/>
  <c r="AA16" i="237"/>
  <c r="Y16" i="237"/>
  <c r="X16" i="237"/>
  <c r="W16" i="237"/>
  <c r="V16" i="237"/>
  <c r="T16" i="237"/>
  <c r="S16" i="237"/>
  <c r="R16" i="237"/>
  <c r="Q16" i="237"/>
  <c r="O16" i="237"/>
  <c r="N16" i="237"/>
  <c r="M16" i="237"/>
  <c r="L16" i="237"/>
  <c r="K16" i="237"/>
  <c r="AI15" i="237"/>
  <c r="AH15" i="237"/>
  <c r="AG15" i="237"/>
  <c r="AE15" i="237"/>
  <c r="AD15" i="237"/>
  <c r="AC15" i="237"/>
  <c r="AB15" i="237"/>
  <c r="AA15" i="237"/>
  <c r="Y15" i="237"/>
  <c r="X15" i="237"/>
  <c r="W15" i="237"/>
  <c r="Z15" i="237" s="1"/>
  <c r="V15" i="237"/>
  <c r="T15" i="237"/>
  <c r="S15" i="237"/>
  <c r="R15" i="237"/>
  <c r="Q15" i="237"/>
  <c r="O15" i="237"/>
  <c r="N15" i="237"/>
  <c r="M15" i="237"/>
  <c r="L15" i="237"/>
  <c r="K15" i="237"/>
  <c r="AI14" i="237"/>
  <c r="AH14" i="237"/>
  <c r="AJ14" i="237" s="1"/>
  <c r="F14" i="237" s="1"/>
  <c r="AG14" i="237"/>
  <c r="AE14" i="237"/>
  <c r="AD14" i="237"/>
  <c r="AC14" i="237"/>
  <c r="AB14" i="237"/>
  <c r="AF14" i="237" s="1"/>
  <c r="AA14" i="237"/>
  <c r="Y14" i="237"/>
  <c r="X14" i="237"/>
  <c r="W14" i="237"/>
  <c r="Z14" i="237" s="1"/>
  <c r="V14" i="237"/>
  <c r="T14" i="237"/>
  <c r="S14" i="237"/>
  <c r="R14" i="237"/>
  <c r="U14" i="237" s="1"/>
  <c r="Q14" i="237"/>
  <c r="O14" i="237"/>
  <c r="N14" i="237"/>
  <c r="M14" i="237"/>
  <c r="L14" i="237"/>
  <c r="P14" i="237" s="1"/>
  <c r="K14" i="237"/>
  <c r="AJ13" i="237"/>
  <c r="F13" i="237" s="1"/>
  <c r="AI13" i="237"/>
  <c r="AH13" i="237"/>
  <c r="AG13" i="237"/>
  <c r="AE13" i="237"/>
  <c r="AD13" i="237"/>
  <c r="AC13" i="237"/>
  <c r="AB13" i="237"/>
  <c r="AA13" i="237"/>
  <c r="AF13" i="237" s="1"/>
  <c r="Y13" i="237"/>
  <c r="X13" i="237"/>
  <c r="W13" i="237"/>
  <c r="V13" i="237"/>
  <c r="T13" i="237"/>
  <c r="S13" i="237"/>
  <c r="R13" i="237"/>
  <c r="Q13" i="237"/>
  <c r="U13" i="237" s="1"/>
  <c r="O13" i="237"/>
  <c r="N13" i="237"/>
  <c r="M13" i="237"/>
  <c r="L13" i="237"/>
  <c r="K13" i="237"/>
  <c r="P13" i="237" s="1"/>
  <c r="AI12" i="237"/>
  <c r="AH12" i="237"/>
  <c r="AG12" i="237"/>
  <c r="AJ12" i="237" s="1"/>
  <c r="F12" i="237" s="1"/>
  <c r="AE12" i="237"/>
  <c r="AD12" i="237"/>
  <c r="AC12" i="237"/>
  <c r="AB12" i="237"/>
  <c r="AA12" i="237"/>
  <c r="AF12" i="237" s="1"/>
  <c r="Y12" i="237"/>
  <c r="X12" i="237"/>
  <c r="W12" i="237"/>
  <c r="V12" i="237"/>
  <c r="Z12" i="237" s="1"/>
  <c r="T12" i="237"/>
  <c r="S12" i="237"/>
  <c r="R12" i="237"/>
  <c r="Q12" i="237"/>
  <c r="U12" i="237" s="1"/>
  <c r="O12" i="237"/>
  <c r="N12" i="237"/>
  <c r="M12" i="237"/>
  <c r="L12" i="237"/>
  <c r="K12" i="237"/>
  <c r="P12" i="237" s="1"/>
  <c r="AI11" i="237"/>
  <c r="AH11" i="237"/>
  <c r="AJ11" i="237" s="1"/>
  <c r="F11" i="237" s="1"/>
  <c r="AG11" i="237"/>
  <c r="AE11" i="237"/>
  <c r="AD11" i="237"/>
  <c r="AC11" i="237"/>
  <c r="AB11" i="237"/>
  <c r="AF11" i="237" s="1"/>
  <c r="AA11" i="237"/>
  <c r="Y11" i="237"/>
  <c r="X11" i="237"/>
  <c r="W11" i="237"/>
  <c r="Z11" i="237" s="1"/>
  <c r="V11" i="237"/>
  <c r="T11" i="237"/>
  <c r="S11" i="237"/>
  <c r="R11" i="237"/>
  <c r="U11" i="237" s="1"/>
  <c r="Q11" i="237"/>
  <c r="O11" i="237"/>
  <c r="N11" i="237"/>
  <c r="M11" i="237"/>
  <c r="L11" i="237"/>
  <c r="P11" i="237" s="1"/>
  <c r="K11" i="237"/>
  <c r="AI10" i="237"/>
  <c r="AH10" i="237"/>
  <c r="AG10" i="237"/>
  <c r="AJ10" i="237" s="1"/>
  <c r="F10" i="237" s="1"/>
  <c r="AE10" i="237"/>
  <c r="AD10" i="237"/>
  <c r="AC10" i="237"/>
  <c r="AB10" i="237"/>
  <c r="AA10" i="237"/>
  <c r="AF10" i="237" s="1"/>
  <c r="Y10" i="237"/>
  <c r="X10" i="237"/>
  <c r="W10" i="237"/>
  <c r="V10" i="237"/>
  <c r="Z10" i="237" s="1"/>
  <c r="T10" i="237"/>
  <c r="S10" i="237"/>
  <c r="R10" i="237"/>
  <c r="Q10" i="237"/>
  <c r="U10" i="237" s="1"/>
  <c r="O10" i="237"/>
  <c r="N10" i="237"/>
  <c r="M10" i="237"/>
  <c r="L10" i="237"/>
  <c r="K10" i="237"/>
  <c r="P10" i="237" s="1"/>
  <c r="AI9" i="237"/>
  <c r="AH9" i="237"/>
  <c r="AJ9" i="237" s="1"/>
  <c r="F9" i="237" s="1"/>
  <c r="AG9" i="237"/>
  <c r="AE9" i="237"/>
  <c r="AD9" i="237"/>
  <c r="AC9" i="237"/>
  <c r="AB9" i="237"/>
  <c r="AF9" i="237" s="1"/>
  <c r="AA9" i="237"/>
  <c r="Y9" i="237"/>
  <c r="X9" i="237"/>
  <c r="W9" i="237"/>
  <c r="Z9" i="237" s="1"/>
  <c r="V9" i="237"/>
  <c r="T9" i="237"/>
  <c r="S9" i="237"/>
  <c r="R9" i="237"/>
  <c r="U9" i="237" s="1"/>
  <c r="Q9" i="237"/>
  <c r="O9" i="237"/>
  <c r="N9" i="237"/>
  <c r="M9" i="237"/>
  <c r="L9" i="237"/>
  <c r="P9" i="237" s="1"/>
  <c r="K9" i="237"/>
  <c r="AI8" i="237"/>
  <c r="AH8" i="237"/>
  <c r="AG8" i="237"/>
  <c r="AJ8" i="237" s="1"/>
  <c r="F8" i="237" s="1"/>
  <c r="AE8" i="237"/>
  <c r="AD8" i="237"/>
  <c r="AC8" i="237"/>
  <c r="AB8" i="237"/>
  <c r="AA8" i="237"/>
  <c r="AF8" i="237" s="1"/>
  <c r="Y8" i="237"/>
  <c r="X8" i="237"/>
  <c r="W8" i="237"/>
  <c r="V8" i="237"/>
  <c r="Z8" i="237" s="1"/>
  <c r="T8" i="237"/>
  <c r="S8" i="237"/>
  <c r="R8" i="237"/>
  <c r="Q8" i="237"/>
  <c r="U8" i="237" s="1"/>
  <c r="O8" i="237"/>
  <c r="N8" i="237"/>
  <c r="M8" i="237"/>
  <c r="L8" i="237"/>
  <c r="K8" i="237"/>
  <c r="P8" i="237" s="1"/>
  <c r="AI7" i="237"/>
  <c r="AH7" i="237"/>
  <c r="AJ7" i="237" s="1"/>
  <c r="F7" i="237" s="1"/>
  <c r="AG7" i="237"/>
  <c r="AE7" i="237"/>
  <c r="AD7" i="237"/>
  <c r="AC7" i="237"/>
  <c r="AB7" i="237"/>
  <c r="AF7" i="237" s="1"/>
  <c r="AA7" i="237"/>
  <c r="Y7" i="237"/>
  <c r="X7" i="237"/>
  <c r="W7" i="237"/>
  <c r="Z7" i="237" s="1"/>
  <c r="V7" i="237"/>
  <c r="T7" i="237"/>
  <c r="S7" i="237"/>
  <c r="R7" i="237"/>
  <c r="U7" i="237" s="1"/>
  <c r="Q7" i="237"/>
  <c r="O7" i="237"/>
  <c r="N7" i="237"/>
  <c r="M7" i="237"/>
  <c r="L7" i="237"/>
  <c r="P7" i="237" s="1"/>
  <c r="K7" i="237"/>
  <c r="AI6" i="237"/>
  <c r="AH6" i="237"/>
  <c r="AJ6" i="237" s="1"/>
  <c r="F6" i="237" s="1"/>
  <c r="AG6" i="237"/>
  <c r="AE6" i="237"/>
  <c r="AD6" i="237"/>
  <c r="AC6" i="237"/>
  <c r="AB6" i="237"/>
  <c r="AF6" i="237" s="1"/>
  <c r="AA6" i="237"/>
  <c r="Y6" i="237"/>
  <c r="X6" i="237"/>
  <c r="W6" i="237"/>
  <c r="Z6" i="237" s="1"/>
  <c r="V6" i="237"/>
  <c r="T6" i="237"/>
  <c r="S6" i="237"/>
  <c r="R6" i="237"/>
  <c r="U6" i="237" s="1"/>
  <c r="Q6" i="237"/>
  <c r="O6" i="237"/>
  <c r="N6" i="237"/>
  <c r="M6" i="237"/>
  <c r="L6" i="237"/>
  <c r="P6" i="237" s="1"/>
  <c r="K6" i="237"/>
  <c r="AI5" i="237"/>
  <c r="AH5" i="237"/>
  <c r="AJ5" i="237" s="1"/>
  <c r="F5" i="237" s="1"/>
  <c r="AG5" i="237"/>
  <c r="AE5" i="237"/>
  <c r="AD5" i="237"/>
  <c r="AC5" i="237"/>
  <c r="AB5" i="237"/>
  <c r="AF5" i="237" s="1"/>
  <c r="AA5" i="237"/>
  <c r="Y5" i="237"/>
  <c r="X5" i="237"/>
  <c r="W5" i="237"/>
  <c r="Z5" i="237" s="1"/>
  <c r="V5" i="237"/>
  <c r="T5" i="237"/>
  <c r="S5" i="237"/>
  <c r="R5" i="237"/>
  <c r="U5" i="237" s="1"/>
  <c r="Q5" i="237"/>
  <c r="O5" i="237"/>
  <c r="N5" i="237"/>
  <c r="M5" i="237"/>
  <c r="L5" i="237"/>
  <c r="P5" i="237" s="1"/>
  <c r="K5" i="237"/>
  <c r="AI4" i="237"/>
  <c r="AH4" i="237"/>
  <c r="AJ4" i="237" s="1"/>
  <c r="F4" i="237" s="1"/>
  <c r="AG4" i="237"/>
  <c r="AE4" i="237"/>
  <c r="AD4" i="237"/>
  <c r="AC4" i="237"/>
  <c r="AF4" i="237" s="1"/>
  <c r="AB4" i="237"/>
  <c r="AA4" i="237"/>
  <c r="Y4" i="237"/>
  <c r="X4" i="237"/>
  <c r="Z4" i="237" s="1"/>
  <c r="W4" i="237"/>
  <c r="V4" i="237"/>
  <c r="T4" i="237"/>
  <c r="S4" i="237"/>
  <c r="U4" i="237" s="1"/>
  <c r="R4" i="237"/>
  <c r="Q4" i="237"/>
  <c r="O4" i="237"/>
  <c r="N4" i="237"/>
  <c r="M4" i="237"/>
  <c r="P4" i="237" s="1"/>
  <c r="L4" i="237"/>
  <c r="K4" i="237"/>
  <c r="D57" i="236"/>
  <c r="E54" i="236"/>
  <c r="E55" i="236" s="1"/>
  <c r="D54" i="236"/>
  <c r="D56" i="236" s="1"/>
  <c r="C54" i="236"/>
  <c r="C56" i="236" s="1"/>
  <c r="G56" i="236" s="1"/>
  <c r="D50" i="236"/>
  <c r="E47" i="236"/>
  <c r="E49" i="236" s="1"/>
  <c r="D47" i="236"/>
  <c r="D62" i="236" s="1"/>
  <c r="AJ43" i="236"/>
  <c r="AI43" i="236"/>
  <c r="AH43" i="236"/>
  <c r="AG43" i="236"/>
  <c r="AF43" i="236"/>
  <c r="AE43" i="236"/>
  <c r="AD43" i="236"/>
  <c r="AC43" i="236"/>
  <c r="AB43" i="236"/>
  <c r="AA43" i="236"/>
  <c r="Z43" i="236"/>
  <c r="Y43" i="236"/>
  <c r="X43" i="236"/>
  <c r="W43" i="236"/>
  <c r="V43" i="236"/>
  <c r="U43" i="236"/>
  <c r="T43" i="236"/>
  <c r="S43" i="236"/>
  <c r="R43" i="236"/>
  <c r="Q43" i="236"/>
  <c r="P43" i="236"/>
  <c r="O43" i="236"/>
  <c r="N43" i="236"/>
  <c r="M43" i="236"/>
  <c r="L43" i="236"/>
  <c r="K43" i="236"/>
  <c r="F43" i="236"/>
  <c r="AJ42" i="236"/>
  <c r="AI42" i="236"/>
  <c r="AH42" i="236"/>
  <c r="AG42" i="236"/>
  <c r="AF42" i="236"/>
  <c r="AE42" i="236"/>
  <c r="AD42" i="236"/>
  <c r="AC42" i="236"/>
  <c r="AB42" i="236"/>
  <c r="AA42" i="236"/>
  <c r="Z42" i="236"/>
  <c r="Y42" i="236"/>
  <c r="X42" i="236"/>
  <c r="W42" i="236"/>
  <c r="V42" i="236"/>
  <c r="U42" i="236"/>
  <c r="T42" i="236"/>
  <c r="S42" i="236"/>
  <c r="R42" i="236"/>
  <c r="Q42" i="236"/>
  <c r="P42" i="236"/>
  <c r="O42" i="236"/>
  <c r="N42" i="236"/>
  <c r="M42" i="236"/>
  <c r="L42" i="236"/>
  <c r="K42" i="236"/>
  <c r="F42" i="236"/>
  <c r="AJ41" i="236"/>
  <c r="AI41" i="236"/>
  <c r="AH41" i="236"/>
  <c r="AG41" i="236"/>
  <c r="AF41" i="236"/>
  <c r="AE41" i="236"/>
  <c r="AD41" i="236"/>
  <c r="AC41" i="236"/>
  <c r="AB41" i="236"/>
  <c r="AA41" i="236"/>
  <c r="Z41" i="236"/>
  <c r="Y41" i="236"/>
  <c r="X41" i="236"/>
  <c r="W41" i="236"/>
  <c r="V41" i="236"/>
  <c r="U41" i="236"/>
  <c r="T41" i="236"/>
  <c r="S41" i="236"/>
  <c r="R41" i="236"/>
  <c r="Q41" i="236"/>
  <c r="P41" i="236"/>
  <c r="O41" i="236"/>
  <c r="N41" i="236"/>
  <c r="M41" i="236"/>
  <c r="L41" i="236"/>
  <c r="K41" i="236"/>
  <c r="F41" i="236"/>
  <c r="AJ40" i="236"/>
  <c r="AI40" i="236"/>
  <c r="AH40" i="236"/>
  <c r="AG40" i="236"/>
  <c r="AF40" i="236"/>
  <c r="AE40" i="236"/>
  <c r="AD40" i="236"/>
  <c r="AC40" i="236"/>
  <c r="AB40" i="236"/>
  <c r="AA40" i="236"/>
  <c r="Z40" i="236"/>
  <c r="Y40" i="236"/>
  <c r="X40" i="236"/>
  <c r="W40" i="236"/>
  <c r="V40" i="236"/>
  <c r="U40" i="236"/>
  <c r="T40" i="236"/>
  <c r="S40" i="236"/>
  <c r="R40" i="236"/>
  <c r="Q40" i="236"/>
  <c r="P40" i="236"/>
  <c r="O40" i="236"/>
  <c r="N40" i="236"/>
  <c r="M40" i="236"/>
  <c r="L40" i="236"/>
  <c r="K40" i="236"/>
  <c r="F40" i="236"/>
  <c r="AJ39" i="236"/>
  <c r="AI39" i="236"/>
  <c r="AH39" i="236"/>
  <c r="AG39" i="236"/>
  <c r="AF39" i="236"/>
  <c r="AE39" i="236"/>
  <c r="AD39" i="236"/>
  <c r="AC39" i="236"/>
  <c r="AB39" i="236"/>
  <c r="AA39" i="236"/>
  <c r="Z39" i="236"/>
  <c r="Y39" i="236"/>
  <c r="X39" i="236"/>
  <c r="W39" i="236"/>
  <c r="V39" i="236"/>
  <c r="U39" i="236"/>
  <c r="T39" i="236"/>
  <c r="S39" i="236"/>
  <c r="R39" i="236"/>
  <c r="Q39" i="236"/>
  <c r="P39" i="236"/>
  <c r="O39" i="236"/>
  <c r="N39" i="236"/>
  <c r="M39" i="236"/>
  <c r="L39" i="236"/>
  <c r="K39" i="236"/>
  <c r="F39" i="236"/>
  <c r="AJ38" i="236"/>
  <c r="AI38" i="236"/>
  <c r="AH38" i="236"/>
  <c r="AG38" i="236"/>
  <c r="AF38" i="236"/>
  <c r="AE38" i="236"/>
  <c r="AD38" i="236"/>
  <c r="AC38" i="236"/>
  <c r="AB38" i="236"/>
  <c r="AA38" i="236"/>
  <c r="Z38" i="236"/>
  <c r="Y38" i="236"/>
  <c r="X38" i="236"/>
  <c r="W38" i="236"/>
  <c r="V38" i="236"/>
  <c r="U38" i="236"/>
  <c r="T38" i="236"/>
  <c r="S38" i="236"/>
  <c r="R38" i="236"/>
  <c r="Q38" i="236"/>
  <c r="P38" i="236"/>
  <c r="O38" i="236"/>
  <c r="N38" i="236"/>
  <c r="M38" i="236"/>
  <c r="L38" i="236"/>
  <c r="K38" i="236"/>
  <c r="F38" i="236"/>
  <c r="AJ37" i="236"/>
  <c r="AI37" i="236"/>
  <c r="AH37" i="236"/>
  <c r="AG37" i="236"/>
  <c r="AF37" i="236"/>
  <c r="AE37" i="236"/>
  <c r="AD37" i="236"/>
  <c r="AC37" i="236"/>
  <c r="AB37" i="236"/>
  <c r="AA37" i="236"/>
  <c r="Z37" i="236"/>
  <c r="Y37" i="236"/>
  <c r="X37" i="236"/>
  <c r="W37" i="236"/>
  <c r="V37" i="236"/>
  <c r="U37" i="236"/>
  <c r="T37" i="236"/>
  <c r="S37" i="236"/>
  <c r="R37" i="236"/>
  <c r="Q37" i="236"/>
  <c r="P37" i="236"/>
  <c r="O37" i="236"/>
  <c r="N37" i="236"/>
  <c r="M37" i="236"/>
  <c r="L37" i="236"/>
  <c r="K37" i="236"/>
  <c r="F37" i="236"/>
  <c r="AJ36" i="236"/>
  <c r="AI36" i="236"/>
  <c r="AH36" i="236"/>
  <c r="AG36" i="236"/>
  <c r="AF36" i="236"/>
  <c r="AE36" i="236"/>
  <c r="AD36" i="236"/>
  <c r="AC36" i="236"/>
  <c r="AB36" i="236"/>
  <c r="AA36" i="236"/>
  <c r="Z36" i="236"/>
  <c r="Y36" i="236"/>
  <c r="X36" i="236"/>
  <c r="W36" i="236"/>
  <c r="V36" i="236"/>
  <c r="U36" i="236"/>
  <c r="T36" i="236"/>
  <c r="S36" i="236"/>
  <c r="R36" i="236"/>
  <c r="Q36" i="236"/>
  <c r="P36" i="236"/>
  <c r="O36" i="236"/>
  <c r="N36" i="236"/>
  <c r="M36" i="236"/>
  <c r="L36" i="236"/>
  <c r="K36" i="236"/>
  <c r="F36" i="236"/>
  <c r="AJ35" i="236"/>
  <c r="AI35" i="236"/>
  <c r="AH35" i="236"/>
  <c r="AG35" i="236"/>
  <c r="AF35" i="236"/>
  <c r="AE35" i="236"/>
  <c r="AD35" i="236"/>
  <c r="AC35" i="236"/>
  <c r="AB35" i="236"/>
  <c r="AA35" i="236"/>
  <c r="Z35" i="236"/>
  <c r="Y35" i="236"/>
  <c r="X35" i="236"/>
  <c r="W35" i="236"/>
  <c r="V35" i="236"/>
  <c r="U35" i="236"/>
  <c r="T35" i="236"/>
  <c r="S35" i="236"/>
  <c r="R35" i="236"/>
  <c r="Q35" i="236"/>
  <c r="P35" i="236"/>
  <c r="O35" i="236"/>
  <c r="N35" i="236"/>
  <c r="M35" i="236"/>
  <c r="L35" i="236"/>
  <c r="K35" i="236"/>
  <c r="F35" i="236"/>
  <c r="AJ34" i="236"/>
  <c r="AI34" i="236"/>
  <c r="AH34" i="236"/>
  <c r="AG34" i="236"/>
  <c r="AF34" i="236"/>
  <c r="AE34" i="236"/>
  <c r="AD34" i="236"/>
  <c r="AC34" i="236"/>
  <c r="AB34" i="236"/>
  <c r="AA34" i="236"/>
  <c r="Z34" i="236"/>
  <c r="Y34" i="236"/>
  <c r="X34" i="236"/>
  <c r="W34" i="236"/>
  <c r="V34" i="236"/>
  <c r="U34" i="236"/>
  <c r="T34" i="236"/>
  <c r="S34" i="236"/>
  <c r="R34" i="236"/>
  <c r="Q34" i="236"/>
  <c r="P34" i="236"/>
  <c r="O34" i="236"/>
  <c r="N34" i="236"/>
  <c r="M34" i="236"/>
  <c r="L34" i="236"/>
  <c r="K34" i="236"/>
  <c r="F34" i="236"/>
  <c r="AJ33" i="236"/>
  <c r="AI33" i="236"/>
  <c r="AH33" i="236"/>
  <c r="AG33" i="236"/>
  <c r="AF33" i="236"/>
  <c r="AE33" i="236"/>
  <c r="AD33" i="236"/>
  <c r="AC33" i="236"/>
  <c r="AB33" i="236"/>
  <c r="AA33" i="236"/>
  <c r="Z33" i="236"/>
  <c r="Y33" i="236"/>
  <c r="X33" i="236"/>
  <c r="W33" i="236"/>
  <c r="V33" i="236"/>
  <c r="U33" i="236"/>
  <c r="T33" i="236"/>
  <c r="S33" i="236"/>
  <c r="R33" i="236"/>
  <c r="Q33" i="236"/>
  <c r="P33" i="236"/>
  <c r="O33" i="236"/>
  <c r="N33" i="236"/>
  <c r="M33" i="236"/>
  <c r="L33" i="236"/>
  <c r="K33" i="236"/>
  <c r="F33" i="236"/>
  <c r="AJ32" i="236"/>
  <c r="AI32" i="236"/>
  <c r="AH32" i="236"/>
  <c r="AG32" i="236"/>
  <c r="AF32" i="236"/>
  <c r="AE32" i="236"/>
  <c r="AD32" i="236"/>
  <c r="AC32" i="236"/>
  <c r="AB32" i="236"/>
  <c r="AA32" i="236"/>
  <c r="Z32" i="236"/>
  <c r="Y32" i="236"/>
  <c r="X32" i="236"/>
  <c r="W32" i="236"/>
  <c r="V32" i="236"/>
  <c r="U32" i="236"/>
  <c r="T32" i="236"/>
  <c r="S32" i="236"/>
  <c r="R32" i="236"/>
  <c r="Q32" i="236"/>
  <c r="P32" i="236"/>
  <c r="O32" i="236"/>
  <c r="N32" i="236"/>
  <c r="M32" i="236"/>
  <c r="L32" i="236"/>
  <c r="K32" i="236"/>
  <c r="F32" i="236"/>
  <c r="AJ31" i="236"/>
  <c r="AI31" i="236"/>
  <c r="AH31" i="236"/>
  <c r="AG31" i="236"/>
  <c r="AF31" i="236"/>
  <c r="AE31" i="236"/>
  <c r="AD31" i="236"/>
  <c r="AC31" i="236"/>
  <c r="AB31" i="236"/>
  <c r="AA31" i="236"/>
  <c r="Z31" i="236"/>
  <c r="Y31" i="236"/>
  <c r="X31" i="236"/>
  <c r="W31" i="236"/>
  <c r="V31" i="236"/>
  <c r="U31" i="236"/>
  <c r="T31" i="236"/>
  <c r="S31" i="236"/>
  <c r="R31" i="236"/>
  <c r="Q31" i="236"/>
  <c r="P31" i="236"/>
  <c r="O31" i="236"/>
  <c r="N31" i="236"/>
  <c r="M31" i="236"/>
  <c r="L31" i="236"/>
  <c r="K31" i="236"/>
  <c r="F31" i="236"/>
  <c r="AJ30" i="236"/>
  <c r="AI30" i="236"/>
  <c r="AH30" i="236"/>
  <c r="AG30" i="236"/>
  <c r="AF30" i="236"/>
  <c r="AE30" i="236"/>
  <c r="AD30" i="236"/>
  <c r="AC30" i="236"/>
  <c r="AB30" i="236"/>
  <c r="AA30" i="236"/>
  <c r="Z30" i="236"/>
  <c r="Y30" i="236"/>
  <c r="X30" i="236"/>
  <c r="W30" i="236"/>
  <c r="V30" i="236"/>
  <c r="U30" i="236"/>
  <c r="T30" i="236"/>
  <c r="S30" i="236"/>
  <c r="R30" i="236"/>
  <c r="Q30" i="236"/>
  <c r="P30" i="236"/>
  <c r="O30" i="236"/>
  <c r="N30" i="236"/>
  <c r="M30" i="236"/>
  <c r="L30" i="236"/>
  <c r="K30" i="236"/>
  <c r="F30" i="236"/>
  <c r="AJ29" i="236"/>
  <c r="AI29" i="236"/>
  <c r="AH29" i="236"/>
  <c r="AG29" i="236"/>
  <c r="AF29" i="236"/>
  <c r="AE29" i="236"/>
  <c r="AD29" i="236"/>
  <c r="AC29" i="236"/>
  <c r="AB29" i="236"/>
  <c r="AA29" i="236"/>
  <c r="Z29" i="236"/>
  <c r="Y29" i="236"/>
  <c r="X29" i="236"/>
  <c r="W29" i="236"/>
  <c r="V29" i="236"/>
  <c r="U29" i="236"/>
  <c r="T29" i="236"/>
  <c r="S29" i="236"/>
  <c r="R29" i="236"/>
  <c r="Q29" i="236"/>
  <c r="P29" i="236"/>
  <c r="O29" i="236"/>
  <c r="N29" i="236"/>
  <c r="M29" i="236"/>
  <c r="L29" i="236"/>
  <c r="K29" i="236"/>
  <c r="F29" i="236"/>
  <c r="AJ28" i="236"/>
  <c r="AI28" i="236"/>
  <c r="AH28" i="236"/>
  <c r="AG28" i="236"/>
  <c r="AE28" i="236"/>
  <c r="AD28" i="236"/>
  <c r="AC28" i="236"/>
  <c r="AB28" i="236"/>
  <c r="AA28" i="236"/>
  <c r="AF28" i="236" s="1"/>
  <c r="Y28" i="236"/>
  <c r="X28" i="236"/>
  <c r="W28" i="236"/>
  <c r="V28" i="236"/>
  <c r="Z28" i="236" s="1"/>
  <c r="U28" i="236"/>
  <c r="T28" i="236"/>
  <c r="S28" i="236"/>
  <c r="R28" i="236"/>
  <c r="Q28" i="236"/>
  <c r="O28" i="236"/>
  <c r="N28" i="236"/>
  <c r="M28" i="236"/>
  <c r="L28" i="236"/>
  <c r="K28" i="236"/>
  <c r="P28" i="236" s="1"/>
  <c r="F28" i="236"/>
  <c r="AI27" i="236"/>
  <c r="AH27" i="236"/>
  <c r="AG27" i="236"/>
  <c r="AJ27" i="236" s="1"/>
  <c r="F27" i="236" s="1"/>
  <c r="AE27" i="236"/>
  <c r="AD27" i="236"/>
  <c r="AC27" i="236"/>
  <c r="AB27" i="236"/>
  <c r="AA27" i="236"/>
  <c r="AF27" i="236" s="1"/>
  <c r="Y27" i="236"/>
  <c r="X27" i="236"/>
  <c r="W27" i="236"/>
  <c r="V27" i="236"/>
  <c r="Z27" i="236" s="1"/>
  <c r="T27" i="236"/>
  <c r="S27" i="236"/>
  <c r="R27" i="236"/>
  <c r="Q27" i="236"/>
  <c r="U27" i="236" s="1"/>
  <c r="O27" i="236"/>
  <c r="N27" i="236"/>
  <c r="M27" i="236"/>
  <c r="L27" i="236"/>
  <c r="K27" i="236"/>
  <c r="P27" i="236" s="1"/>
  <c r="AI26" i="236"/>
  <c r="AH26" i="236"/>
  <c r="AG26" i="236"/>
  <c r="AJ26" i="236" s="1"/>
  <c r="F26" i="236" s="1"/>
  <c r="AE26" i="236"/>
  <c r="AD26" i="236"/>
  <c r="AC26" i="236"/>
  <c r="AB26" i="236"/>
  <c r="AA26" i="236"/>
  <c r="Y26" i="236"/>
  <c r="X26" i="236"/>
  <c r="W26" i="236"/>
  <c r="V26" i="236"/>
  <c r="T26" i="236"/>
  <c r="S26" i="236"/>
  <c r="R26" i="236"/>
  <c r="Q26" i="236"/>
  <c r="O26" i="236"/>
  <c r="N26" i="236"/>
  <c r="M26" i="236"/>
  <c r="L26" i="236"/>
  <c r="K26" i="236"/>
  <c r="AI25" i="236"/>
  <c r="AH25" i="236"/>
  <c r="AG25" i="236"/>
  <c r="AE25" i="236"/>
  <c r="AD25" i="236"/>
  <c r="AC25" i="236"/>
  <c r="AB25" i="236"/>
  <c r="AA25" i="236"/>
  <c r="Y25" i="236"/>
  <c r="X25" i="236"/>
  <c r="W25" i="236"/>
  <c r="V25" i="236"/>
  <c r="T25" i="236"/>
  <c r="S25" i="236"/>
  <c r="R25" i="236"/>
  <c r="U25" i="236" s="1"/>
  <c r="Q25" i="236"/>
  <c r="O25" i="236"/>
  <c r="N25" i="236"/>
  <c r="M25" i="236"/>
  <c r="L25" i="236"/>
  <c r="K25" i="236"/>
  <c r="AI24" i="236"/>
  <c r="AH24" i="236"/>
  <c r="AG24" i="236"/>
  <c r="AJ24" i="236" s="1"/>
  <c r="F24" i="236" s="1"/>
  <c r="AE24" i="236"/>
  <c r="AD24" i="236"/>
  <c r="AC24" i="236"/>
  <c r="AB24" i="236"/>
  <c r="AA24" i="236"/>
  <c r="AF24" i="236" s="1"/>
  <c r="Y24" i="236"/>
  <c r="X24" i="236"/>
  <c r="W24" i="236"/>
  <c r="V24" i="236"/>
  <c r="Z24" i="236" s="1"/>
  <c r="T24" i="236"/>
  <c r="S24" i="236"/>
  <c r="R24" i="236"/>
  <c r="Q24" i="236"/>
  <c r="U24" i="236" s="1"/>
  <c r="O24" i="236"/>
  <c r="N24" i="236"/>
  <c r="M24" i="236"/>
  <c r="L24" i="236"/>
  <c r="K24" i="236"/>
  <c r="P24" i="236" s="1"/>
  <c r="AI23" i="236"/>
  <c r="AH23" i="236"/>
  <c r="AG23" i="236"/>
  <c r="AJ23" i="236" s="1"/>
  <c r="F23" i="236" s="1"/>
  <c r="AE23" i="236"/>
  <c r="AD23" i="236"/>
  <c r="AC23" i="236"/>
  <c r="AB23" i="236"/>
  <c r="AA23" i="236"/>
  <c r="AF23" i="236" s="1"/>
  <c r="Y23" i="236"/>
  <c r="X23" i="236"/>
  <c r="W23" i="236"/>
  <c r="V23" i="236"/>
  <c r="Z23" i="236" s="1"/>
  <c r="U23" i="236"/>
  <c r="T23" i="236"/>
  <c r="S23" i="236"/>
  <c r="R23" i="236"/>
  <c r="Q23" i="236"/>
  <c r="O23" i="236"/>
  <c r="N23" i="236"/>
  <c r="M23" i="236"/>
  <c r="L23" i="236"/>
  <c r="K23" i="236"/>
  <c r="P23" i="236" s="1"/>
  <c r="AI22" i="236"/>
  <c r="AH22" i="236"/>
  <c r="AG22" i="236"/>
  <c r="AJ22" i="236" s="1"/>
  <c r="F22" i="236" s="1"/>
  <c r="AE22" i="236"/>
  <c r="AD22" i="236"/>
  <c r="AC22" i="236"/>
  <c r="AB22" i="236"/>
  <c r="AA22" i="236"/>
  <c r="AF22" i="236" s="1"/>
  <c r="Y22" i="236"/>
  <c r="X22" i="236"/>
  <c r="W22" i="236"/>
  <c r="V22" i="236"/>
  <c r="Z22" i="236" s="1"/>
  <c r="T22" i="236"/>
  <c r="S22" i="236"/>
  <c r="R22" i="236"/>
  <c r="Q22" i="236"/>
  <c r="U22" i="236" s="1"/>
  <c r="O22" i="236"/>
  <c r="N22" i="236"/>
  <c r="M22" i="236"/>
  <c r="L22" i="236"/>
  <c r="K22" i="236"/>
  <c r="P22" i="236" s="1"/>
  <c r="AI21" i="236"/>
  <c r="AH21" i="236"/>
  <c r="AG21" i="236"/>
  <c r="AJ21" i="236" s="1"/>
  <c r="F21" i="236" s="1"/>
  <c r="AE21" i="236"/>
  <c r="AD21" i="236"/>
  <c r="AC21" i="236"/>
  <c r="AB21" i="236"/>
  <c r="AA21" i="236"/>
  <c r="AF21" i="236" s="1"/>
  <c r="Y21" i="236"/>
  <c r="X21" i="236"/>
  <c r="W21" i="236"/>
  <c r="V21" i="236"/>
  <c r="Z21" i="236" s="1"/>
  <c r="T21" i="236"/>
  <c r="S21" i="236"/>
  <c r="R21" i="236"/>
  <c r="Q21" i="236"/>
  <c r="U21" i="236" s="1"/>
  <c r="O21" i="236"/>
  <c r="N21" i="236"/>
  <c r="M21" i="236"/>
  <c r="L21" i="236"/>
  <c r="K21" i="236"/>
  <c r="P21" i="236" s="1"/>
  <c r="AI20" i="236"/>
  <c r="AH20" i="236"/>
  <c r="AG20" i="236"/>
  <c r="AE20" i="236"/>
  <c r="AD20" i="236"/>
  <c r="AC20" i="236"/>
  <c r="AB20" i="236"/>
  <c r="AA20" i="236"/>
  <c r="AF20" i="236" s="1"/>
  <c r="Y20" i="236"/>
  <c r="X20" i="236"/>
  <c r="W20" i="236"/>
  <c r="V20" i="236"/>
  <c r="Z20" i="236" s="1"/>
  <c r="T20" i="236"/>
  <c r="S20" i="236"/>
  <c r="R20" i="236"/>
  <c r="Q20" i="236"/>
  <c r="O20" i="236"/>
  <c r="N20" i="236"/>
  <c r="M20" i="236"/>
  <c r="L20" i="236"/>
  <c r="K20" i="236"/>
  <c r="AI19" i="236"/>
  <c r="AH19" i="236"/>
  <c r="AJ19" i="236" s="1"/>
  <c r="F19" i="236" s="1"/>
  <c r="AG19" i="236"/>
  <c r="AE19" i="236"/>
  <c r="AD19" i="236"/>
  <c r="AC19" i="236"/>
  <c r="AB19" i="236"/>
  <c r="AF19" i="236" s="1"/>
  <c r="AA19" i="236"/>
  <c r="Y19" i="236"/>
  <c r="X19" i="236"/>
  <c r="W19" i="236"/>
  <c r="Z19" i="236" s="1"/>
  <c r="V19" i="236"/>
  <c r="T19" i="236"/>
  <c r="S19" i="236"/>
  <c r="R19" i="236"/>
  <c r="U19" i="236" s="1"/>
  <c r="Q19" i="236"/>
  <c r="O19" i="236"/>
  <c r="N19" i="236"/>
  <c r="M19" i="236"/>
  <c r="L19" i="236"/>
  <c r="P19" i="236" s="1"/>
  <c r="K19" i="236"/>
  <c r="AI18" i="236"/>
  <c r="AH18" i="236"/>
  <c r="AG18" i="236"/>
  <c r="AE18" i="236"/>
  <c r="AD18" i="236"/>
  <c r="AC18" i="236"/>
  <c r="AB18" i="236"/>
  <c r="AF18" i="236" s="1"/>
  <c r="AA18" i="236"/>
  <c r="Y18" i="236"/>
  <c r="X18" i="236"/>
  <c r="W18" i="236"/>
  <c r="V18" i="236"/>
  <c r="T18" i="236"/>
  <c r="S18" i="236"/>
  <c r="R18" i="236"/>
  <c r="Q18" i="236"/>
  <c r="O18" i="236"/>
  <c r="N18" i="236"/>
  <c r="M18" i="236"/>
  <c r="L18" i="236"/>
  <c r="P18" i="236" s="1"/>
  <c r="K18" i="236"/>
  <c r="AI17" i="236"/>
  <c r="AH17" i="236"/>
  <c r="AJ17" i="236" s="1"/>
  <c r="F17" i="236" s="1"/>
  <c r="AG17" i="236"/>
  <c r="AE17" i="236"/>
  <c r="AD17" i="236"/>
  <c r="AC17" i="236"/>
  <c r="AB17" i="236"/>
  <c r="AF17" i="236" s="1"/>
  <c r="AA17" i="236"/>
  <c r="Y17" i="236"/>
  <c r="X17" i="236"/>
  <c r="W17" i="236"/>
  <c r="Z17" i="236" s="1"/>
  <c r="V17" i="236"/>
  <c r="T17" i="236"/>
  <c r="S17" i="236"/>
  <c r="R17" i="236"/>
  <c r="U17" i="236" s="1"/>
  <c r="Q17" i="236"/>
  <c r="O17" i="236"/>
  <c r="N17" i="236"/>
  <c r="M17" i="236"/>
  <c r="L17" i="236"/>
  <c r="P17" i="236" s="1"/>
  <c r="K17" i="236"/>
  <c r="AI16" i="236"/>
  <c r="AH16" i="236"/>
  <c r="AJ16" i="236" s="1"/>
  <c r="F16" i="236" s="1"/>
  <c r="AG16" i="236"/>
  <c r="AE16" i="236"/>
  <c r="AD16" i="236"/>
  <c r="AC16" i="236"/>
  <c r="AB16" i="236"/>
  <c r="AA16" i="236"/>
  <c r="Y16" i="236"/>
  <c r="X16" i="236"/>
  <c r="W16" i="236"/>
  <c r="V16" i="236"/>
  <c r="T16" i="236"/>
  <c r="S16" i="236"/>
  <c r="R16" i="236"/>
  <c r="Q16" i="236"/>
  <c r="O16" i="236"/>
  <c r="N16" i="236"/>
  <c r="M16" i="236"/>
  <c r="L16" i="236"/>
  <c r="K16" i="236"/>
  <c r="AI15" i="236"/>
  <c r="AH15" i="236"/>
  <c r="AG15" i="236"/>
  <c r="AE15" i="236"/>
  <c r="AD15" i="236"/>
  <c r="AC15" i="236"/>
  <c r="AB15" i="236"/>
  <c r="AA15" i="236"/>
  <c r="AF15" i="236" s="1"/>
  <c r="Y15" i="236"/>
  <c r="X15" i="236"/>
  <c r="W15" i="236"/>
  <c r="Z15" i="236" s="1"/>
  <c r="V15" i="236"/>
  <c r="T15" i="236"/>
  <c r="S15" i="236"/>
  <c r="R15" i="236"/>
  <c r="Q15" i="236"/>
  <c r="O15" i="236"/>
  <c r="N15" i="236"/>
  <c r="M15" i="236"/>
  <c r="L15" i="236"/>
  <c r="K15" i="236"/>
  <c r="AI14" i="236"/>
  <c r="AH14" i="236"/>
  <c r="AJ14" i="236" s="1"/>
  <c r="F14" i="236" s="1"/>
  <c r="AG14" i="236"/>
  <c r="AE14" i="236"/>
  <c r="AD14" i="236"/>
  <c r="AC14" i="236"/>
  <c r="AB14" i="236"/>
  <c r="AA14" i="236"/>
  <c r="Y14" i="236"/>
  <c r="X14" i="236"/>
  <c r="W14" i="236"/>
  <c r="V14" i="236"/>
  <c r="T14" i="236"/>
  <c r="S14" i="236"/>
  <c r="R14" i="236"/>
  <c r="Q14" i="236"/>
  <c r="O14" i="236"/>
  <c r="N14" i="236"/>
  <c r="M14" i="236"/>
  <c r="L14" i="236"/>
  <c r="K14" i="236"/>
  <c r="AI13" i="236"/>
  <c r="AH13" i="236"/>
  <c r="AG13" i="236"/>
  <c r="AJ13" i="236" s="1"/>
  <c r="F13" i="236" s="1"/>
  <c r="AE13" i="236"/>
  <c r="AD13" i="236"/>
  <c r="AC13" i="236"/>
  <c r="AB13" i="236"/>
  <c r="AA13" i="236"/>
  <c r="AF13" i="236" s="1"/>
  <c r="Y13" i="236"/>
  <c r="X13" i="236"/>
  <c r="W13" i="236"/>
  <c r="V13" i="236"/>
  <c r="T13" i="236"/>
  <c r="S13" i="236"/>
  <c r="R13" i="236"/>
  <c r="Q13" i="236"/>
  <c r="U13" i="236" s="1"/>
  <c r="O13" i="236"/>
  <c r="N13" i="236"/>
  <c r="M13" i="236"/>
  <c r="L13" i="236"/>
  <c r="K13" i="236"/>
  <c r="P13" i="236" s="1"/>
  <c r="AI12" i="236"/>
  <c r="AH12" i="236"/>
  <c r="AG12" i="236"/>
  <c r="AJ12" i="236" s="1"/>
  <c r="F12" i="236" s="1"/>
  <c r="AE12" i="236"/>
  <c r="AD12" i="236"/>
  <c r="AC12" i="236"/>
  <c r="AB12" i="236"/>
  <c r="AA12" i="236"/>
  <c r="AF12" i="236" s="1"/>
  <c r="Y12" i="236"/>
  <c r="X12" i="236"/>
  <c r="W12" i="236"/>
  <c r="V12" i="236"/>
  <c r="Z12" i="236" s="1"/>
  <c r="T12" i="236"/>
  <c r="S12" i="236"/>
  <c r="R12" i="236"/>
  <c r="Q12" i="236"/>
  <c r="U12" i="236" s="1"/>
  <c r="O12" i="236"/>
  <c r="N12" i="236"/>
  <c r="M12" i="236"/>
  <c r="L12" i="236"/>
  <c r="K12" i="236"/>
  <c r="P12" i="236" s="1"/>
  <c r="AI11" i="236"/>
  <c r="AH11" i="236"/>
  <c r="AG11" i="236"/>
  <c r="AF11" i="236"/>
  <c r="AE11" i="236"/>
  <c r="AD11" i="236"/>
  <c r="AC11" i="236"/>
  <c r="AB11" i="236"/>
  <c r="AA11" i="236"/>
  <c r="Y11" i="236"/>
  <c r="X11" i="236"/>
  <c r="W11" i="236"/>
  <c r="V11" i="236"/>
  <c r="Z11" i="236" s="1"/>
  <c r="T11" i="236"/>
  <c r="S11" i="236"/>
  <c r="R11" i="236"/>
  <c r="Q11" i="236"/>
  <c r="U11" i="236" s="1"/>
  <c r="O11" i="236"/>
  <c r="N11" i="236"/>
  <c r="M11" i="236"/>
  <c r="L11" i="236"/>
  <c r="K11" i="236"/>
  <c r="P11" i="236" s="1"/>
  <c r="AI10" i="236"/>
  <c r="AH10" i="236"/>
  <c r="AJ10" i="236" s="1"/>
  <c r="F10" i="236" s="1"/>
  <c r="AG10" i="236"/>
  <c r="AE10" i="236"/>
  <c r="AD10" i="236"/>
  <c r="AC10" i="236"/>
  <c r="AB10" i="236"/>
  <c r="AF10" i="236" s="1"/>
  <c r="AA10" i="236"/>
  <c r="Y10" i="236"/>
  <c r="X10" i="236"/>
  <c r="W10" i="236"/>
  <c r="Z10" i="236" s="1"/>
  <c r="V10" i="236"/>
  <c r="T10" i="236"/>
  <c r="S10" i="236"/>
  <c r="R10" i="236"/>
  <c r="U10" i="236" s="1"/>
  <c r="Q10" i="236"/>
  <c r="P10" i="236"/>
  <c r="O10" i="236"/>
  <c r="N10" i="236"/>
  <c r="M10" i="236"/>
  <c r="L10" i="236"/>
  <c r="K10" i="236"/>
  <c r="AI9" i="236"/>
  <c r="AH9" i="236"/>
  <c r="AG9" i="236"/>
  <c r="AJ9" i="236" s="1"/>
  <c r="F9" i="236" s="1"/>
  <c r="AE9" i="236"/>
  <c r="AD9" i="236"/>
  <c r="AC9" i="236"/>
  <c r="AB9" i="236"/>
  <c r="AA9" i="236"/>
  <c r="Y9" i="236"/>
  <c r="X9" i="236"/>
  <c r="W9" i="236"/>
  <c r="V9" i="236"/>
  <c r="Z9" i="236" s="1"/>
  <c r="T9" i="236"/>
  <c r="S9" i="236"/>
  <c r="R9" i="236"/>
  <c r="Q9" i="236"/>
  <c r="U9" i="236" s="1"/>
  <c r="O9" i="236"/>
  <c r="N9" i="236"/>
  <c r="M9" i="236"/>
  <c r="L9" i="236"/>
  <c r="K9" i="236"/>
  <c r="AI8" i="236"/>
  <c r="AH8" i="236"/>
  <c r="AG8" i="236"/>
  <c r="AJ8" i="236" s="1"/>
  <c r="F8" i="236" s="1"/>
  <c r="AE8" i="236"/>
  <c r="AD8" i="236"/>
  <c r="AC8" i="236"/>
  <c r="AB8" i="236"/>
  <c r="AA8" i="236"/>
  <c r="AF8" i="236" s="1"/>
  <c r="Y8" i="236"/>
  <c r="X8" i="236"/>
  <c r="W8" i="236"/>
  <c r="V8" i="236"/>
  <c r="Z8" i="236" s="1"/>
  <c r="T8" i="236"/>
  <c r="S8" i="236"/>
  <c r="R8" i="236"/>
  <c r="Q8" i="236"/>
  <c r="U8" i="236" s="1"/>
  <c r="O8" i="236"/>
  <c r="N8" i="236"/>
  <c r="M8" i="236"/>
  <c r="L8" i="236"/>
  <c r="K8" i="236"/>
  <c r="P8" i="236" s="1"/>
  <c r="AI7" i="236"/>
  <c r="AH7" i="236"/>
  <c r="AJ7" i="236" s="1"/>
  <c r="F7" i="236" s="1"/>
  <c r="AG7" i="236"/>
  <c r="AE7" i="236"/>
  <c r="AD7" i="236"/>
  <c r="AC7" i="236"/>
  <c r="AB7" i="236"/>
  <c r="AF7" i="236" s="1"/>
  <c r="AA7" i="236"/>
  <c r="Y7" i="236"/>
  <c r="X7" i="236"/>
  <c r="W7" i="236"/>
  <c r="Z7" i="236" s="1"/>
  <c r="V7" i="236"/>
  <c r="T7" i="236"/>
  <c r="S7" i="236"/>
  <c r="R7" i="236"/>
  <c r="U7" i="236" s="1"/>
  <c r="Q7" i="236"/>
  <c r="O7" i="236"/>
  <c r="N7" i="236"/>
  <c r="M7" i="236"/>
  <c r="L7" i="236"/>
  <c r="P7" i="236" s="1"/>
  <c r="K7" i="236"/>
  <c r="AI6" i="236"/>
  <c r="AH6" i="236"/>
  <c r="AJ6" i="236" s="1"/>
  <c r="F6" i="236" s="1"/>
  <c r="AG6" i="236"/>
  <c r="AE6" i="236"/>
  <c r="AD6" i="236"/>
  <c r="AC6" i="236"/>
  <c r="AB6" i="236"/>
  <c r="AA6" i="236"/>
  <c r="Y6" i="236"/>
  <c r="X6" i="236"/>
  <c r="W6" i="236"/>
  <c r="Z6" i="236" s="1"/>
  <c r="V6" i="236"/>
  <c r="T6" i="236"/>
  <c r="S6" i="236"/>
  <c r="R6" i="236"/>
  <c r="U6" i="236" s="1"/>
  <c r="Q6" i="236"/>
  <c r="O6" i="236"/>
  <c r="N6" i="236"/>
  <c r="M6" i="236"/>
  <c r="L6" i="236"/>
  <c r="K6" i="236"/>
  <c r="AI5" i="236"/>
  <c r="AH5" i="236"/>
  <c r="AJ5" i="236" s="1"/>
  <c r="F5" i="236" s="1"/>
  <c r="AG5" i="236"/>
  <c r="AE5" i="236"/>
  <c r="AD5" i="236"/>
  <c r="AC5" i="236"/>
  <c r="AB5" i="236"/>
  <c r="AF5" i="236" s="1"/>
  <c r="AA5" i="236"/>
  <c r="Y5" i="236"/>
  <c r="X5" i="236"/>
  <c r="W5" i="236"/>
  <c r="Z5" i="236" s="1"/>
  <c r="V5" i="236"/>
  <c r="T5" i="236"/>
  <c r="S5" i="236"/>
  <c r="R5" i="236"/>
  <c r="U5" i="236" s="1"/>
  <c r="Q5" i="236"/>
  <c r="O5" i="236"/>
  <c r="N5" i="236"/>
  <c r="M5" i="236"/>
  <c r="L5" i="236"/>
  <c r="P5" i="236" s="1"/>
  <c r="K5" i="236"/>
  <c r="AI4" i="236"/>
  <c r="AH4" i="236"/>
  <c r="AJ4" i="236" s="1"/>
  <c r="F4" i="236" s="1"/>
  <c r="AG4" i="236"/>
  <c r="AE4" i="236"/>
  <c r="AD4" i="236"/>
  <c r="AC4" i="236"/>
  <c r="AB4" i="236"/>
  <c r="AF4" i="236" s="1"/>
  <c r="AA4" i="236"/>
  <c r="Y4" i="236"/>
  <c r="X4" i="236"/>
  <c r="W4" i="236"/>
  <c r="Z4" i="236" s="1"/>
  <c r="V4" i="236"/>
  <c r="T4" i="236"/>
  <c r="S4" i="236"/>
  <c r="R4" i="236"/>
  <c r="Q4" i="236"/>
  <c r="O4" i="236"/>
  <c r="N4" i="236"/>
  <c r="M4" i="236"/>
  <c r="L4" i="236"/>
  <c r="P4" i="236" s="1"/>
  <c r="K4" i="236"/>
  <c r="D57" i="235"/>
  <c r="D55" i="235"/>
  <c r="E54" i="235"/>
  <c r="E55" i="235" s="1"/>
  <c r="D54" i="235"/>
  <c r="D56" i="235" s="1"/>
  <c r="C54" i="235"/>
  <c r="C55" i="235" s="1"/>
  <c r="G55" i="235" s="1"/>
  <c r="D50" i="235"/>
  <c r="E47" i="235"/>
  <c r="E49" i="235" s="1"/>
  <c r="D47" i="235"/>
  <c r="D62" i="235" s="1"/>
  <c r="AJ43" i="235"/>
  <c r="AI43" i="235"/>
  <c r="AH43" i="235"/>
  <c r="AG43" i="235"/>
  <c r="AF43" i="235"/>
  <c r="AE43" i="235"/>
  <c r="AD43" i="235"/>
  <c r="AC43" i="235"/>
  <c r="AB43" i="235"/>
  <c r="AA43" i="235"/>
  <c r="Z43" i="235"/>
  <c r="Y43" i="235"/>
  <c r="X43" i="235"/>
  <c r="W43" i="235"/>
  <c r="V43" i="235"/>
  <c r="U43" i="235"/>
  <c r="T43" i="235"/>
  <c r="S43" i="235"/>
  <c r="R43" i="235"/>
  <c r="Q43" i="235"/>
  <c r="P43" i="235"/>
  <c r="O43" i="235"/>
  <c r="N43" i="235"/>
  <c r="M43" i="235"/>
  <c r="L43" i="235"/>
  <c r="K43" i="235"/>
  <c r="F43" i="235"/>
  <c r="AJ42" i="235"/>
  <c r="AI42" i="235"/>
  <c r="AH42" i="235"/>
  <c r="AG42" i="235"/>
  <c r="AF42" i="235"/>
  <c r="AE42" i="235"/>
  <c r="AD42" i="235"/>
  <c r="AC42" i="235"/>
  <c r="AB42" i="235"/>
  <c r="AA42" i="235"/>
  <c r="Z42" i="235"/>
  <c r="Y42" i="235"/>
  <c r="X42" i="235"/>
  <c r="W42" i="235"/>
  <c r="V42" i="235"/>
  <c r="U42" i="235"/>
  <c r="T42" i="235"/>
  <c r="S42" i="235"/>
  <c r="R42" i="235"/>
  <c r="Q42" i="235"/>
  <c r="P42" i="235"/>
  <c r="O42" i="235"/>
  <c r="N42" i="235"/>
  <c r="M42" i="235"/>
  <c r="L42" i="235"/>
  <c r="K42" i="235"/>
  <c r="F42" i="235"/>
  <c r="AJ41" i="235"/>
  <c r="AI41" i="235"/>
  <c r="AH41" i="235"/>
  <c r="AG41" i="235"/>
  <c r="AF41" i="235"/>
  <c r="AE41" i="235"/>
  <c r="AD41" i="235"/>
  <c r="AC41" i="235"/>
  <c r="AB41" i="235"/>
  <c r="AA41" i="235"/>
  <c r="Z41" i="235"/>
  <c r="Y41" i="235"/>
  <c r="X41" i="235"/>
  <c r="W41" i="235"/>
  <c r="V41" i="235"/>
  <c r="U41" i="235"/>
  <c r="T41" i="235"/>
  <c r="S41" i="235"/>
  <c r="R41" i="235"/>
  <c r="Q41" i="235"/>
  <c r="P41" i="235"/>
  <c r="O41" i="235"/>
  <c r="N41" i="235"/>
  <c r="M41" i="235"/>
  <c r="L41" i="235"/>
  <c r="K41" i="235"/>
  <c r="F41" i="235"/>
  <c r="AJ40" i="235"/>
  <c r="AI40" i="235"/>
  <c r="AH40" i="235"/>
  <c r="AG40" i="235"/>
  <c r="AF40" i="235"/>
  <c r="AE40" i="235"/>
  <c r="AD40" i="235"/>
  <c r="AC40" i="235"/>
  <c r="AB40" i="235"/>
  <c r="AA40" i="235"/>
  <c r="Z40" i="235"/>
  <c r="Y40" i="235"/>
  <c r="X40" i="235"/>
  <c r="W40" i="235"/>
  <c r="V40" i="235"/>
  <c r="U40" i="235"/>
  <c r="T40" i="235"/>
  <c r="S40" i="235"/>
  <c r="R40" i="235"/>
  <c r="Q40" i="235"/>
  <c r="P40" i="235"/>
  <c r="O40" i="235"/>
  <c r="N40" i="235"/>
  <c r="M40" i="235"/>
  <c r="L40" i="235"/>
  <c r="K40" i="235"/>
  <c r="F40" i="235"/>
  <c r="AJ39" i="235"/>
  <c r="AI39" i="235"/>
  <c r="AH39" i="235"/>
  <c r="AG39" i="235"/>
  <c r="AF39" i="235"/>
  <c r="AE39" i="235"/>
  <c r="AD39" i="235"/>
  <c r="AC39" i="235"/>
  <c r="AB39" i="235"/>
  <c r="AA39" i="235"/>
  <c r="Z39" i="235"/>
  <c r="Y39" i="235"/>
  <c r="X39" i="235"/>
  <c r="W39" i="235"/>
  <c r="V39" i="235"/>
  <c r="U39" i="235"/>
  <c r="T39" i="235"/>
  <c r="S39" i="235"/>
  <c r="R39" i="235"/>
  <c r="Q39" i="235"/>
  <c r="P39" i="235"/>
  <c r="O39" i="235"/>
  <c r="N39" i="235"/>
  <c r="M39" i="235"/>
  <c r="L39" i="235"/>
  <c r="K39" i="235"/>
  <c r="F39" i="235"/>
  <c r="AJ38" i="235"/>
  <c r="AI38" i="235"/>
  <c r="AH38" i="235"/>
  <c r="AG38" i="235"/>
  <c r="AF38" i="235"/>
  <c r="AE38" i="235"/>
  <c r="AD38" i="235"/>
  <c r="AC38" i="235"/>
  <c r="AB38" i="235"/>
  <c r="AA38" i="235"/>
  <c r="Z38" i="235"/>
  <c r="Y38" i="235"/>
  <c r="X38" i="235"/>
  <c r="W38" i="235"/>
  <c r="V38" i="235"/>
  <c r="U38" i="235"/>
  <c r="T38" i="235"/>
  <c r="S38" i="235"/>
  <c r="R38" i="235"/>
  <c r="Q38" i="235"/>
  <c r="P38" i="235"/>
  <c r="O38" i="235"/>
  <c r="N38" i="235"/>
  <c r="M38" i="235"/>
  <c r="L38" i="235"/>
  <c r="K38" i="235"/>
  <c r="F38" i="235"/>
  <c r="AJ37" i="235"/>
  <c r="AI37" i="235"/>
  <c r="AH37" i="235"/>
  <c r="AG37" i="235"/>
  <c r="AF37" i="235"/>
  <c r="AE37" i="235"/>
  <c r="AD37" i="235"/>
  <c r="AC37" i="235"/>
  <c r="AB37" i="235"/>
  <c r="AA37" i="235"/>
  <c r="Z37" i="235"/>
  <c r="Y37" i="235"/>
  <c r="X37" i="235"/>
  <c r="W37" i="235"/>
  <c r="V37" i="235"/>
  <c r="U37" i="235"/>
  <c r="T37" i="235"/>
  <c r="S37" i="235"/>
  <c r="R37" i="235"/>
  <c r="Q37" i="235"/>
  <c r="P37" i="235"/>
  <c r="O37" i="235"/>
  <c r="N37" i="235"/>
  <c r="M37" i="235"/>
  <c r="L37" i="235"/>
  <c r="K37" i="235"/>
  <c r="F37" i="235"/>
  <c r="AJ36" i="235"/>
  <c r="AI36" i="235"/>
  <c r="AH36" i="235"/>
  <c r="AG36" i="235"/>
  <c r="AF36" i="235"/>
  <c r="AE36" i="235"/>
  <c r="AD36" i="235"/>
  <c r="AC36" i="235"/>
  <c r="AB36" i="235"/>
  <c r="AA36" i="235"/>
  <c r="Z36" i="235"/>
  <c r="Y36" i="235"/>
  <c r="X36" i="235"/>
  <c r="W36" i="235"/>
  <c r="V36" i="235"/>
  <c r="U36" i="235"/>
  <c r="T36" i="235"/>
  <c r="S36" i="235"/>
  <c r="R36" i="235"/>
  <c r="Q36" i="235"/>
  <c r="P36" i="235"/>
  <c r="O36" i="235"/>
  <c r="N36" i="235"/>
  <c r="M36" i="235"/>
  <c r="L36" i="235"/>
  <c r="K36" i="235"/>
  <c r="F36" i="235"/>
  <c r="AJ35" i="235"/>
  <c r="AI35" i="235"/>
  <c r="AH35" i="235"/>
  <c r="AG35" i="235"/>
  <c r="AF35" i="235"/>
  <c r="AE35" i="235"/>
  <c r="AD35" i="235"/>
  <c r="AC35" i="235"/>
  <c r="AB35" i="235"/>
  <c r="AA35" i="235"/>
  <c r="Z35" i="235"/>
  <c r="Y35" i="235"/>
  <c r="X35" i="235"/>
  <c r="W35" i="235"/>
  <c r="V35" i="235"/>
  <c r="U35" i="235"/>
  <c r="T35" i="235"/>
  <c r="S35" i="235"/>
  <c r="R35" i="235"/>
  <c r="Q35" i="235"/>
  <c r="P35" i="235"/>
  <c r="O35" i="235"/>
  <c r="N35" i="235"/>
  <c r="M35" i="235"/>
  <c r="L35" i="235"/>
  <c r="K35" i="235"/>
  <c r="F35" i="235"/>
  <c r="AJ34" i="235"/>
  <c r="AI34" i="235"/>
  <c r="AH34" i="235"/>
  <c r="AG34" i="235"/>
  <c r="AF34" i="235"/>
  <c r="AE34" i="235"/>
  <c r="AD34" i="235"/>
  <c r="AC34" i="235"/>
  <c r="AB34" i="235"/>
  <c r="AA34" i="235"/>
  <c r="Z34" i="235"/>
  <c r="Y34" i="235"/>
  <c r="X34" i="235"/>
  <c r="W34" i="235"/>
  <c r="V34" i="235"/>
  <c r="U34" i="235"/>
  <c r="T34" i="235"/>
  <c r="S34" i="235"/>
  <c r="R34" i="235"/>
  <c r="Q34" i="235"/>
  <c r="P34" i="235"/>
  <c r="O34" i="235"/>
  <c r="N34" i="235"/>
  <c r="M34" i="235"/>
  <c r="L34" i="235"/>
  <c r="K34" i="235"/>
  <c r="F34" i="235"/>
  <c r="AJ33" i="235"/>
  <c r="AI33" i="235"/>
  <c r="AH33" i="235"/>
  <c r="AG33" i="235"/>
  <c r="AF33" i="235"/>
  <c r="AE33" i="235"/>
  <c r="AD33" i="235"/>
  <c r="AC33" i="235"/>
  <c r="AB33" i="235"/>
  <c r="AA33" i="235"/>
  <c r="Z33" i="235"/>
  <c r="Y33" i="235"/>
  <c r="X33" i="235"/>
  <c r="W33" i="235"/>
  <c r="V33" i="235"/>
  <c r="U33" i="235"/>
  <c r="T33" i="235"/>
  <c r="S33" i="235"/>
  <c r="R33" i="235"/>
  <c r="Q33" i="235"/>
  <c r="P33" i="235"/>
  <c r="O33" i="235"/>
  <c r="N33" i="235"/>
  <c r="M33" i="235"/>
  <c r="L33" i="235"/>
  <c r="K33" i="235"/>
  <c r="F33" i="235"/>
  <c r="AJ32" i="235"/>
  <c r="AI32" i="235"/>
  <c r="AH32" i="235"/>
  <c r="AG32" i="235"/>
  <c r="AF32" i="235"/>
  <c r="AE32" i="235"/>
  <c r="AD32" i="235"/>
  <c r="AC32" i="235"/>
  <c r="AB32" i="235"/>
  <c r="AA32" i="235"/>
  <c r="Z32" i="235"/>
  <c r="Y32" i="235"/>
  <c r="X32" i="235"/>
  <c r="W32" i="235"/>
  <c r="V32" i="235"/>
  <c r="U32" i="235"/>
  <c r="T32" i="235"/>
  <c r="S32" i="235"/>
  <c r="R32" i="235"/>
  <c r="Q32" i="235"/>
  <c r="P32" i="235"/>
  <c r="O32" i="235"/>
  <c r="N32" i="235"/>
  <c r="M32" i="235"/>
  <c r="L32" i="235"/>
  <c r="K32" i="235"/>
  <c r="F32" i="235"/>
  <c r="AJ31" i="235"/>
  <c r="AI31" i="235"/>
  <c r="AH31" i="235"/>
  <c r="AG31" i="235"/>
  <c r="AF31" i="235"/>
  <c r="AE31" i="235"/>
  <c r="AD31" i="235"/>
  <c r="AC31" i="235"/>
  <c r="AB31" i="235"/>
  <c r="AA31" i="235"/>
  <c r="Z31" i="235"/>
  <c r="Y31" i="235"/>
  <c r="X31" i="235"/>
  <c r="W31" i="235"/>
  <c r="V31" i="235"/>
  <c r="U31" i="235"/>
  <c r="T31" i="235"/>
  <c r="S31" i="235"/>
  <c r="R31" i="235"/>
  <c r="Q31" i="235"/>
  <c r="P31" i="235"/>
  <c r="O31" i="235"/>
  <c r="N31" i="235"/>
  <c r="M31" i="235"/>
  <c r="L31" i="235"/>
  <c r="K31" i="235"/>
  <c r="F31" i="235"/>
  <c r="AJ30" i="235"/>
  <c r="AI30" i="235"/>
  <c r="AH30" i="235"/>
  <c r="AG30" i="235"/>
  <c r="AF30" i="235"/>
  <c r="AE30" i="235"/>
  <c r="AD30" i="235"/>
  <c r="AC30" i="235"/>
  <c r="AB30" i="235"/>
  <c r="AA30" i="235"/>
  <c r="Z30" i="235"/>
  <c r="Y30" i="235"/>
  <c r="X30" i="235"/>
  <c r="W30" i="235"/>
  <c r="V30" i="235"/>
  <c r="U30" i="235"/>
  <c r="T30" i="235"/>
  <c r="S30" i="235"/>
  <c r="R30" i="235"/>
  <c r="Q30" i="235"/>
  <c r="P30" i="235"/>
  <c r="O30" i="235"/>
  <c r="N30" i="235"/>
  <c r="M30" i="235"/>
  <c r="L30" i="235"/>
  <c r="K30" i="235"/>
  <c r="F30" i="235"/>
  <c r="AJ29" i="235"/>
  <c r="AI29" i="235"/>
  <c r="AH29" i="235"/>
  <c r="AG29" i="235"/>
  <c r="AF29" i="235"/>
  <c r="AE29" i="235"/>
  <c r="AD29" i="235"/>
  <c r="AC29" i="235"/>
  <c r="AB29" i="235"/>
  <c r="AA29" i="235"/>
  <c r="Z29" i="235"/>
  <c r="Y29" i="235"/>
  <c r="X29" i="235"/>
  <c r="W29" i="235"/>
  <c r="V29" i="235"/>
  <c r="U29" i="235"/>
  <c r="T29" i="235"/>
  <c r="S29" i="235"/>
  <c r="R29" i="235"/>
  <c r="Q29" i="235"/>
  <c r="P29" i="235"/>
  <c r="O29" i="235"/>
  <c r="N29" i="235"/>
  <c r="M29" i="235"/>
  <c r="L29" i="235"/>
  <c r="K29" i="235"/>
  <c r="F29" i="235"/>
  <c r="AJ28" i="235"/>
  <c r="AI28" i="235"/>
  <c r="AH28" i="235"/>
  <c r="AG28" i="235"/>
  <c r="AF28" i="235"/>
  <c r="AE28" i="235"/>
  <c r="AD28" i="235"/>
  <c r="AC28" i="235"/>
  <c r="AB28" i="235"/>
  <c r="AA28" i="235"/>
  <c r="Z28" i="235"/>
  <c r="Y28" i="235"/>
  <c r="X28" i="235"/>
  <c r="W28" i="235"/>
  <c r="V28" i="235"/>
  <c r="U28" i="235"/>
  <c r="T28" i="235"/>
  <c r="S28" i="235"/>
  <c r="R28" i="235"/>
  <c r="Q28" i="235"/>
  <c r="P28" i="235"/>
  <c r="O28" i="235"/>
  <c r="N28" i="235"/>
  <c r="M28" i="235"/>
  <c r="L28" i="235"/>
  <c r="K28" i="235"/>
  <c r="F28" i="235"/>
  <c r="AJ27" i="235"/>
  <c r="AI27" i="235"/>
  <c r="AH27" i="235"/>
  <c r="AG27" i="235"/>
  <c r="AF27" i="235"/>
  <c r="AE27" i="235"/>
  <c r="AD27" i="235"/>
  <c r="AC27" i="235"/>
  <c r="AB27" i="235"/>
  <c r="AA27" i="235"/>
  <c r="Z27" i="235"/>
  <c r="Y27" i="235"/>
  <c r="X27" i="235"/>
  <c r="W27" i="235"/>
  <c r="V27" i="235"/>
  <c r="U27" i="235"/>
  <c r="T27" i="235"/>
  <c r="S27" i="235"/>
  <c r="R27" i="235"/>
  <c r="Q27" i="235"/>
  <c r="P27" i="235"/>
  <c r="O27" i="235"/>
  <c r="N27" i="235"/>
  <c r="M27" i="235"/>
  <c r="L27" i="235"/>
  <c r="K27" i="235"/>
  <c r="F27" i="235"/>
  <c r="AJ26" i="235"/>
  <c r="AI26" i="235"/>
  <c r="AH26" i="235"/>
  <c r="AG26" i="235"/>
  <c r="AF26" i="235"/>
  <c r="AE26" i="235"/>
  <c r="AD26" i="235"/>
  <c r="AC26" i="235"/>
  <c r="AB26" i="235"/>
  <c r="AA26" i="235"/>
  <c r="Z26" i="235"/>
  <c r="Y26" i="235"/>
  <c r="X26" i="235"/>
  <c r="W26" i="235"/>
  <c r="V26" i="235"/>
  <c r="U26" i="235"/>
  <c r="T26" i="235"/>
  <c r="S26" i="235"/>
  <c r="R26" i="235"/>
  <c r="Q26" i="235"/>
  <c r="P26" i="235"/>
  <c r="O26" i="235"/>
  <c r="N26" i="235"/>
  <c r="M26" i="235"/>
  <c r="L26" i="235"/>
  <c r="K26" i="235"/>
  <c r="F26" i="235"/>
  <c r="AJ25" i="235"/>
  <c r="AI25" i="235"/>
  <c r="AH25" i="235"/>
  <c r="AG25" i="235"/>
  <c r="AF25" i="235"/>
  <c r="AE25" i="235"/>
  <c r="AD25" i="235"/>
  <c r="AC25" i="235"/>
  <c r="AB25" i="235"/>
  <c r="AA25" i="235"/>
  <c r="Z25" i="235"/>
  <c r="Y25" i="235"/>
  <c r="X25" i="235"/>
  <c r="W25" i="235"/>
  <c r="V25" i="235"/>
  <c r="U25" i="235"/>
  <c r="T25" i="235"/>
  <c r="S25" i="235"/>
  <c r="R25" i="235"/>
  <c r="Q25" i="235"/>
  <c r="P25" i="235"/>
  <c r="O25" i="235"/>
  <c r="N25" i="235"/>
  <c r="M25" i="235"/>
  <c r="L25" i="235"/>
  <c r="K25" i="235"/>
  <c r="F25" i="235"/>
  <c r="AJ24" i="235"/>
  <c r="AI24" i="235"/>
  <c r="AH24" i="235"/>
  <c r="AG24" i="235"/>
  <c r="AF24" i="235"/>
  <c r="AE24" i="235"/>
  <c r="AD24" i="235"/>
  <c r="AC24" i="235"/>
  <c r="AB24" i="235"/>
  <c r="AA24" i="235"/>
  <c r="Z24" i="235"/>
  <c r="Y24" i="235"/>
  <c r="X24" i="235"/>
  <c r="W24" i="235"/>
  <c r="V24" i="235"/>
  <c r="U24" i="235"/>
  <c r="T24" i="235"/>
  <c r="S24" i="235"/>
  <c r="R24" i="235"/>
  <c r="Q24" i="235"/>
  <c r="P24" i="235"/>
  <c r="O24" i="235"/>
  <c r="N24" i="235"/>
  <c r="M24" i="235"/>
  <c r="L24" i="235"/>
  <c r="K24" i="235"/>
  <c r="F24" i="235"/>
  <c r="AJ23" i="235"/>
  <c r="AI23" i="235"/>
  <c r="AH23" i="235"/>
  <c r="AG23" i="235"/>
  <c r="AF23" i="235"/>
  <c r="AE23" i="235"/>
  <c r="AD23" i="235"/>
  <c r="AC23" i="235"/>
  <c r="AB23" i="235"/>
  <c r="AA23" i="235"/>
  <c r="Z23" i="235"/>
  <c r="Y23" i="235"/>
  <c r="X23" i="235"/>
  <c r="W23" i="235"/>
  <c r="V23" i="235"/>
  <c r="U23" i="235"/>
  <c r="T23" i="235"/>
  <c r="S23" i="235"/>
  <c r="R23" i="235"/>
  <c r="Q23" i="235"/>
  <c r="P23" i="235"/>
  <c r="O23" i="235"/>
  <c r="N23" i="235"/>
  <c r="M23" i="235"/>
  <c r="L23" i="235"/>
  <c r="K23" i="235"/>
  <c r="F23" i="235"/>
  <c r="AJ22" i="235"/>
  <c r="AI22" i="235"/>
  <c r="AH22" i="235"/>
  <c r="AG22" i="235"/>
  <c r="AF22" i="235"/>
  <c r="AE22" i="235"/>
  <c r="AD22" i="235"/>
  <c r="AC22" i="235"/>
  <c r="AB22" i="235"/>
  <c r="AA22" i="235"/>
  <c r="Z22" i="235"/>
  <c r="Y22" i="235"/>
  <c r="X22" i="235"/>
  <c r="W22" i="235"/>
  <c r="V22" i="235"/>
  <c r="U22" i="235"/>
  <c r="T22" i="235"/>
  <c r="S22" i="235"/>
  <c r="R22" i="235"/>
  <c r="Q22" i="235"/>
  <c r="P22" i="235"/>
  <c r="O22" i="235"/>
  <c r="N22" i="235"/>
  <c r="M22" i="235"/>
  <c r="L22" i="235"/>
  <c r="K22" i="235"/>
  <c r="F22" i="235"/>
  <c r="AJ21" i="235"/>
  <c r="AI21" i="235"/>
  <c r="AH21" i="235"/>
  <c r="AG21" i="235"/>
  <c r="AF21" i="235"/>
  <c r="AE21" i="235"/>
  <c r="AD21" i="235"/>
  <c r="AC21" i="235"/>
  <c r="AB21" i="235"/>
  <c r="AA21" i="235"/>
  <c r="Z21" i="235"/>
  <c r="Y21" i="235"/>
  <c r="X21" i="235"/>
  <c r="W21" i="235"/>
  <c r="V21" i="235"/>
  <c r="U21" i="235"/>
  <c r="T21" i="235"/>
  <c r="S21" i="235"/>
  <c r="R21" i="235"/>
  <c r="Q21" i="235"/>
  <c r="P21" i="235"/>
  <c r="O21" i="235"/>
  <c r="N21" i="235"/>
  <c r="M21" i="235"/>
  <c r="L21" i="235"/>
  <c r="K21" i="235"/>
  <c r="F21" i="235"/>
  <c r="AJ20" i="235"/>
  <c r="AI20" i="235"/>
  <c r="AH20" i="235"/>
  <c r="AG20" i="235"/>
  <c r="AF20" i="235"/>
  <c r="AE20" i="235"/>
  <c r="AD20" i="235"/>
  <c r="AC20" i="235"/>
  <c r="AB20" i="235"/>
  <c r="AA20" i="235"/>
  <c r="Z20" i="235"/>
  <c r="Y20" i="235"/>
  <c r="X20" i="235"/>
  <c r="W20" i="235"/>
  <c r="V20" i="235"/>
  <c r="U20" i="235"/>
  <c r="T20" i="235"/>
  <c r="S20" i="235"/>
  <c r="R20" i="235"/>
  <c r="Q20" i="235"/>
  <c r="P20" i="235"/>
  <c r="O20" i="235"/>
  <c r="N20" i="235"/>
  <c r="M20" i="235"/>
  <c r="L20" i="235"/>
  <c r="K20" i="235"/>
  <c r="F20" i="235"/>
  <c r="AJ19" i="235"/>
  <c r="AI19" i="235"/>
  <c r="AH19" i="235"/>
  <c r="AG19" i="235"/>
  <c r="AF19" i="235"/>
  <c r="AE19" i="235"/>
  <c r="AD19" i="235"/>
  <c r="AC19" i="235"/>
  <c r="AB19" i="235"/>
  <c r="AA19" i="235"/>
  <c r="Z19" i="235"/>
  <c r="Y19" i="235"/>
  <c r="X19" i="235"/>
  <c r="W19" i="235"/>
  <c r="V19" i="235"/>
  <c r="U19" i="235"/>
  <c r="T19" i="235"/>
  <c r="S19" i="235"/>
  <c r="R19" i="235"/>
  <c r="Q19" i="235"/>
  <c r="P19" i="235"/>
  <c r="O19" i="235"/>
  <c r="N19" i="235"/>
  <c r="M19" i="235"/>
  <c r="L19" i="235"/>
  <c r="K19" i="235"/>
  <c r="F19" i="235"/>
  <c r="AI18" i="235"/>
  <c r="AH18" i="235"/>
  <c r="AG18" i="235"/>
  <c r="AJ18" i="235" s="1"/>
  <c r="F18" i="235" s="1"/>
  <c r="AE18" i="235"/>
  <c r="AD18" i="235"/>
  <c r="AC18" i="235"/>
  <c r="AB18" i="235"/>
  <c r="AA18" i="235"/>
  <c r="AF18" i="235" s="1"/>
  <c r="Y18" i="235"/>
  <c r="X18" i="235"/>
  <c r="W18" i="235"/>
  <c r="V18" i="235"/>
  <c r="Z18" i="235" s="1"/>
  <c r="T18" i="235"/>
  <c r="S18" i="235"/>
  <c r="R18" i="235"/>
  <c r="Q18" i="235"/>
  <c r="U18" i="235" s="1"/>
  <c r="O18" i="235"/>
  <c r="N18" i="235"/>
  <c r="M18" i="235"/>
  <c r="L18" i="235"/>
  <c r="K18" i="235"/>
  <c r="P18" i="235" s="1"/>
  <c r="AI17" i="235"/>
  <c r="AH17" i="235"/>
  <c r="AJ17" i="235" s="1"/>
  <c r="F17" i="235" s="1"/>
  <c r="AG17" i="235"/>
  <c r="AE17" i="235"/>
  <c r="AD17" i="235"/>
  <c r="AC17" i="235"/>
  <c r="AB17" i="235"/>
  <c r="AF17" i="235" s="1"/>
  <c r="AA17" i="235"/>
  <c r="Y17" i="235"/>
  <c r="X17" i="235"/>
  <c r="W17" i="235"/>
  <c r="Z17" i="235" s="1"/>
  <c r="V17" i="235"/>
  <c r="T17" i="235"/>
  <c r="S17" i="235"/>
  <c r="R17" i="235"/>
  <c r="U17" i="235" s="1"/>
  <c r="Q17" i="235"/>
  <c r="O17" i="235"/>
  <c r="N17" i="235"/>
  <c r="M17" i="235"/>
  <c r="L17" i="235"/>
  <c r="P17" i="235" s="1"/>
  <c r="K17" i="235"/>
  <c r="AI16" i="235"/>
  <c r="AH16" i="235"/>
  <c r="AJ16" i="235" s="1"/>
  <c r="F16" i="235" s="1"/>
  <c r="AG16" i="235"/>
  <c r="AE16" i="235"/>
  <c r="AD16" i="235"/>
  <c r="AC16" i="235"/>
  <c r="AB16" i="235"/>
  <c r="AA16" i="235"/>
  <c r="Y16" i="235"/>
  <c r="X16" i="235"/>
  <c r="W16" i="235"/>
  <c r="V16" i="235"/>
  <c r="T16" i="235"/>
  <c r="S16" i="235"/>
  <c r="R16" i="235"/>
  <c r="U16" i="235" s="1"/>
  <c r="Q16" i="235"/>
  <c r="O16" i="235"/>
  <c r="N16" i="235"/>
  <c r="M16" i="235"/>
  <c r="L16" i="235"/>
  <c r="K16" i="235"/>
  <c r="AI15" i="235"/>
  <c r="AH15" i="235"/>
  <c r="AG15" i="235"/>
  <c r="AJ15" i="235" s="1"/>
  <c r="F15" i="235" s="1"/>
  <c r="AE15" i="235"/>
  <c r="AD15" i="235"/>
  <c r="AC15" i="235"/>
  <c r="AB15" i="235"/>
  <c r="AA15" i="235"/>
  <c r="AF15" i="235" s="1"/>
  <c r="Y15" i="235"/>
  <c r="X15" i="235"/>
  <c r="W15" i="235"/>
  <c r="V15" i="235"/>
  <c r="Z15" i="235" s="1"/>
  <c r="T15" i="235"/>
  <c r="S15" i="235"/>
  <c r="R15" i="235"/>
  <c r="Q15" i="235"/>
  <c r="U15" i="235" s="1"/>
  <c r="O15" i="235"/>
  <c r="N15" i="235"/>
  <c r="M15" i="235"/>
  <c r="L15" i="235"/>
  <c r="K15" i="235"/>
  <c r="P15" i="235" s="1"/>
  <c r="AI14" i="235"/>
  <c r="AH14" i="235"/>
  <c r="AJ14" i="235" s="1"/>
  <c r="F14" i="235" s="1"/>
  <c r="AG14" i="235"/>
  <c r="AE14" i="235"/>
  <c r="AD14" i="235"/>
  <c r="AC14" i="235"/>
  <c r="AB14" i="235"/>
  <c r="AF14" i="235" s="1"/>
  <c r="AA14" i="235"/>
  <c r="Y14" i="235"/>
  <c r="X14" i="235"/>
  <c r="W14" i="235"/>
  <c r="Z14" i="235" s="1"/>
  <c r="V14" i="235"/>
  <c r="T14" i="235"/>
  <c r="S14" i="235"/>
  <c r="R14" i="235"/>
  <c r="U14" i="235" s="1"/>
  <c r="Q14" i="235"/>
  <c r="O14" i="235"/>
  <c r="N14" i="235"/>
  <c r="M14" i="235"/>
  <c r="L14" i="235"/>
  <c r="P14" i="235" s="1"/>
  <c r="K14" i="235"/>
  <c r="AI13" i="235"/>
  <c r="AH13" i="235"/>
  <c r="AG13" i="235"/>
  <c r="AJ13" i="235" s="1"/>
  <c r="F13" i="235" s="1"/>
  <c r="AE13" i="235"/>
  <c r="AD13" i="235"/>
  <c r="AC13" i="235"/>
  <c r="AB13" i="235"/>
  <c r="AA13" i="235"/>
  <c r="AF13" i="235" s="1"/>
  <c r="Y13" i="235"/>
  <c r="X13" i="235"/>
  <c r="W13" i="235"/>
  <c r="V13" i="235"/>
  <c r="T13" i="235"/>
  <c r="S13" i="235"/>
  <c r="R13" i="235"/>
  <c r="Q13" i="235"/>
  <c r="U13" i="235" s="1"/>
  <c r="O13" i="235"/>
  <c r="N13" i="235"/>
  <c r="M13" i="235"/>
  <c r="L13" i="235"/>
  <c r="K13" i="235"/>
  <c r="P13" i="235" s="1"/>
  <c r="AJ12" i="235"/>
  <c r="F12" i="235" s="1"/>
  <c r="AI12" i="235"/>
  <c r="AH12" i="235"/>
  <c r="AG12" i="235"/>
  <c r="AE12" i="235"/>
  <c r="AD12" i="235"/>
  <c r="AC12" i="235"/>
  <c r="AB12" i="235"/>
  <c r="AA12" i="235"/>
  <c r="AF12" i="235" s="1"/>
  <c r="Y12" i="235"/>
  <c r="X12" i="235"/>
  <c r="W12" i="235"/>
  <c r="V12" i="235"/>
  <c r="Z12" i="235" s="1"/>
  <c r="T12" i="235"/>
  <c r="S12" i="235"/>
  <c r="R12" i="235"/>
  <c r="Q12" i="235"/>
  <c r="U12" i="235" s="1"/>
  <c r="O12" i="235"/>
  <c r="N12" i="235"/>
  <c r="M12" i="235"/>
  <c r="L12" i="235"/>
  <c r="K12" i="235"/>
  <c r="P12" i="235" s="1"/>
  <c r="AI11" i="235"/>
  <c r="AH11" i="235"/>
  <c r="AJ11" i="235" s="1"/>
  <c r="F11" i="235" s="1"/>
  <c r="AG11" i="235"/>
  <c r="AE11" i="235"/>
  <c r="AD11" i="235"/>
  <c r="AC11" i="235"/>
  <c r="AB11" i="235"/>
  <c r="AF11" i="235" s="1"/>
  <c r="AA11" i="235"/>
  <c r="Y11" i="235"/>
  <c r="X11" i="235"/>
  <c r="W11" i="235"/>
  <c r="Z11" i="235" s="1"/>
  <c r="V11" i="235"/>
  <c r="U11" i="235"/>
  <c r="T11" i="235"/>
  <c r="S11" i="235"/>
  <c r="R11" i="235"/>
  <c r="Q11" i="235"/>
  <c r="O11" i="235"/>
  <c r="N11" i="235"/>
  <c r="M11" i="235"/>
  <c r="L11" i="235"/>
  <c r="P11" i="235" s="1"/>
  <c r="K11" i="235"/>
  <c r="AI10" i="235"/>
  <c r="AH10" i="235"/>
  <c r="AJ10" i="235" s="1"/>
  <c r="F10" i="235" s="1"/>
  <c r="AG10" i="235"/>
  <c r="AF10" i="235"/>
  <c r="AE10" i="235"/>
  <c r="AD10" i="235"/>
  <c r="AC10" i="235"/>
  <c r="AB10" i="235"/>
  <c r="AA10" i="235"/>
  <c r="Y10" i="235"/>
  <c r="X10" i="235"/>
  <c r="W10" i="235"/>
  <c r="Z10" i="235" s="1"/>
  <c r="V10" i="235"/>
  <c r="T10" i="235"/>
  <c r="S10" i="235"/>
  <c r="R10" i="235"/>
  <c r="U10" i="235" s="1"/>
  <c r="Q10" i="235"/>
  <c r="O10" i="235"/>
  <c r="N10" i="235"/>
  <c r="M10" i="235"/>
  <c r="L10" i="235"/>
  <c r="P10" i="235" s="1"/>
  <c r="K10" i="235"/>
  <c r="AI9" i="235"/>
  <c r="AH9" i="235"/>
  <c r="AJ9" i="235" s="1"/>
  <c r="F9" i="235" s="1"/>
  <c r="AG9" i="235"/>
  <c r="AE9" i="235"/>
  <c r="AD9" i="235"/>
  <c r="AC9" i="235"/>
  <c r="AB9" i="235"/>
  <c r="AF9" i="235" s="1"/>
  <c r="AA9" i="235"/>
  <c r="Y9" i="235"/>
  <c r="X9" i="235"/>
  <c r="W9" i="235"/>
  <c r="Z9" i="235" s="1"/>
  <c r="V9" i="235"/>
  <c r="T9" i="235"/>
  <c r="S9" i="235"/>
  <c r="R9" i="235"/>
  <c r="U9" i="235" s="1"/>
  <c r="Q9" i="235"/>
  <c r="O9" i="235"/>
  <c r="N9" i="235"/>
  <c r="M9" i="235"/>
  <c r="L9" i="235"/>
  <c r="P9" i="235" s="1"/>
  <c r="K9" i="235"/>
  <c r="AI8" i="235"/>
  <c r="AH8" i="235"/>
  <c r="AG8" i="235"/>
  <c r="AJ8" i="235" s="1"/>
  <c r="F8" i="235" s="1"/>
  <c r="AE8" i="235"/>
  <c r="AD8" i="235"/>
  <c r="AC8" i="235"/>
  <c r="AB8" i="235"/>
  <c r="AA8" i="235"/>
  <c r="AF8" i="235" s="1"/>
  <c r="Y8" i="235"/>
  <c r="X8" i="235"/>
  <c r="W8" i="235"/>
  <c r="V8" i="235"/>
  <c r="Z8" i="235" s="1"/>
  <c r="T8" i="235"/>
  <c r="S8" i="235"/>
  <c r="R8" i="235"/>
  <c r="Q8" i="235"/>
  <c r="U8" i="235" s="1"/>
  <c r="O8" i="235"/>
  <c r="N8" i="235"/>
  <c r="M8" i="235"/>
  <c r="L8" i="235"/>
  <c r="K8" i="235"/>
  <c r="P8" i="235" s="1"/>
  <c r="AI7" i="235"/>
  <c r="AH7" i="235"/>
  <c r="AG7" i="235"/>
  <c r="AE7" i="235"/>
  <c r="AD7" i="235"/>
  <c r="AC7" i="235"/>
  <c r="AB7" i="235"/>
  <c r="AA7" i="235"/>
  <c r="Y7" i="235"/>
  <c r="X7" i="235"/>
  <c r="W7" i="235"/>
  <c r="V7" i="235"/>
  <c r="Z7" i="235" s="1"/>
  <c r="T7" i="235"/>
  <c r="S7" i="235"/>
  <c r="R7" i="235"/>
  <c r="Q7" i="235"/>
  <c r="O7" i="235"/>
  <c r="N7" i="235"/>
  <c r="M7" i="235"/>
  <c r="L7" i="235"/>
  <c r="K7" i="235"/>
  <c r="AI6" i="235"/>
  <c r="AH6" i="235"/>
  <c r="AG6" i="235"/>
  <c r="AJ6" i="235" s="1"/>
  <c r="F6" i="235" s="1"/>
  <c r="AE6" i="235"/>
  <c r="AD6" i="235"/>
  <c r="AC6" i="235"/>
  <c r="AB6" i="235"/>
  <c r="AA6" i="235"/>
  <c r="AF6" i="235" s="1"/>
  <c r="Y6" i="235"/>
  <c r="X6" i="235"/>
  <c r="W6" i="235"/>
  <c r="V6" i="235"/>
  <c r="Z6" i="235" s="1"/>
  <c r="T6" i="235"/>
  <c r="S6" i="235"/>
  <c r="R6" i="235"/>
  <c r="Q6" i="235"/>
  <c r="U6" i="235" s="1"/>
  <c r="O6" i="235"/>
  <c r="N6" i="235"/>
  <c r="M6" i="235"/>
  <c r="L6" i="235"/>
  <c r="K6" i="235"/>
  <c r="P6" i="235" s="1"/>
  <c r="AI5" i="235"/>
  <c r="AH5" i="235"/>
  <c r="AJ5" i="235" s="1"/>
  <c r="F5" i="235" s="1"/>
  <c r="AG5" i="235"/>
  <c r="AE5" i="235"/>
  <c r="AD5" i="235"/>
  <c r="AC5" i="235"/>
  <c r="AF5" i="235" s="1"/>
  <c r="AB5" i="235"/>
  <c r="AA5" i="235"/>
  <c r="Y5" i="235"/>
  <c r="X5" i="235"/>
  <c r="W5" i="235"/>
  <c r="V5" i="235"/>
  <c r="T5" i="235"/>
  <c r="S5" i="235"/>
  <c r="U5" i="235" s="1"/>
  <c r="R5" i="235"/>
  <c r="Q5" i="235"/>
  <c r="P5" i="235"/>
  <c r="O5" i="235"/>
  <c r="N5" i="235"/>
  <c r="M5" i="235"/>
  <c r="L5" i="235"/>
  <c r="K5" i="235"/>
  <c r="AI4" i="235"/>
  <c r="AH4" i="235"/>
  <c r="AJ4" i="235" s="1"/>
  <c r="F4" i="235" s="1"/>
  <c r="AG4" i="235"/>
  <c r="AF4" i="235"/>
  <c r="AE4" i="235"/>
  <c r="AD4" i="235"/>
  <c r="AC4" i="235"/>
  <c r="AB4" i="235"/>
  <c r="AA4" i="235"/>
  <c r="Z4" i="235"/>
  <c r="Y4" i="235"/>
  <c r="X4" i="235"/>
  <c r="W4" i="235"/>
  <c r="V4" i="235"/>
  <c r="T4" i="235"/>
  <c r="S4" i="235"/>
  <c r="U4" i="235" s="1"/>
  <c r="R4" i="235"/>
  <c r="Q4" i="235"/>
  <c r="P4" i="235"/>
  <c r="O4" i="235"/>
  <c r="N4" i="235"/>
  <c r="M4" i="235"/>
  <c r="L4" i="235"/>
  <c r="K4" i="235"/>
  <c r="D57" i="234"/>
  <c r="E54" i="234"/>
  <c r="E55" i="234" s="1"/>
  <c r="D54" i="234"/>
  <c r="D56" i="234" s="1"/>
  <c r="C54" i="234"/>
  <c r="G54" i="234" s="1"/>
  <c r="D50" i="234"/>
  <c r="E47" i="234"/>
  <c r="E49" i="234" s="1"/>
  <c r="D47" i="234"/>
  <c r="D62" i="234" s="1"/>
  <c r="AJ43" i="234"/>
  <c r="AI43" i="234"/>
  <c r="AH43" i="234"/>
  <c r="AG43" i="234"/>
  <c r="AF43" i="234"/>
  <c r="AE43" i="234"/>
  <c r="AD43" i="234"/>
  <c r="AC43" i="234"/>
  <c r="AB43" i="234"/>
  <c r="AA43" i="234"/>
  <c r="Z43" i="234"/>
  <c r="Y43" i="234"/>
  <c r="X43" i="234"/>
  <c r="W43" i="234"/>
  <c r="V43" i="234"/>
  <c r="U43" i="234"/>
  <c r="T43" i="234"/>
  <c r="S43" i="234"/>
  <c r="R43" i="234"/>
  <c r="Q43" i="234"/>
  <c r="P43" i="234"/>
  <c r="O43" i="234"/>
  <c r="N43" i="234"/>
  <c r="M43" i="234"/>
  <c r="L43" i="234"/>
  <c r="K43" i="234"/>
  <c r="F43" i="234"/>
  <c r="AJ42" i="234"/>
  <c r="AI42" i="234"/>
  <c r="AH42" i="234"/>
  <c r="AG42" i="234"/>
  <c r="AF42" i="234"/>
  <c r="AE42" i="234"/>
  <c r="AD42" i="234"/>
  <c r="AC42" i="234"/>
  <c r="AB42" i="234"/>
  <c r="AA42" i="234"/>
  <c r="Z42" i="234"/>
  <c r="Y42" i="234"/>
  <c r="X42" i="234"/>
  <c r="W42" i="234"/>
  <c r="V42" i="234"/>
  <c r="U42" i="234"/>
  <c r="T42" i="234"/>
  <c r="S42" i="234"/>
  <c r="R42" i="234"/>
  <c r="Q42" i="234"/>
  <c r="P42" i="234"/>
  <c r="O42" i="234"/>
  <c r="N42" i="234"/>
  <c r="M42" i="234"/>
  <c r="L42" i="234"/>
  <c r="K42" i="234"/>
  <c r="F42" i="234"/>
  <c r="AJ41" i="234"/>
  <c r="AI41" i="234"/>
  <c r="AH41" i="234"/>
  <c r="AG41" i="234"/>
  <c r="AF41" i="234"/>
  <c r="AE41" i="234"/>
  <c r="AD41" i="234"/>
  <c r="AC41" i="234"/>
  <c r="AB41" i="234"/>
  <c r="AA41" i="234"/>
  <c r="Z41" i="234"/>
  <c r="Y41" i="234"/>
  <c r="X41" i="234"/>
  <c r="W41" i="234"/>
  <c r="V41" i="234"/>
  <c r="U41" i="234"/>
  <c r="T41" i="234"/>
  <c r="S41" i="234"/>
  <c r="R41" i="234"/>
  <c r="Q41" i="234"/>
  <c r="P41" i="234"/>
  <c r="O41" i="234"/>
  <c r="N41" i="234"/>
  <c r="M41" i="234"/>
  <c r="L41" i="234"/>
  <c r="K41" i="234"/>
  <c r="F41" i="234"/>
  <c r="AJ40" i="234"/>
  <c r="AI40" i="234"/>
  <c r="AH40" i="234"/>
  <c r="AG40" i="234"/>
  <c r="AF40" i="234"/>
  <c r="AE40" i="234"/>
  <c r="AD40" i="234"/>
  <c r="AC40" i="234"/>
  <c r="AB40" i="234"/>
  <c r="AA40" i="234"/>
  <c r="Z40" i="234"/>
  <c r="Y40" i="234"/>
  <c r="X40" i="234"/>
  <c r="W40" i="234"/>
  <c r="V40" i="234"/>
  <c r="U40" i="234"/>
  <c r="T40" i="234"/>
  <c r="S40" i="234"/>
  <c r="R40" i="234"/>
  <c r="Q40" i="234"/>
  <c r="P40" i="234"/>
  <c r="O40" i="234"/>
  <c r="N40" i="234"/>
  <c r="M40" i="234"/>
  <c r="L40" i="234"/>
  <c r="K40" i="234"/>
  <c r="F40" i="234"/>
  <c r="AJ39" i="234"/>
  <c r="AI39" i="234"/>
  <c r="AH39" i="234"/>
  <c r="AG39" i="234"/>
  <c r="AF39" i="234"/>
  <c r="AE39" i="234"/>
  <c r="AD39" i="234"/>
  <c r="AC39" i="234"/>
  <c r="AB39" i="234"/>
  <c r="AA39" i="234"/>
  <c r="Z39" i="234"/>
  <c r="Y39" i="234"/>
  <c r="X39" i="234"/>
  <c r="W39" i="234"/>
  <c r="V39" i="234"/>
  <c r="U39" i="234"/>
  <c r="T39" i="234"/>
  <c r="S39" i="234"/>
  <c r="R39" i="234"/>
  <c r="Q39" i="234"/>
  <c r="P39" i="234"/>
  <c r="O39" i="234"/>
  <c r="N39" i="234"/>
  <c r="M39" i="234"/>
  <c r="L39" i="234"/>
  <c r="K39" i="234"/>
  <c r="F39" i="234"/>
  <c r="AJ38" i="234"/>
  <c r="AI38" i="234"/>
  <c r="AH38" i="234"/>
  <c r="AG38" i="234"/>
  <c r="AF38" i="234"/>
  <c r="AE38" i="234"/>
  <c r="AD38" i="234"/>
  <c r="AC38" i="234"/>
  <c r="AB38" i="234"/>
  <c r="AA38" i="234"/>
  <c r="Z38" i="234"/>
  <c r="Y38" i="234"/>
  <c r="X38" i="234"/>
  <c r="W38" i="234"/>
  <c r="V38" i="234"/>
  <c r="U38" i="234"/>
  <c r="T38" i="234"/>
  <c r="S38" i="234"/>
  <c r="R38" i="234"/>
  <c r="Q38" i="234"/>
  <c r="P38" i="234"/>
  <c r="O38" i="234"/>
  <c r="N38" i="234"/>
  <c r="M38" i="234"/>
  <c r="L38" i="234"/>
  <c r="K38" i="234"/>
  <c r="F38" i="234"/>
  <c r="AJ37" i="234"/>
  <c r="AI37" i="234"/>
  <c r="AH37" i="234"/>
  <c r="AG37" i="234"/>
  <c r="AF37" i="234"/>
  <c r="AE37" i="234"/>
  <c r="AD37" i="234"/>
  <c r="AC37" i="234"/>
  <c r="AB37" i="234"/>
  <c r="AA37" i="234"/>
  <c r="Z37" i="234"/>
  <c r="Y37" i="234"/>
  <c r="X37" i="234"/>
  <c r="W37" i="234"/>
  <c r="V37" i="234"/>
  <c r="U37" i="234"/>
  <c r="T37" i="234"/>
  <c r="S37" i="234"/>
  <c r="R37" i="234"/>
  <c r="Q37" i="234"/>
  <c r="P37" i="234"/>
  <c r="O37" i="234"/>
  <c r="N37" i="234"/>
  <c r="M37" i="234"/>
  <c r="L37" i="234"/>
  <c r="K37" i="234"/>
  <c r="F37" i="234"/>
  <c r="AJ36" i="234"/>
  <c r="AI36" i="234"/>
  <c r="AH36" i="234"/>
  <c r="AG36" i="234"/>
  <c r="AF36" i="234"/>
  <c r="AE36" i="234"/>
  <c r="AD36" i="234"/>
  <c r="AC36" i="234"/>
  <c r="AB36" i="234"/>
  <c r="AA36" i="234"/>
  <c r="Z36" i="234"/>
  <c r="Y36" i="234"/>
  <c r="X36" i="234"/>
  <c r="W36" i="234"/>
  <c r="V36" i="234"/>
  <c r="U36" i="234"/>
  <c r="T36" i="234"/>
  <c r="S36" i="234"/>
  <c r="R36" i="234"/>
  <c r="Q36" i="234"/>
  <c r="P36" i="234"/>
  <c r="O36" i="234"/>
  <c r="N36" i="234"/>
  <c r="M36" i="234"/>
  <c r="L36" i="234"/>
  <c r="K36" i="234"/>
  <c r="F36" i="234"/>
  <c r="AJ35" i="234"/>
  <c r="AI35" i="234"/>
  <c r="AH35" i="234"/>
  <c r="AG35" i="234"/>
  <c r="AF35" i="234"/>
  <c r="AE35" i="234"/>
  <c r="AD35" i="234"/>
  <c r="AC35" i="234"/>
  <c r="AB35" i="234"/>
  <c r="AA35" i="234"/>
  <c r="Z35" i="234"/>
  <c r="Y35" i="234"/>
  <c r="X35" i="234"/>
  <c r="W35" i="234"/>
  <c r="V35" i="234"/>
  <c r="U35" i="234"/>
  <c r="T35" i="234"/>
  <c r="S35" i="234"/>
  <c r="R35" i="234"/>
  <c r="Q35" i="234"/>
  <c r="P35" i="234"/>
  <c r="O35" i="234"/>
  <c r="N35" i="234"/>
  <c r="M35" i="234"/>
  <c r="L35" i="234"/>
  <c r="K35" i="234"/>
  <c r="F35" i="234"/>
  <c r="AJ34" i="234"/>
  <c r="AI34" i="234"/>
  <c r="AH34" i="234"/>
  <c r="AG34" i="234"/>
  <c r="AF34" i="234"/>
  <c r="AE34" i="234"/>
  <c r="AD34" i="234"/>
  <c r="AC34" i="234"/>
  <c r="AB34" i="234"/>
  <c r="AA34" i="234"/>
  <c r="Z34" i="234"/>
  <c r="Y34" i="234"/>
  <c r="X34" i="234"/>
  <c r="W34" i="234"/>
  <c r="V34" i="234"/>
  <c r="U34" i="234"/>
  <c r="T34" i="234"/>
  <c r="S34" i="234"/>
  <c r="R34" i="234"/>
  <c r="Q34" i="234"/>
  <c r="P34" i="234"/>
  <c r="O34" i="234"/>
  <c r="N34" i="234"/>
  <c r="M34" i="234"/>
  <c r="L34" i="234"/>
  <c r="K34" i="234"/>
  <c r="F34" i="234"/>
  <c r="AJ33" i="234"/>
  <c r="AI33" i="234"/>
  <c r="AH33" i="234"/>
  <c r="AG33" i="234"/>
  <c r="AF33" i="234"/>
  <c r="AE33" i="234"/>
  <c r="AD33" i="234"/>
  <c r="AC33" i="234"/>
  <c r="AB33" i="234"/>
  <c r="AA33" i="234"/>
  <c r="Z33" i="234"/>
  <c r="Y33" i="234"/>
  <c r="X33" i="234"/>
  <c r="W33" i="234"/>
  <c r="V33" i="234"/>
  <c r="U33" i="234"/>
  <c r="T33" i="234"/>
  <c r="S33" i="234"/>
  <c r="R33" i="234"/>
  <c r="Q33" i="234"/>
  <c r="P33" i="234"/>
  <c r="O33" i="234"/>
  <c r="N33" i="234"/>
  <c r="M33" i="234"/>
  <c r="L33" i="234"/>
  <c r="K33" i="234"/>
  <c r="F33" i="234"/>
  <c r="AJ32" i="234"/>
  <c r="AI32" i="234"/>
  <c r="AH32" i="234"/>
  <c r="AG32" i="234"/>
  <c r="AF32" i="234"/>
  <c r="AE32" i="234"/>
  <c r="AD32" i="234"/>
  <c r="AC32" i="234"/>
  <c r="AB32" i="234"/>
  <c r="AA32" i="234"/>
  <c r="Z32" i="234"/>
  <c r="Y32" i="234"/>
  <c r="X32" i="234"/>
  <c r="W32" i="234"/>
  <c r="V32" i="234"/>
  <c r="U32" i="234"/>
  <c r="T32" i="234"/>
  <c r="S32" i="234"/>
  <c r="R32" i="234"/>
  <c r="Q32" i="234"/>
  <c r="P32" i="234"/>
  <c r="O32" i="234"/>
  <c r="N32" i="234"/>
  <c r="M32" i="234"/>
  <c r="L32" i="234"/>
  <c r="K32" i="234"/>
  <c r="F32" i="234"/>
  <c r="AI31" i="234"/>
  <c r="AH31" i="234"/>
  <c r="AG31" i="234"/>
  <c r="AJ31" i="234" s="1"/>
  <c r="F31" i="234" s="1"/>
  <c r="AE31" i="234"/>
  <c r="AD31" i="234"/>
  <c r="AC31" i="234"/>
  <c r="AB31" i="234"/>
  <c r="AA31" i="234"/>
  <c r="AF31" i="234" s="1"/>
  <c r="Y31" i="234"/>
  <c r="X31" i="234"/>
  <c r="W31" i="234"/>
  <c r="V31" i="234"/>
  <c r="Z31" i="234" s="1"/>
  <c r="T31" i="234"/>
  <c r="S31" i="234"/>
  <c r="R31" i="234"/>
  <c r="Q31" i="234"/>
  <c r="U31" i="234" s="1"/>
  <c r="O31" i="234"/>
  <c r="N31" i="234"/>
  <c r="M31" i="234"/>
  <c r="L31" i="234"/>
  <c r="K31" i="234"/>
  <c r="P31" i="234" s="1"/>
  <c r="AI30" i="234"/>
  <c r="AH30" i="234"/>
  <c r="AG30" i="234"/>
  <c r="AJ30" i="234" s="1"/>
  <c r="F30" i="234" s="1"/>
  <c r="AE30" i="234"/>
  <c r="AD30" i="234"/>
  <c r="AC30" i="234"/>
  <c r="AB30" i="234"/>
  <c r="AA30" i="234"/>
  <c r="AF30" i="234" s="1"/>
  <c r="Y30" i="234"/>
  <c r="X30" i="234"/>
  <c r="W30" i="234"/>
  <c r="V30" i="234"/>
  <c r="Z30" i="234" s="1"/>
  <c r="T30" i="234"/>
  <c r="S30" i="234"/>
  <c r="R30" i="234"/>
  <c r="Q30" i="234"/>
  <c r="U30" i="234" s="1"/>
  <c r="O30" i="234"/>
  <c r="N30" i="234"/>
  <c r="M30" i="234"/>
  <c r="L30" i="234"/>
  <c r="K30" i="234"/>
  <c r="P30" i="234" s="1"/>
  <c r="AI29" i="234"/>
  <c r="AH29" i="234"/>
  <c r="AJ29" i="234" s="1"/>
  <c r="F29" i="234" s="1"/>
  <c r="AG29" i="234"/>
  <c r="AE29" i="234"/>
  <c r="AD29" i="234"/>
  <c r="AC29" i="234"/>
  <c r="AB29" i="234"/>
  <c r="AF29" i="234" s="1"/>
  <c r="AA29" i="234"/>
  <c r="Y29" i="234"/>
  <c r="X29" i="234"/>
  <c r="W29" i="234"/>
  <c r="Z29" i="234" s="1"/>
  <c r="V29" i="234"/>
  <c r="T29" i="234"/>
  <c r="S29" i="234"/>
  <c r="R29" i="234"/>
  <c r="U29" i="234" s="1"/>
  <c r="Q29" i="234"/>
  <c r="O29" i="234"/>
  <c r="N29" i="234"/>
  <c r="M29" i="234"/>
  <c r="L29" i="234"/>
  <c r="P29" i="234" s="1"/>
  <c r="K29" i="234"/>
  <c r="AI28" i="234"/>
  <c r="AH28" i="234"/>
  <c r="AG28" i="234"/>
  <c r="AJ28" i="234" s="1"/>
  <c r="F28" i="234" s="1"/>
  <c r="AE28" i="234"/>
  <c r="AD28" i="234"/>
  <c r="AC28" i="234"/>
  <c r="AB28" i="234"/>
  <c r="AA28" i="234"/>
  <c r="AF28" i="234" s="1"/>
  <c r="Y28" i="234"/>
  <c r="X28" i="234"/>
  <c r="W28" i="234"/>
  <c r="V28" i="234"/>
  <c r="Z28" i="234" s="1"/>
  <c r="T28" i="234"/>
  <c r="S28" i="234"/>
  <c r="R28" i="234"/>
  <c r="Q28" i="234"/>
  <c r="U28" i="234" s="1"/>
  <c r="O28" i="234"/>
  <c r="N28" i="234"/>
  <c r="M28" i="234"/>
  <c r="L28" i="234"/>
  <c r="K28" i="234"/>
  <c r="P28" i="234" s="1"/>
  <c r="AI27" i="234"/>
  <c r="AH27" i="234"/>
  <c r="AG27" i="234"/>
  <c r="AJ27" i="234" s="1"/>
  <c r="F27" i="234" s="1"/>
  <c r="AE27" i="234"/>
  <c r="AD27" i="234"/>
  <c r="AC27" i="234"/>
  <c r="AB27" i="234"/>
  <c r="AA27" i="234"/>
  <c r="AF27" i="234" s="1"/>
  <c r="Y27" i="234"/>
  <c r="X27" i="234"/>
  <c r="W27" i="234"/>
  <c r="V27" i="234"/>
  <c r="Z27" i="234" s="1"/>
  <c r="T27" i="234"/>
  <c r="S27" i="234"/>
  <c r="R27" i="234"/>
  <c r="Q27" i="234"/>
  <c r="U27" i="234" s="1"/>
  <c r="O27" i="234"/>
  <c r="N27" i="234"/>
  <c r="M27" i="234"/>
  <c r="L27" i="234"/>
  <c r="K27" i="234"/>
  <c r="P27" i="234" s="1"/>
  <c r="AI26" i="234"/>
  <c r="AH26" i="234"/>
  <c r="AJ26" i="234" s="1"/>
  <c r="F26" i="234" s="1"/>
  <c r="AG26" i="234"/>
  <c r="AE26" i="234"/>
  <c r="AD26" i="234"/>
  <c r="AC26" i="234"/>
  <c r="AB26" i="234"/>
  <c r="AF26" i="234" s="1"/>
  <c r="AA26" i="234"/>
  <c r="Y26" i="234"/>
  <c r="X26" i="234"/>
  <c r="W26" i="234"/>
  <c r="Z26" i="234" s="1"/>
  <c r="V26" i="234"/>
  <c r="T26" i="234"/>
  <c r="S26" i="234"/>
  <c r="R26" i="234"/>
  <c r="U26" i="234" s="1"/>
  <c r="Q26" i="234"/>
  <c r="O26" i="234"/>
  <c r="N26" i="234"/>
  <c r="M26" i="234"/>
  <c r="L26" i="234"/>
  <c r="P26" i="234" s="1"/>
  <c r="K26" i="234"/>
  <c r="AI25" i="234"/>
  <c r="AH25" i="234"/>
  <c r="AJ25" i="234" s="1"/>
  <c r="F25" i="234" s="1"/>
  <c r="AG25" i="234"/>
  <c r="AE25" i="234"/>
  <c r="AD25" i="234"/>
  <c r="AC25" i="234"/>
  <c r="AB25" i="234"/>
  <c r="AF25" i="234" s="1"/>
  <c r="AA25" i="234"/>
  <c r="Y25" i="234"/>
  <c r="X25" i="234"/>
  <c r="W25" i="234"/>
  <c r="Z25" i="234" s="1"/>
  <c r="V25" i="234"/>
  <c r="T25" i="234"/>
  <c r="S25" i="234"/>
  <c r="R25" i="234"/>
  <c r="U25" i="234" s="1"/>
  <c r="Q25" i="234"/>
  <c r="O25" i="234"/>
  <c r="N25" i="234"/>
  <c r="M25" i="234"/>
  <c r="L25" i="234"/>
  <c r="P25" i="234" s="1"/>
  <c r="K25" i="234"/>
  <c r="AI24" i="234"/>
  <c r="AH24" i="234"/>
  <c r="AJ24" i="234" s="1"/>
  <c r="F24" i="234" s="1"/>
  <c r="AG24" i="234"/>
  <c r="AE24" i="234"/>
  <c r="AD24" i="234"/>
  <c r="AC24" i="234"/>
  <c r="AF24" i="234" s="1"/>
  <c r="AB24" i="234"/>
  <c r="AA24" i="234"/>
  <c r="Y24" i="234"/>
  <c r="X24" i="234"/>
  <c r="Z24" i="234" s="1"/>
  <c r="W24" i="234"/>
  <c r="V24" i="234"/>
  <c r="T24" i="234"/>
  <c r="S24" i="234"/>
  <c r="U24" i="234" s="1"/>
  <c r="R24" i="234"/>
  <c r="Q24" i="234"/>
  <c r="O24" i="234"/>
  <c r="N24" i="234"/>
  <c r="M24" i="234"/>
  <c r="P24" i="234" s="1"/>
  <c r="L24" i="234"/>
  <c r="K24" i="234"/>
  <c r="AI23" i="234"/>
  <c r="AH23" i="234"/>
  <c r="AJ23" i="234" s="1"/>
  <c r="F23" i="234" s="1"/>
  <c r="AG23" i="234"/>
  <c r="AE23" i="234"/>
  <c r="AD23" i="234"/>
  <c r="AC23" i="234"/>
  <c r="AB23" i="234"/>
  <c r="AF23" i="234" s="1"/>
  <c r="AA23" i="234"/>
  <c r="Y23" i="234"/>
  <c r="X23" i="234"/>
  <c r="W23" i="234"/>
  <c r="Z23" i="234" s="1"/>
  <c r="V23" i="234"/>
  <c r="T23" i="234"/>
  <c r="S23" i="234"/>
  <c r="R23" i="234"/>
  <c r="U23" i="234" s="1"/>
  <c r="Q23" i="234"/>
  <c r="O23" i="234"/>
  <c r="N23" i="234"/>
  <c r="M23" i="234"/>
  <c r="L23" i="234"/>
  <c r="P23" i="234" s="1"/>
  <c r="K23" i="234"/>
  <c r="AI22" i="234"/>
  <c r="AH22" i="234"/>
  <c r="AJ22" i="234" s="1"/>
  <c r="F22" i="234" s="1"/>
  <c r="AG22" i="234"/>
  <c r="AE22" i="234"/>
  <c r="AD22" i="234"/>
  <c r="AC22" i="234"/>
  <c r="AB22" i="234"/>
  <c r="AF22" i="234" s="1"/>
  <c r="AA22" i="234"/>
  <c r="Y22" i="234"/>
  <c r="X22" i="234"/>
  <c r="W22" i="234"/>
  <c r="Z22" i="234" s="1"/>
  <c r="V22" i="234"/>
  <c r="T22" i="234"/>
  <c r="S22" i="234"/>
  <c r="R22" i="234"/>
  <c r="U22" i="234" s="1"/>
  <c r="Q22" i="234"/>
  <c r="O22" i="234"/>
  <c r="N22" i="234"/>
  <c r="M22" i="234"/>
  <c r="L22" i="234"/>
  <c r="P22" i="234" s="1"/>
  <c r="K22" i="234"/>
  <c r="AI21" i="234"/>
  <c r="AH21" i="234"/>
  <c r="AJ21" i="234" s="1"/>
  <c r="F21" i="234" s="1"/>
  <c r="AG21" i="234"/>
  <c r="AE21" i="234"/>
  <c r="AD21" i="234"/>
  <c r="AC21" i="234"/>
  <c r="AB21" i="234"/>
  <c r="AF21" i="234" s="1"/>
  <c r="AA21" i="234"/>
  <c r="Z21" i="234"/>
  <c r="Y21" i="234"/>
  <c r="X21" i="234"/>
  <c r="W21" i="234"/>
  <c r="V21" i="234"/>
  <c r="T21" i="234"/>
  <c r="S21" i="234"/>
  <c r="R21" i="234"/>
  <c r="U21" i="234" s="1"/>
  <c r="Q21" i="234"/>
  <c r="O21" i="234"/>
  <c r="N21" i="234"/>
  <c r="M21" i="234"/>
  <c r="L21" i="234"/>
  <c r="P21" i="234" s="1"/>
  <c r="K21" i="234"/>
  <c r="AI20" i="234"/>
  <c r="AH20" i="234"/>
  <c r="AJ20" i="234" s="1"/>
  <c r="F20" i="234" s="1"/>
  <c r="AG20" i="234"/>
  <c r="AE20" i="234"/>
  <c r="AD20" i="234"/>
  <c r="AC20" i="234"/>
  <c r="AB20" i="234"/>
  <c r="AF20" i="234" s="1"/>
  <c r="AA20" i="234"/>
  <c r="Y20" i="234"/>
  <c r="X20" i="234"/>
  <c r="W20" i="234"/>
  <c r="Z20" i="234" s="1"/>
  <c r="V20" i="234"/>
  <c r="T20" i="234"/>
  <c r="S20" i="234"/>
  <c r="R20" i="234"/>
  <c r="U20" i="234" s="1"/>
  <c r="Q20" i="234"/>
  <c r="O20" i="234"/>
  <c r="N20" i="234"/>
  <c r="M20" i="234"/>
  <c r="L20" i="234"/>
  <c r="P20" i="234" s="1"/>
  <c r="K20" i="234"/>
  <c r="AI19" i="234"/>
  <c r="AH19" i="234"/>
  <c r="AJ19" i="234" s="1"/>
  <c r="F19" i="234" s="1"/>
  <c r="AG19" i="234"/>
  <c r="AF19" i="234"/>
  <c r="AE19" i="234"/>
  <c r="AD19" i="234"/>
  <c r="AC19" i="234"/>
  <c r="AB19" i="234"/>
  <c r="AA19" i="234"/>
  <c r="Y19" i="234"/>
  <c r="X19" i="234"/>
  <c r="W19" i="234"/>
  <c r="Z19" i="234" s="1"/>
  <c r="V19" i="234"/>
  <c r="T19" i="234"/>
  <c r="S19" i="234"/>
  <c r="R19" i="234"/>
  <c r="U19" i="234" s="1"/>
  <c r="Q19" i="234"/>
  <c r="P19" i="234"/>
  <c r="O19" i="234"/>
  <c r="N19" i="234"/>
  <c r="M19" i="234"/>
  <c r="L19" i="234"/>
  <c r="K19" i="234"/>
  <c r="AI18" i="234"/>
  <c r="AH18" i="234"/>
  <c r="AG18" i="234"/>
  <c r="AE18" i="234"/>
  <c r="AD18" i="234"/>
  <c r="AC18" i="234"/>
  <c r="AB18" i="234"/>
  <c r="AF18" i="234" s="1"/>
  <c r="AA18" i="234"/>
  <c r="Y18" i="234"/>
  <c r="X18" i="234"/>
  <c r="W18" i="234"/>
  <c r="V18" i="234"/>
  <c r="T18" i="234"/>
  <c r="S18" i="234"/>
  <c r="R18" i="234"/>
  <c r="U18" i="234" s="1"/>
  <c r="Q18" i="234"/>
  <c r="O18" i="234"/>
  <c r="N18" i="234"/>
  <c r="M18" i="234"/>
  <c r="L18" i="234"/>
  <c r="P18" i="234" s="1"/>
  <c r="K18" i="234"/>
  <c r="AJ17" i="234"/>
  <c r="F17" i="234" s="1"/>
  <c r="AI17" i="234"/>
  <c r="AH17" i="234"/>
  <c r="AG17" i="234"/>
  <c r="AE17" i="234"/>
  <c r="AD17" i="234"/>
  <c r="AC17" i="234"/>
  <c r="AB17" i="234"/>
  <c r="AA17" i="234"/>
  <c r="AF17" i="234" s="1"/>
  <c r="Y17" i="234"/>
  <c r="X17" i="234"/>
  <c r="W17" i="234"/>
  <c r="V17" i="234"/>
  <c r="Z17" i="234" s="1"/>
  <c r="T17" i="234"/>
  <c r="S17" i="234"/>
  <c r="R17" i="234"/>
  <c r="Q17" i="234"/>
  <c r="U17" i="234" s="1"/>
  <c r="O17" i="234"/>
  <c r="N17" i="234"/>
  <c r="M17" i="234"/>
  <c r="L17" i="234"/>
  <c r="K17" i="234"/>
  <c r="P17" i="234" s="1"/>
  <c r="AI16" i="234"/>
  <c r="AH16" i="234"/>
  <c r="AJ16" i="234" s="1"/>
  <c r="F16" i="234" s="1"/>
  <c r="AG16" i="234"/>
  <c r="AE16" i="234"/>
  <c r="AD16" i="234"/>
  <c r="AC16" i="234"/>
  <c r="AB16" i="234"/>
  <c r="AA16" i="234"/>
  <c r="Y16" i="234"/>
  <c r="X16" i="234"/>
  <c r="W16" i="234"/>
  <c r="V16" i="234"/>
  <c r="T16" i="234"/>
  <c r="S16" i="234"/>
  <c r="R16" i="234"/>
  <c r="Q16" i="234"/>
  <c r="O16" i="234"/>
  <c r="N16" i="234"/>
  <c r="M16" i="234"/>
  <c r="L16" i="234"/>
  <c r="K16" i="234"/>
  <c r="AI15" i="234"/>
  <c r="AH15" i="234"/>
  <c r="AG15" i="234"/>
  <c r="AJ15" i="234" s="1"/>
  <c r="F15" i="234" s="1"/>
  <c r="AE15" i="234"/>
  <c r="AD15" i="234"/>
  <c r="AC15" i="234"/>
  <c r="AB15" i="234"/>
  <c r="AA15" i="234"/>
  <c r="AF15" i="234" s="1"/>
  <c r="Y15" i="234"/>
  <c r="X15" i="234"/>
  <c r="W15" i="234"/>
  <c r="V15" i="234"/>
  <c r="Z15" i="234" s="1"/>
  <c r="T15" i="234"/>
  <c r="S15" i="234"/>
  <c r="R15" i="234"/>
  <c r="Q15" i="234"/>
  <c r="U15" i="234" s="1"/>
  <c r="O15" i="234"/>
  <c r="N15" i="234"/>
  <c r="M15" i="234"/>
  <c r="L15" i="234"/>
  <c r="K15" i="234"/>
  <c r="P15" i="234" s="1"/>
  <c r="AI14" i="234"/>
  <c r="AH14" i="234"/>
  <c r="AG14" i="234"/>
  <c r="AJ14" i="234" s="1"/>
  <c r="F14" i="234" s="1"/>
  <c r="AE14" i="234"/>
  <c r="AD14" i="234"/>
  <c r="AC14" i="234"/>
  <c r="AB14" i="234"/>
  <c r="AA14" i="234"/>
  <c r="AF14" i="234" s="1"/>
  <c r="Y14" i="234"/>
  <c r="X14" i="234"/>
  <c r="W14" i="234"/>
  <c r="V14" i="234"/>
  <c r="Z14" i="234" s="1"/>
  <c r="T14" i="234"/>
  <c r="S14" i="234"/>
  <c r="R14" i="234"/>
  <c r="Q14" i="234"/>
  <c r="U14" i="234" s="1"/>
  <c r="O14" i="234"/>
  <c r="N14" i="234"/>
  <c r="M14" i="234"/>
  <c r="L14" i="234"/>
  <c r="K14" i="234"/>
  <c r="P14" i="234" s="1"/>
  <c r="AI13" i="234"/>
  <c r="AH13" i="234"/>
  <c r="AG13" i="234"/>
  <c r="AJ13" i="234" s="1"/>
  <c r="F13" i="234" s="1"/>
  <c r="AE13" i="234"/>
  <c r="AD13" i="234"/>
  <c r="AC13" i="234"/>
  <c r="AB13" i="234"/>
  <c r="AA13" i="234"/>
  <c r="Y13" i="234"/>
  <c r="X13" i="234"/>
  <c r="W13" i="234"/>
  <c r="V13" i="234"/>
  <c r="T13" i="234"/>
  <c r="S13" i="234"/>
  <c r="R13" i="234"/>
  <c r="Q13" i="234"/>
  <c r="U13" i="234" s="1"/>
  <c r="O13" i="234"/>
  <c r="N13" i="234"/>
  <c r="M13" i="234"/>
  <c r="L13" i="234"/>
  <c r="K13" i="234"/>
  <c r="AI12" i="234"/>
  <c r="AH12" i="234"/>
  <c r="AG12" i="234"/>
  <c r="AJ12" i="234" s="1"/>
  <c r="F12" i="234" s="1"/>
  <c r="AF12" i="234"/>
  <c r="AE12" i="234"/>
  <c r="AD12" i="234"/>
  <c r="AC12" i="234"/>
  <c r="AB12" i="234"/>
  <c r="AA12" i="234"/>
  <c r="Y12" i="234"/>
  <c r="X12" i="234"/>
  <c r="W12" i="234"/>
  <c r="V12" i="234"/>
  <c r="Z12" i="234" s="1"/>
  <c r="T12" i="234"/>
  <c r="S12" i="234"/>
  <c r="R12" i="234"/>
  <c r="Q12" i="234"/>
  <c r="U12" i="234" s="1"/>
  <c r="O12" i="234"/>
  <c r="N12" i="234"/>
  <c r="M12" i="234"/>
  <c r="L12" i="234"/>
  <c r="K12" i="234"/>
  <c r="P12" i="234" s="1"/>
  <c r="AI11" i="234"/>
  <c r="AH11" i="234"/>
  <c r="AG11" i="234"/>
  <c r="AE11" i="234"/>
  <c r="AD11" i="234"/>
  <c r="AC11" i="234"/>
  <c r="AB11" i="234"/>
  <c r="AA11" i="234"/>
  <c r="AF11" i="234" s="1"/>
  <c r="Y11" i="234"/>
  <c r="X11" i="234"/>
  <c r="W11" i="234"/>
  <c r="V11" i="234"/>
  <c r="Z11" i="234" s="1"/>
  <c r="T11" i="234"/>
  <c r="S11" i="234"/>
  <c r="R11" i="234"/>
  <c r="Q11" i="234"/>
  <c r="U11" i="234" s="1"/>
  <c r="O11" i="234"/>
  <c r="N11" i="234"/>
  <c r="M11" i="234"/>
  <c r="L11" i="234"/>
  <c r="K11" i="234"/>
  <c r="P11" i="234" s="1"/>
  <c r="AI10" i="234"/>
  <c r="AH10" i="234"/>
  <c r="AJ10" i="234" s="1"/>
  <c r="F10" i="234" s="1"/>
  <c r="AG10" i="234"/>
  <c r="AE10" i="234"/>
  <c r="AD10" i="234"/>
  <c r="AC10" i="234"/>
  <c r="AB10" i="234"/>
  <c r="AF10" i="234" s="1"/>
  <c r="AA10" i="234"/>
  <c r="Y10" i="234"/>
  <c r="X10" i="234"/>
  <c r="W10" i="234"/>
  <c r="Z10" i="234" s="1"/>
  <c r="V10" i="234"/>
  <c r="T10" i="234"/>
  <c r="S10" i="234"/>
  <c r="R10" i="234"/>
  <c r="U10" i="234" s="1"/>
  <c r="Q10" i="234"/>
  <c r="O10" i="234"/>
  <c r="N10" i="234"/>
  <c r="M10" i="234"/>
  <c r="L10" i="234"/>
  <c r="P10" i="234" s="1"/>
  <c r="K10" i="234"/>
  <c r="AJ9" i="234"/>
  <c r="F9" i="234" s="1"/>
  <c r="AI9" i="234"/>
  <c r="AH9" i="234"/>
  <c r="AG9" i="234"/>
  <c r="AE9" i="234"/>
  <c r="AD9" i="234"/>
  <c r="AC9" i="234"/>
  <c r="AB9" i="234"/>
  <c r="AA9" i="234"/>
  <c r="AF9" i="234" s="1"/>
  <c r="Y9" i="234"/>
  <c r="X9" i="234"/>
  <c r="W9" i="234"/>
  <c r="V9" i="234"/>
  <c r="Z9" i="234" s="1"/>
  <c r="T9" i="234"/>
  <c r="S9" i="234"/>
  <c r="R9" i="234"/>
  <c r="Q9" i="234"/>
  <c r="U9" i="234" s="1"/>
  <c r="O9" i="234"/>
  <c r="N9" i="234"/>
  <c r="M9" i="234"/>
  <c r="L9" i="234"/>
  <c r="K9" i="234"/>
  <c r="P9" i="234" s="1"/>
  <c r="AI8" i="234"/>
  <c r="AH8" i="234"/>
  <c r="AJ8" i="234" s="1"/>
  <c r="F8" i="234" s="1"/>
  <c r="AG8" i="234"/>
  <c r="AE8" i="234"/>
  <c r="AD8" i="234"/>
  <c r="AC8" i="234"/>
  <c r="AB8" i="234"/>
  <c r="AA8" i="234"/>
  <c r="Y8" i="234"/>
  <c r="X8" i="234"/>
  <c r="W8" i="234"/>
  <c r="V8" i="234"/>
  <c r="T8" i="234"/>
  <c r="S8" i="234"/>
  <c r="R8" i="234"/>
  <c r="Q8" i="234"/>
  <c r="O8" i="234"/>
  <c r="N8" i="234"/>
  <c r="M8" i="234"/>
  <c r="L8" i="234"/>
  <c r="K8" i="234"/>
  <c r="AI7" i="234"/>
  <c r="AH7" i="234"/>
  <c r="AJ7" i="234" s="1"/>
  <c r="F7" i="234" s="1"/>
  <c r="AG7" i="234"/>
  <c r="AE7" i="234"/>
  <c r="AD7" i="234"/>
  <c r="AC7" i="234"/>
  <c r="AB7" i="234"/>
  <c r="AF7" i="234" s="1"/>
  <c r="AA7" i="234"/>
  <c r="Y7" i="234"/>
  <c r="X7" i="234"/>
  <c r="W7" i="234"/>
  <c r="Z7" i="234" s="1"/>
  <c r="V7" i="234"/>
  <c r="T7" i="234"/>
  <c r="S7" i="234"/>
  <c r="R7" i="234"/>
  <c r="U7" i="234" s="1"/>
  <c r="Q7" i="234"/>
  <c r="O7" i="234"/>
  <c r="N7" i="234"/>
  <c r="M7" i="234"/>
  <c r="L7" i="234"/>
  <c r="P7" i="234" s="1"/>
  <c r="K7" i="234"/>
  <c r="AI6" i="234"/>
  <c r="AH6" i="234"/>
  <c r="AJ6" i="234" s="1"/>
  <c r="F6" i="234" s="1"/>
  <c r="AG6" i="234"/>
  <c r="AE6" i="234"/>
  <c r="AD6" i="234"/>
  <c r="AC6" i="234"/>
  <c r="AB6" i="234"/>
  <c r="AA6" i="234"/>
  <c r="AF6" i="234" s="1"/>
  <c r="Y6" i="234"/>
  <c r="X6" i="234"/>
  <c r="W6" i="234"/>
  <c r="Z6" i="234" s="1"/>
  <c r="V6" i="234"/>
  <c r="T6" i="234"/>
  <c r="S6" i="234"/>
  <c r="R6" i="234"/>
  <c r="Q6" i="234"/>
  <c r="O6" i="234"/>
  <c r="N6" i="234"/>
  <c r="M6" i="234"/>
  <c r="L6" i="234"/>
  <c r="K6" i="234"/>
  <c r="AI5" i="234"/>
  <c r="AH5" i="234"/>
  <c r="AG5" i="234"/>
  <c r="AJ5" i="234" s="1"/>
  <c r="F5" i="234" s="1"/>
  <c r="AE5" i="234"/>
  <c r="AD5" i="234"/>
  <c r="AC5" i="234"/>
  <c r="AB5" i="234"/>
  <c r="AA5" i="234"/>
  <c r="AF5" i="234" s="1"/>
  <c r="Y5" i="234"/>
  <c r="X5" i="234"/>
  <c r="W5" i="234"/>
  <c r="V5" i="234"/>
  <c r="Z5" i="234" s="1"/>
  <c r="U5" i="234"/>
  <c r="T5" i="234"/>
  <c r="S5" i="234"/>
  <c r="R5" i="234"/>
  <c r="Q5" i="234"/>
  <c r="O5" i="234"/>
  <c r="N5" i="234"/>
  <c r="M5" i="234"/>
  <c r="L5" i="234"/>
  <c r="K5" i="234"/>
  <c r="P5" i="234" s="1"/>
  <c r="AI4" i="234"/>
  <c r="AH4" i="234"/>
  <c r="AJ4" i="234" s="1"/>
  <c r="F4" i="234" s="1"/>
  <c r="AG4" i="234"/>
  <c r="AE4" i="234"/>
  <c r="AD4" i="234"/>
  <c r="AF4" i="234" s="1"/>
  <c r="AC4" i="234"/>
  <c r="AB4" i="234"/>
  <c r="AA4" i="234"/>
  <c r="Y4" i="234"/>
  <c r="X4" i="234"/>
  <c r="Z4" i="234" s="1"/>
  <c r="W4" i="234"/>
  <c r="V4" i="234"/>
  <c r="T4" i="234"/>
  <c r="S4" i="234"/>
  <c r="R4" i="234"/>
  <c r="Q4" i="234"/>
  <c r="O4" i="234"/>
  <c r="N4" i="234"/>
  <c r="P4" i="234" s="1"/>
  <c r="M4" i="234"/>
  <c r="L4" i="234"/>
  <c r="K4" i="234"/>
  <c r="D57" i="233"/>
  <c r="E54" i="233"/>
  <c r="E55" i="233" s="1"/>
  <c r="D54" i="233"/>
  <c r="D55" i="233" s="1"/>
  <c r="G55" i="233"/>
  <c r="D50" i="233"/>
  <c r="E47" i="233"/>
  <c r="E48" i="233" s="1"/>
  <c r="D47" i="233"/>
  <c r="D62" i="233" s="1"/>
  <c r="AJ43" i="233"/>
  <c r="AI43" i="233"/>
  <c r="AH43" i="233"/>
  <c r="AG43" i="233"/>
  <c r="AF43" i="233"/>
  <c r="AE43" i="233"/>
  <c r="AD43" i="233"/>
  <c r="AC43" i="233"/>
  <c r="AB43" i="233"/>
  <c r="AA43" i="233"/>
  <c r="Z43" i="233"/>
  <c r="Y43" i="233"/>
  <c r="X43" i="233"/>
  <c r="W43" i="233"/>
  <c r="V43" i="233"/>
  <c r="U43" i="233"/>
  <c r="T43" i="233"/>
  <c r="S43" i="233"/>
  <c r="R43" i="233"/>
  <c r="Q43" i="233"/>
  <c r="P43" i="233"/>
  <c r="O43" i="233"/>
  <c r="N43" i="233"/>
  <c r="M43" i="233"/>
  <c r="L43" i="233"/>
  <c r="K43" i="233"/>
  <c r="F43" i="233"/>
  <c r="AJ42" i="233"/>
  <c r="AI42" i="233"/>
  <c r="AH42" i="233"/>
  <c r="AG42" i="233"/>
  <c r="AF42" i="233"/>
  <c r="AE42" i="233"/>
  <c r="AD42" i="233"/>
  <c r="AC42" i="233"/>
  <c r="AB42" i="233"/>
  <c r="AA42" i="233"/>
  <c r="Z42" i="233"/>
  <c r="Y42" i="233"/>
  <c r="X42" i="233"/>
  <c r="W42" i="233"/>
  <c r="V42" i="233"/>
  <c r="U42" i="233"/>
  <c r="T42" i="233"/>
  <c r="S42" i="233"/>
  <c r="R42" i="233"/>
  <c r="Q42" i="233"/>
  <c r="P42" i="233"/>
  <c r="O42" i="233"/>
  <c r="N42" i="233"/>
  <c r="M42" i="233"/>
  <c r="L42" i="233"/>
  <c r="K42" i="233"/>
  <c r="F42" i="233"/>
  <c r="AJ41" i="233"/>
  <c r="AI41" i="233"/>
  <c r="AH41" i="233"/>
  <c r="AG41" i="233"/>
  <c r="AF41" i="233"/>
  <c r="AE41" i="233"/>
  <c r="AD41" i="233"/>
  <c r="AC41" i="233"/>
  <c r="AB41" i="233"/>
  <c r="AA41" i="233"/>
  <c r="Z41" i="233"/>
  <c r="Y41" i="233"/>
  <c r="X41" i="233"/>
  <c r="W41" i="233"/>
  <c r="V41" i="233"/>
  <c r="U41" i="233"/>
  <c r="T41" i="233"/>
  <c r="S41" i="233"/>
  <c r="R41" i="233"/>
  <c r="Q41" i="233"/>
  <c r="P41" i="233"/>
  <c r="O41" i="233"/>
  <c r="N41" i="233"/>
  <c r="M41" i="233"/>
  <c r="L41" i="233"/>
  <c r="K41" i="233"/>
  <c r="F41" i="233"/>
  <c r="AJ40" i="233"/>
  <c r="AI40" i="233"/>
  <c r="AH40" i="233"/>
  <c r="AG40" i="233"/>
  <c r="AF40" i="233"/>
  <c r="AE40" i="233"/>
  <c r="AD40" i="233"/>
  <c r="AC40" i="233"/>
  <c r="AB40" i="233"/>
  <c r="AA40" i="233"/>
  <c r="Z40" i="233"/>
  <c r="Y40" i="233"/>
  <c r="X40" i="233"/>
  <c r="W40" i="233"/>
  <c r="V40" i="233"/>
  <c r="U40" i="233"/>
  <c r="T40" i="233"/>
  <c r="S40" i="233"/>
  <c r="R40" i="233"/>
  <c r="Q40" i="233"/>
  <c r="P40" i="233"/>
  <c r="O40" i="233"/>
  <c r="N40" i="233"/>
  <c r="M40" i="233"/>
  <c r="L40" i="233"/>
  <c r="K40" i="233"/>
  <c r="F40" i="233"/>
  <c r="AJ39" i="233"/>
  <c r="AI39" i="233"/>
  <c r="AH39" i="233"/>
  <c r="AG39" i="233"/>
  <c r="AF39" i="233"/>
  <c r="AE39" i="233"/>
  <c r="AD39" i="233"/>
  <c r="AC39" i="233"/>
  <c r="AB39" i="233"/>
  <c r="AA39" i="233"/>
  <c r="Z39" i="233"/>
  <c r="Y39" i="233"/>
  <c r="X39" i="233"/>
  <c r="W39" i="233"/>
  <c r="V39" i="233"/>
  <c r="U39" i="233"/>
  <c r="T39" i="233"/>
  <c r="S39" i="233"/>
  <c r="R39" i="233"/>
  <c r="Q39" i="233"/>
  <c r="P39" i="233"/>
  <c r="O39" i="233"/>
  <c r="N39" i="233"/>
  <c r="M39" i="233"/>
  <c r="L39" i="233"/>
  <c r="K39" i="233"/>
  <c r="F39" i="233"/>
  <c r="AJ38" i="233"/>
  <c r="AI38" i="233"/>
  <c r="AH38" i="233"/>
  <c r="AG38" i="233"/>
  <c r="AF38" i="233"/>
  <c r="AE38" i="233"/>
  <c r="AD38" i="233"/>
  <c r="AC38" i="233"/>
  <c r="AB38" i="233"/>
  <c r="AA38" i="233"/>
  <c r="Z38" i="233"/>
  <c r="Y38" i="233"/>
  <c r="X38" i="233"/>
  <c r="W38" i="233"/>
  <c r="V38" i="233"/>
  <c r="U38" i="233"/>
  <c r="T38" i="233"/>
  <c r="S38" i="233"/>
  <c r="R38" i="233"/>
  <c r="Q38" i="233"/>
  <c r="P38" i="233"/>
  <c r="O38" i="233"/>
  <c r="N38" i="233"/>
  <c r="M38" i="233"/>
  <c r="L38" i="233"/>
  <c r="K38" i="233"/>
  <c r="F38" i="233"/>
  <c r="AJ37" i="233"/>
  <c r="AI37" i="233"/>
  <c r="AH37" i="233"/>
  <c r="AG37" i="233"/>
  <c r="AF37" i="233"/>
  <c r="AE37" i="233"/>
  <c r="AD37" i="233"/>
  <c r="AC37" i="233"/>
  <c r="AB37" i="233"/>
  <c r="AA37" i="233"/>
  <c r="Z37" i="233"/>
  <c r="Y37" i="233"/>
  <c r="X37" i="233"/>
  <c r="W37" i="233"/>
  <c r="V37" i="233"/>
  <c r="U37" i="233"/>
  <c r="T37" i="233"/>
  <c r="S37" i="233"/>
  <c r="R37" i="233"/>
  <c r="Q37" i="233"/>
  <c r="P37" i="233"/>
  <c r="O37" i="233"/>
  <c r="N37" i="233"/>
  <c r="M37" i="233"/>
  <c r="L37" i="233"/>
  <c r="K37" i="233"/>
  <c r="F37" i="233"/>
  <c r="AJ36" i="233"/>
  <c r="AI36" i="233"/>
  <c r="AH36" i="233"/>
  <c r="AG36" i="233"/>
  <c r="AF36" i="233"/>
  <c r="AE36" i="233"/>
  <c r="AD36" i="233"/>
  <c r="AC36" i="233"/>
  <c r="AB36" i="233"/>
  <c r="AA36" i="233"/>
  <c r="Z36" i="233"/>
  <c r="Y36" i="233"/>
  <c r="X36" i="233"/>
  <c r="W36" i="233"/>
  <c r="V36" i="233"/>
  <c r="U36" i="233"/>
  <c r="T36" i="233"/>
  <c r="S36" i="233"/>
  <c r="R36" i="233"/>
  <c r="Q36" i="233"/>
  <c r="P36" i="233"/>
  <c r="O36" i="233"/>
  <c r="N36" i="233"/>
  <c r="M36" i="233"/>
  <c r="L36" i="233"/>
  <c r="K36" i="233"/>
  <c r="F36" i="233"/>
  <c r="AJ35" i="233"/>
  <c r="AI35" i="233"/>
  <c r="AH35" i="233"/>
  <c r="AG35" i="233"/>
  <c r="AF35" i="233"/>
  <c r="AE35" i="233"/>
  <c r="AD35" i="233"/>
  <c r="AC35" i="233"/>
  <c r="AB35" i="233"/>
  <c r="AA35" i="233"/>
  <c r="Z35" i="233"/>
  <c r="Y35" i="233"/>
  <c r="X35" i="233"/>
  <c r="W35" i="233"/>
  <c r="V35" i="233"/>
  <c r="U35" i="233"/>
  <c r="T35" i="233"/>
  <c r="S35" i="233"/>
  <c r="R35" i="233"/>
  <c r="Q35" i="233"/>
  <c r="P35" i="233"/>
  <c r="O35" i="233"/>
  <c r="N35" i="233"/>
  <c r="M35" i="233"/>
  <c r="L35" i="233"/>
  <c r="K35" i="233"/>
  <c r="F35" i="233"/>
  <c r="AI34" i="233"/>
  <c r="AH34" i="233"/>
  <c r="AG34" i="233"/>
  <c r="AJ34" i="233" s="1"/>
  <c r="F34" i="233" s="1"/>
  <c r="AE34" i="233"/>
  <c r="AD34" i="233"/>
  <c r="AC34" i="233"/>
  <c r="AB34" i="233"/>
  <c r="AA34" i="233"/>
  <c r="AF34" i="233" s="1"/>
  <c r="Y34" i="233"/>
  <c r="X34" i="233"/>
  <c r="W34" i="233"/>
  <c r="V34" i="233"/>
  <c r="Z34" i="233" s="1"/>
  <c r="T34" i="233"/>
  <c r="S34" i="233"/>
  <c r="R34" i="233"/>
  <c r="Q34" i="233"/>
  <c r="U34" i="233" s="1"/>
  <c r="O34" i="233"/>
  <c r="N34" i="233"/>
  <c r="M34" i="233"/>
  <c r="L34" i="233"/>
  <c r="K34" i="233"/>
  <c r="P34" i="233" s="1"/>
  <c r="AI33" i="233"/>
  <c r="AH33" i="233"/>
  <c r="AJ33" i="233" s="1"/>
  <c r="F33" i="233" s="1"/>
  <c r="AG33" i="233"/>
  <c r="AE33" i="233"/>
  <c r="AD33" i="233"/>
  <c r="AC33" i="233"/>
  <c r="AB33" i="233"/>
  <c r="AF33" i="233" s="1"/>
  <c r="AA33" i="233"/>
  <c r="Z33" i="233"/>
  <c r="Y33" i="233"/>
  <c r="X33" i="233"/>
  <c r="W33" i="233"/>
  <c r="V33" i="233"/>
  <c r="T33" i="233"/>
  <c r="S33" i="233"/>
  <c r="R33" i="233"/>
  <c r="U33" i="233" s="1"/>
  <c r="Q33" i="233"/>
  <c r="O33" i="233"/>
  <c r="N33" i="233"/>
  <c r="M33" i="233"/>
  <c r="L33" i="233"/>
  <c r="P33" i="233" s="1"/>
  <c r="K33" i="233"/>
  <c r="AI32" i="233"/>
  <c r="AH32" i="233"/>
  <c r="AJ32" i="233" s="1"/>
  <c r="F32" i="233" s="1"/>
  <c r="AG32" i="233"/>
  <c r="AE32" i="233"/>
  <c r="AD32" i="233"/>
  <c r="AC32" i="233"/>
  <c r="AB32" i="233"/>
  <c r="AF32" i="233" s="1"/>
  <c r="AA32" i="233"/>
  <c r="Y32" i="233"/>
  <c r="X32" i="233"/>
  <c r="W32" i="233"/>
  <c r="Z32" i="233" s="1"/>
  <c r="V32" i="233"/>
  <c r="T32" i="233"/>
  <c r="S32" i="233"/>
  <c r="R32" i="233"/>
  <c r="U32" i="233" s="1"/>
  <c r="Q32" i="233"/>
  <c r="O32" i="233"/>
  <c r="N32" i="233"/>
  <c r="M32" i="233"/>
  <c r="L32" i="233"/>
  <c r="P32" i="233" s="1"/>
  <c r="K32" i="233"/>
  <c r="AI31" i="233"/>
  <c r="AH31" i="233"/>
  <c r="AJ31" i="233" s="1"/>
  <c r="F31" i="233" s="1"/>
  <c r="AG31" i="233"/>
  <c r="AE31" i="233"/>
  <c r="AD31" i="233"/>
  <c r="AC31" i="233"/>
  <c r="AB31" i="233"/>
  <c r="AF31" i="233" s="1"/>
  <c r="AA31" i="233"/>
  <c r="Y31" i="233"/>
  <c r="X31" i="233"/>
  <c r="W31" i="233"/>
  <c r="Z31" i="233" s="1"/>
  <c r="V31" i="233"/>
  <c r="T31" i="233"/>
  <c r="S31" i="233"/>
  <c r="R31" i="233"/>
  <c r="U31" i="233" s="1"/>
  <c r="Q31" i="233"/>
  <c r="P31" i="233"/>
  <c r="O31" i="233"/>
  <c r="N31" i="233"/>
  <c r="M31" i="233"/>
  <c r="L31" i="233"/>
  <c r="K31" i="233"/>
  <c r="AI30" i="233"/>
  <c r="AH30" i="233"/>
  <c r="AG30" i="233"/>
  <c r="AJ30" i="233" s="1"/>
  <c r="F30" i="233" s="1"/>
  <c r="AE30" i="233"/>
  <c r="AD30" i="233"/>
  <c r="AC30" i="233"/>
  <c r="AB30" i="233"/>
  <c r="AA30" i="233"/>
  <c r="AF30" i="233" s="1"/>
  <c r="Y30" i="233"/>
  <c r="X30" i="233"/>
  <c r="W30" i="233"/>
  <c r="V30" i="233"/>
  <c r="Z30" i="233" s="1"/>
  <c r="T30" i="233"/>
  <c r="S30" i="233"/>
  <c r="R30" i="233"/>
  <c r="Q30" i="233"/>
  <c r="U30" i="233" s="1"/>
  <c r="O30" i="233"/>
  <c r="N30" i="233"/>
  <c r="M30" i="233"/>
  <c r="L30" i="233"/>
  <c r="K30" i="233"/>
  <c r="P30" i="233" s="1"/>
  <c r="AI29" i="233"/>
  <c r="AH29" i="233"/>
  <c r="AJ29" i="233" s="1"/>
  <c r="F29" i="233" s="1"/>
  <c r="AG29" i="233"/>
  <c r="AE29" i="233"/>
  <c r="AD29" i="233"/>
  <c r="AC29" i="233"/>
  <c r="AF29" i="233" s="1"/>
  <c r="AB29" i="233"/>
  <c r="AA29" i="233"/>
  <c r="Y29" i="233"/>
  <c r="X29" i="233"/>
  <c r="Z29" i="233" s="1"/>
  <c r="W29" i="233"/>
  <c r="V29" i="233"/>
  <c r="T29" i="233"/>
  <c r="S29" i="233"/>
  <c r="U29" i="233" s="1"/>
  <c r="R29" i="233"/>
  <c r="Q29" i="233"/>
  <c r="O29" i="233"/>
  <c r="N29" i="233"/>
  <c r="M29" i="233"/>
  <c r="P29" i="233" s="1"/>
  <c r="L29" i="233"/>
  <c r="K29" i="233"/>
  <c r="AJ28" i="233"/>
  <c r="F28" i="233" s="1"/>
  <c r="AI28" i="233"/>
  <c r="AH28" i="233"/>
  <c r="AG28" i="233"/>
  <c r="AE28" i="233"/>
  <c r="AD28" i="233"/>
  <c r="AC28" i="233"/>
  <c r="AB28" i="233"/>
  <c r="AF28" i="233" s="1"/>
  <c r="AA28" i="233"/>
  <c r="Y28" i="233"/>
  <c r="X28" i="233"/>
  <c r="W28" i="233"/>
  <c r="Z28" i="233" s="1"/>
  <c r="V28" i="233"/>
  <c r="T28" i="233"/>
  <c r="S28" i="233"/>
  <c r="R28" i="233"/>
  <c r="U28" i="233" s="1"/>
  <c r="Q28" i="233"/>
  <c r="O28" i="233"/>
  <c r="N28" i="233"/>
  <c r="M28" i="233"/>
  <c r="L28" i="233"/>
  <c r="P28" i="233" s="1"/>
  <c r="K28" i="233"/>
  <c r="AJ27" i="233"/>
  <c r="F27" i="233" s="1"/>
  <c r="AI27" i="233"/>
  <c r="AH27" i="233"/>
  <c r="AG27" i="233"/>
  <c r="AE27" i="233"/>
  <c r="AD27" i="233"/>
  <c r="AC27" i="233"/>
  <c r="AB27" i="233"/>
  <c r="AA27" i="233"/>
  <c r="AF27" i="233" s="1"/>
  <c r="Y27" i="233"/>
  <c r="X27" i="233"/>
  <c r="W27" i="233"/>
  <c r="V27" i="233"/>
  <c r="Z27" i="233" s="1"/>
  <c r="T27" i="233"/>
  <c r="S27" i="233"/>
  <c r="R27" i="233"/>
  <c r="Q27" i="233"/>
  <c r="U27" i="233" s="1"/>
  <c r="O27" i="233"/>
  <c r="N27" i="233"/>
  <c r="M27" i="233"/>
  <c r="L27" i="233"/>
  <c r="K27" i="233"/>
  <c r="P27" i="233" s="1"/>
  <c r="AI26" i="233"/>
  <c r="AH26" i="233"/>
  <c r="AG26" i="233"/>
  <c r="AJ26" i="233" s="1"/>
  <c r="F26" i="233" s="1"/>
  <c r="AE26" i="233"/>
  <c r="AD26" i="233"/>
  <c r="AC26" i="233"/>
  <c r="AB26" i="233"/>
  <c r="AA26" i="233"/>
  <c r="AF26" i="233" s="1"/>
  <c r="Z26" i="233"/>
  <c r="Y26" i="233"/>
  <c r="X26" i="233"/>
  <c r="W26" i="233"/>
  <c r="V26" i="233"/>
  <c r="T26" i="233"/>
  <c r="S26" i="233"/>
  <c r="R26" i="233"/>
  <c r="Q26" i="233"/>
  <c r="U26" i="233" s="1"/>
  <c r="O26" i="233"/>
  <c r="N26" i="233"/>
  <c r="M26" i="233"/>
  <c r="L26" i="233"/>
  <c r="K26" i="233"/>
  <c r="P26" i="233" s="1"/>
  <c r="AI25" i="233"/>
  <c r="AH25" i="233"/>
  <c r="AJ25" i="233" s="1"/>
  <c r="F25" i="233" s="1"/>
  <c r="AG25" i="233"/>
  <c r="AE25" i="233"/>
  <c r="AD25" i="233"/>
  <c r="AC25" i="233"/>
  <c r="AB25" i="233"/>
  <c r="AF25" i="233" s="1"/>
  <c r="AA25" i="233"/>
  <c r="Y25" i="233"/>
  <c r="X25" i="233"/>
  <c r="W25" i="233"/>
  <c r="Z25" i="233" s="1"/>
  <c r="V25" i="233"/>
  <c r="T25" i="233"/>
  <c r="S25" i="233"/>
  <c r="R25" i="233"/>
  <c r="U25" i="233" s="1"/>
  <c r="Q25" i="233"/>
  <c r="O25" i="233"/>
  <c r="N25" i="233"/>
  <c r="M25" i="233"/>
  <c r="L25" i="233"/>
  <c r="P25" i="233" s="1"/>
  <c r="K25" i="233"/>
  <c r="AI24" i="233"/>
  <c r="AH24" i="233"/>
  <c r="AJ24" i="233" s="1"/>
  <c r="F24" i="233" s="1"/>
  <c r="AG24" i="233"/>
  <c r="AE24" i="233"/>
  <c r="AD24" i="233"/>
  <c r="AC24" i="233"/>
  <c r="AB24" i="233"/>
  <c r="AF24" i="233" s="1"/>
  <c r="AA24" i="233"/>
  <c r="Z24" i="233"/>
  <c r="Y24" i="233"/>
  <c r="X24" i="233"/>
  <c r="W24" i="233"/>
  <c r="V24" i="233"/>
  <c r="T24" i="233"/>
  <c r="S24" i="233"/>
  <c r="R24" i="233"/>
  <c r="U24" i="233" s="1"/>
  <c r="Q24" i="233"/>
  <c r="O24" i="233"/>
  <c r="N24" i="233"/>
  <c r="M24" i="233"/>
  <c r="L24" i="233"/>
  <c r="P24" i="233" s="1"/>
  <c r="K24" i="233"/>
  <c r="AI23" i="233"/>
  <c r="AH23" i="233"/>
  <c r="AG23" i="233"/>
  <c r="AJ23" i="233" s="1"/>
  <c r="F23" i="233" s="1"/>
  <c r="AE23" i="233"/>
  <c r="AD23" i="233"/>
  <c r="AC23" i="233"/>
  <c r="AB23" i="233"/>
  <c r="AA23" i="233"/>
  <c r="AF23" i="233" s="1"/>
  <c r="Y23" i="233"/>
  <c r="X23" i="233"/>
  <c r="W23" i="233"/>
  <c r="V23" i="233"/>
  <c r="Z23" i="233" s="1"/>
  <c r="T23" i="233"/>
  <c r="S23" i="233"/>
  <c r="R23" i="233"/>
  <c r="Q23" i="233"/>
  <c r="U23" i="233" s="1"/>
  <c r="O23" i="233"/>
  <c r="N23" i="233"/>
  <c r="M23" i="233"/>
  <c r="L23" i="233"/>
  <c r="K23" i="233"/>
  <c r="P23" i="233" s="1"/>
  <c r="AI22" i="233"/>
  <c r="AH22" i="233"/>
  <c r="AJ22" i="233" s="1"/>
  <c r="F22" i="233" s="1"/>
  <c r="AG22" i="233"/>
  <c r="AE22" i="233"/>
  <c r="AD22" i="233"/>
  <c r="AC22" i="233"/>
  <c r="AB22" i="233"/>
  <c r="AF22" i="233" s="1"/>
  <c r="AA22" i="233"/>
  <c r="Y22" i="233"/>
  <c r="X22" i="233"/>
  <c r="W22" i="233"/>
  <c r="Z22" i="233" s="1"/>
  <c r="V22" i="233"/>
  <c r="T22" i="233"/>
  <c r="S22" i="233"/>
  <c r="R22" i="233"/>
  <c r="U22" i="233" s="1"/>
  <c r="Q22" i="233"/>
  <c r="O22" i="233"/>
  <c r="N22" i="233"/>
  <c r="M22" i="233"/>
  <c r="L22" i="233"/>
  <c r="P22" i="233" s="1"/>
  <c r="K22" i="233"/>
  <c r="AI21" i="233"/>
  <c r="AH21" i="233"/>
  <c r="AG21" i="233"/>
  <c r="AJ21" i="233" s="1"/>
  <c r="F21" i="233" s="1"/>
  <c r="AE21" i="233"/>
  <c r="AD21" i="233"/>
  <c r="AC21" i="233"/>
  <c r="AB21" i="233"/>
  <c r="AA21" i="233"/>
  <c r="AF21" i="233" s="1"/>
  <c r="Y21" i="233"/>
  <c r="X21" i="233"/>
  <c r="W21" i="233"/>
  <c r="V21" i="233"/>
  <c r="Z21" i="233" s="1"/>
  <c r="T21" i="233"/>
  <c r="S21" i="233"/>
  <c r="R21" i="233"/>
  <c r="Q21" i="233"/>
  <c r="U21" i="233" s="1"/>
  <c r="O21" i="233"/>
  <c r="N21" i="233"/>
  <c r="M21" i="233"/>
  <c r="L21" i="233"/>
  <c r="K21" i="233"/>
  <c r="P21" i="233" s="1"/>
  <c r="AI20" i="233"/>
  <c r="AH20" i="233"/>
  <c r="AG20" i="233"/>
  <c r="AJ20" i="233" s="1"/>
  <c r="F20" i="233" s="1"/>
  <c r="AE20" i="233"/>
  <c r="AD20" i="233"/>
  <c r="AC20" i="233"/>
  <c r="AB20" i="233"/>
  <c r="AA20" i="233"/>
  <c r="AF20" i="233" s="1"/>
  <c r="Y20" i="233"/>
  <c r="X20" i="233"/>
  <c r="W20" i="233"/>
  <c r="V20" i="233"/>
  <c r="Z20" i="233" s="1"/>
  <c r="T20" i="233"/>
  <c r="S20" i="233"/>
  <c r="R20" i="233"/>
  <c r="Q20" i="233"/>
  <c r="U20" i="233" s="1"/>
  <c r="O20" i="233"/>
  <c r="N20" i="233"/>
  <c r="M20" i="233"/>
  <c r="L20" i="233"/>
  <c r="K20" i="233"/>
  <c r="P20" i="233" s="1"/>
  <c r="AI19" i="233"/>
  <c r="AH19" i="233"/>
  <c r="AG19" i="233"/>
  <c r="AJ19" i="233" s="1"/>
  <c r="F19" i="233" s="1"/>
  <c r="AE19" i="233"/>
  <c r="AD19" i="233"/>
  <c r="AC19" i="233"/>
  <c r="AB19" i="233"/>
  <c r="AA19" i="233"/>
  <c r="AF19" i="233" s="1"/>
  <c r="Y19" i="233"/>
  <c r="X19" i="233"/>
  <c r="W19" i="233"/>
  <c r="V19" i="233"/>
  <c r="Z19" i="233" s="1"/>
  <c r="T19" i="233"/>
  <c r="S19" i="233"/>
  <c r="R19" i="233"/>
  <c r="Q19" i="233"/>
  <c r="U19" i="233" s="1"/>
  <c r="O19" i="233"/>
  <c r="N19" i="233"/>
  <c r="M19" i="233"/>
  <c r="L19" i="233"/>
  <c r="K19" i="233"/>
  <c r="P19" i="233" s="1"/>
  <c r="AI18" i="233"/>
  <c r="AH18" i="233"/>
  <c r="AG18" i="233"/>
  <c r="AJ18" i="233" s="1"/>
  <c r="F18" i="233" s="1"/>
  <c r="AE18" i="233"/>
  <c r="AD18" i="233"/>
  <c r="AC18" i="233"/>
  <c r="AB18" i="233"/>
  <c r="AA18" i="233"/>
  <c r="AF18" i="233" s="1"/>
  <c r="Y18" i="233"/>
  <c r="X18" i="233"/>
  <c r="W18" i="233"/>
  <c r="V18" i="233"/>
  <c r="Z18" i="233" s="1"/>
  <c r="T18" i="233"/>
  <c r="S18" i="233"/>
  <c r="R18" i="233"/>
  <c r="Q18" i="233"/>
  <c r="U18" i="233" s="1"/>
  <c r="O18" i="233"/>
  <c r="N18" i="233"/>
  <c r="M18" i="233"/>
  <c r="L18" i="233"/>
  <c r="K18" i="233"/>
  <c r="P18" i="233" s="1"/>
  <c r="AI17" i="233"/>
  <c r="AH17" i="233"/>
  <c r="AG17" i="233"/>
  <c r="AJ17" i="233" s="1"/>
  <c r="F17" i="233" s="1"/>
  <c r="AE17" i="233"/>
  <c r="AD17" i="233"/>
  <c r="AC17" i="233"/>
  <c r="AB17" i="233"/>
  <c r="AA17" i="233"/>
  <c r="Y17" i="233"/>
  <c r="X17" i="233"/>
  <c r="W17" i="233"/>
  <c r="V17" i="233"/>
  <c r="Z17" i="233" s="1"/>
  <c r="T17" i="233"/>
  <c r="S17" i="233"/>
  <c r="R17" i="233"/>
  <c r="Q17" i="233"/>
  <c r="U17" i="233" s="1"/>
  <c r="O17" i="233"/>
  <c r="N17" i="233"/>
  <c r="M17" i="233"/>
  <c r="L17" i="233"/>
  <c r="K17" i="233"/>
  <c r="AI16" i="233"/>
  <c r="AH16" i="233"/>
  <c r="AG16" i="233"/>
  <c r="AJ16" i="233" s="1"/>
  <c r="F16" i="233" s="1"/>
  <c r="AE16" i="233"/>
  <c r="AD16" i="233"/>
  <c r="AC16" i="233"/>
  <c r="AB16" i="233"/>
  <c r="AA16" i="233"/>
  <c r="AF16" i="233" s="1"/>
  <c r="Y16" i="233"/>
  <c r="X16" i="233"/>
  <c r="W16" i="233"/>
  <c r="V16" i="233"/>
  <c r="Z16" i="233" s="1"/>
  <c r="T16" i="233"/>
  <c r="S16" i="233"/>
  <c r="R16" i="233"/>
  <c r="Q16" i="233"/>
  <c r="U16" i="233" s="1"/>
  <c r="O16" i="233"/>
  <c r="N16" i="233"/>
  <c r="M16" i="233"/>
  <c r="L16" i="233"/>
  <c r="K16" i="233"/>
  <c r="P16" i="233" s="1"/>
  <c r="AI15" i="233"/>
  <c r="AH15" i="233"/>
  <c r="AG15" i="233"/>
  <c r="AJ15" i="233" s="1"/>
  <c r="F15" i="233" s="1"/>
  <c r="AE15" i="233"/>
  <c r="AD15" i="233"/>
  <c r="AC15" i="233"/>
  <c r="AB15" i="233"/>
  <c r="AA15" i="233"/>
  <c r="AF15" i="233" s="1"/>
  <c r="Y15" i="233"/>
  <c r="X15" i="233"/>
  <c r="W15" i="233"/>
  <c r="V15" i="233"/>
  <c r="Z15" i="233" s="1"/>
  <c r="T15" i="233"/>
  <c r="S15" i="233"/>
  <c r="R15" i="233"/>
  <c r="Q15" i="233"/>
  <c r="U15" i="233" s="1"/>
  <c r="O15" i="233"/>
  <c r="N15" i="233"/>
  <c r="M15" i="233"/>
  <c r="L15" i="233"/>
  <c r="K15" i="233"/>
  <c r="P15" i="233" s="1"/>
  <c r="AI14" i="233"/>
  <c r="AH14" i="233"/>
  <c r="AG14" i="233"/>
  <c r="AJ14" i="233" s="1"/>
  <c r="F14" i="233" s="1"/>
  <c r="AE14" i="233"/>
  <c r="AD14" i="233"/>
  <c r="AC14" i="233"/>
  <c r="AB14" i="233"/>
  <c r="AA14" i="233"/>
  <c r="AF14" i="233" s="1"/>
  <c r="Y14" i="233"/>
  <c r="X14" i="233"/>
  <c r="W14" i="233"/>
  <c r="V14" i="233"/>
  <c r="Z14" i="233" s="1"/>
  <c r="T14" i="233"/>
  <c r="S14" i="233"/>
  <c r="R14" i="233"/>
  <c r="Q14" i="233"/>
  <c r="U14" i="233" s="1"/>
  <c r="O14" i="233"/>
  <c r="N14" i="233"/>
  <c r="M14" i="233"/>
  <c r="L14" i="233"/>
  <c r="K14" i="233"/>
  <c r="P14" i="233" s="1"/>
  <c r="AI13" i="233"/>
  <c r="AH13" i="233"/>
  <c r="AG13" i="233"/>
  <c r="AJ13" i="233" s="1"/>
  <c r="F13" i="233" s="1"/>
  <c r="AE13" i="233"/>
  <c r="AD13" i="233"/>
  <c r="AC13" i="233"/>
  <c r="AB13" i="233"/>
  <c r="AA13" i="233"/>
  <c r="AF13" i="233" s="1"/>
  <c r="Y13" i="233"/>
  <c r="X13" i="233"/>
  <c r="W13" i="233"/>
  <c r="V13" i="233"/>
  <c r="T13" i="233"/>
  <c r="S13" i="233"/>
  <c r="R13" i="233"/>
  <c r="Q13" i="233"/>
  <c r="U13" i="233" s="1"/>
  <c r="P13" i="233"/>
  <c r="O13" i="233"/>
  <c r="N13" i="233"/>
  <c r="M13" i="233"/>
  <c r="L13" i="233"/>
  <c r="K13" i="233"/>
  <c r="AI12" i="233"/>
  <c r="AH12" i="233"/>
  <c r="AG12" i="233"/>
  <c r="AE12" i="233"/>
  <c r="AD12" i="233"/>
  <c r="AC12" i="233"/>
  <c r="AB12" i="233"/>
  <c r="AA12" i="233"/>
  <c r="Y12" i="233"/>
  <c r="X12" i="233"/>
  <c r="W12" i="233"/>
  <c r="V12" i="233"/>
  <c r="T12" i="233"/>
  <c r="S12" i="233"/>
  <c r="R12" i="233"/>
  <c r="Q12" i="233"/>
  <c r="O12" i="233"/>
  <c r="N12" i="233"/>
  <c r="M12" i="233"/>
  <c r="L12" i="233"/>
  <c r="K12" i="233"/>
  <c r="AI11" i="233"/>
  <c r="AH11" i="233"/>
  <c r="AG11" i="233"/>
  <c r="AJ11" i="233" s="1"/>
  <c r="F11" i="233" s="1"/>
  <c r="AE11" i="233"/>
  <c r="AD11" i="233"/>
  <c r="AC11" i="233"/>
  <c r="AB11" i="233"/>
  <c r="AA11" i="233"/>
  <c r="Y11" i="233"/>
  <c r="X11" i="233"/>
  <c r="W11" i="233"/>
  <c r="V11" i="233"/>
  <c r="T11" i="233"/>
  <c r="S11" i="233"/>
  <c r="R11" i="233"/>
  <c r="Q11" i="233"/>
  <c r="U11" i="233" s="1"/>
  <c r="O11" i="233"/>
  <c r="N11" i="233"/>
  <c r="M11" i="233"/>
  <c r="L11" i="233"/>
  <c r="K11" i="233"/>
  <c r="AI10" i="233"/>
  <c r="AH10" i="233"/>
  <c r="AJ10" i="233" s="1"/>
  <c r="F10" i="233" s="1"/>
  <c r="AG10" i="233"/>
  <c r="AE10" i="233"/>
  <c r="AD10" i="233"/>
  <c r="AC10" i="233"/>
  <c r="AF10" i="233" s="1"/>
  <c r="AB10" i="233"/>
  <c r="AA10" i="233"/>
  <c r="Y10" i="233"/>
  <c r="X10" i="233"/>
  <c r="Z10" i="233" s="1"/>
  <c r="W10" i="233"/>
  <c r="V10" i="233"/>
  <c r="T10" i="233"/>
  <c r="S10" i="233"/>
  <c r="R10" i="233"/>
  <c r="Q10" i="233"/>
  <c r="O10" i="233"/>
  <c r="N10" i="233"/>
  <c r="M10" i="233"/>
  <c r="P10" i="233" s="1"/>
  <c r="L10" i="233"/>
  <c r="K10" i="233"/>
  <c r="AI9" i="233"/>
  <c r="AH9" i="233"/>
  <c r="AJ9" i="233" s="1"/>
  <c r="F9" i="233" s="1"/>
  <c r="AG9" i="233"/>
  <c r="AE9" i="233"/>
  <c r="AD9" i="233"/>
  <c r="AC9" i="233"/>
  <c r="AB9" i="233"/>
  <c r="AF9" i="233" s="1"/>
  <c r="AA9" i="233"/>
  <c r="Y9" i="233"/>
  <c r="X9" i="233"/>
  <c r="W9" i="233"/>
  <c r="Z9" i="233" s="1"/>
  <c r="V9" i="233"/>
  <c r="T9" i="233"/>
  <c r="S9" i="233"/>
  <c r="R9" i="233"/>
  <c r="U9" i="233" s="1"/>
  <c r="Q9" i="233"/>
  <c r="O9" i="233"/>
  <c r="N9" i="233"/>
  <c r="M9" i="233"/>
  <c r="L9" i="233"/>
  <c r="P9" i="233" s="1"/>
  <c r="K9" i="233"/>
  <c r="AI8" i="233"/>
  <c r="AH8" i="233"/>
  <c r="AJ8" i="233" s="1"/>
  <c r="F8" i="233" s="1"/>
  <c r="AG8" i="233"/>
  <c r="AE8" i="233"/>
  <c r="AD8" i="233"/>
  <c r="AC8" i="233"/>
  <c r="AB8" i="233"/>
  <c r="AF8" i="233" s="1"/>
  <c r="AA8" i="233"/>
  <c r="Y8" i="233"/>
  <c r="X8" i="233"/>
  <c r="W8" i="233"/>
  <c r="V8" i="233"/>
  <c r="T8" i="233"/>
  <c r="S8" i="233"/>
  <c r="R8" i="233"/>
  <c r="U8" i="233" s="1"/>
  <c r="Q8" i="233"/>
  <c r="O8" i="233"/>
  <c r="N8" i="233"/>
  <c r="M8" i="233"/>
  <c r="L8" i="233"/>
  <c r="P8" i="233" s="1"/>
  <c r="K8" i="233"/>
  <c r="AI7" i="233"/>
  <c r="AH7" i="233"/>
  <c r="AJ7" i="233" s="1"/>
  <c r="F7" i="233" s="1"/>
  <c r="AG7" i="233"/>
  <c r="AE7" i="233"/>
  <c r="AD7" i="233"/>
  <c r="AC7" i="233"/>
  <c r="AF7" i="233" s="1"/>
  <c r="AB7" i="233"/>
  <c r="AA7" i="233"/>
  <c r="Y7" i="233"/>
  <c r="X7" i="233"/>
  <c r="Z7" i="233" s="1"/>
  <c r="W7" i="233"/>
  <c r="V7" i="233"/>
  <c r="T7" i="233"/>
  <c r="S7" i="233"/>
  <c r="R7" i="233"/>
  <c r="U7" i="233" s="1"/>
  <c r="Q7" i="233"/>
  <c r="O7" i="233"/>
  <c r="N7" i="233"/>
  <c r="M7" i="233"/>
  <c r="P7" i="233" s="1"/>
  <c r="L7" i="233"/>
  <c r="K7" i="233"/>
  <c r="AI6" i="233"/>
  <c r="AH6" i="233"/>
  <c r="AJ6" i="233" s="1"/>
  <c r="F6" i="233" s="1"/>
  <c r="AG6" i="233"/>
  <c r="AE6" i="233"/>
  <c r="AD6" i="233"/>
  <c r="AC6" i="233"/>
  <c r="AF6" i="233" s="1"/>
  <c r="AB6" i="233"/>
  <c r="AA6" i="233"/>
  <c r="Y6" i="233"/>
  <c r="X6" i="233"/>
  <c r="W6" i="233"/>
  <c r="V6" i="233"/>
  <c r="U6" i="233"/>
  <c r="T6" i="233"/>
  <c r="S6" i="233"/>
  <c r="R6" i="233"/>
  <c r="Q6" i="233"/>
  <c r="O6" i="233"/>
  <c r="N6" i="233"/>
  <c r="M6" i="233"/>
  <c r="P6" i="233" s="1"/>
  <c r="L6" i="233"/>
  <c r="K6" i="233"/>
  <c r="AI5" i="233"/>
  <c r="AH5" i="233"/>
  <c r="AG5" i="233"/>
  <c r="AE5" i="233"/>
  <c r="AD5" i="233"/>
  <c r="AC5" i="233"/>
  <c r="AF5" i="233" s="1"/>
  <c r="AB5" i="233"/>
  <c r="AA5" i="233"/>
  <c r="Y5" i="233"/>
  <c r="X5" i="233"/>
  <c r="W5" i="233"/>
  <c r="V5" i="233"/>
  <c r="T5" i="233"/>
  <c r="S5" i="233"/>
  <c r="R5" i="233"/>
  <c r="Q5" i="233"/>
  <c r="O5" i="233"/>
  <c r="N5" i="233"/>
  <c r="M5" i="233"/>
  <c r="P5" i="233" s="1"/>
  <c r="L5" i="233"/>
  <c r="K5" i="233"/>
  <c r="AI4" i="233"/>
  <c r="AH4" i="233"/>
  <c r="AJ4" i="233" s="1"/>
  <c r="F4" i="233" s="1"/>
  <c r="AG4" i="233"/>
  <c r="AE4" i="233"/>
  <c r="AD4" i="233"/>
  <c r="AC4" i="233"/>
  <c r="AB4" i="233"/>
  <c r="AF4" i="233" s="1"/>
  <c r="AA4" i="233"/>
  <c r="Z4" i="233"/>
  <c r="Y4" i="233"/>
  <c r="X4" i="233"/>
  <c r="W4" i="233"/>
  <c r="V4" i="233"/>
  <c r="T4" i="233"/>
  <c r="S4" i="233"/>
  <c r="R4" i="233"/>
  <c r="Q4" i="233"/>
  <c r="O4" i="233"/>
  <c r="N4" i="233"/>
  <c r="M4" i="233"/>
  <c r="L4" i="233"/>
  <c r="P4" i="233" s="1"/>
  <c r="K4" i="233"/>
  <c r="D57" i="232"/>
  <c r="E54" i="232"/>
  <c r="E55" i="232" s="1"/>
  <c r="D54" i="232"/>
  <c r="D56" i="232" s="1"/>
  <c r="C54" i="232"/>
  <c r="C55" i="232" s="1"/>
  <c r="G55" i="232" s="1"/>
  <c r="D50" i="232"/>
  <c r="E47" i="232"/>
  <c r="E49" i="232" s="1"/>
  <c r="D47" i="232"/>
  <c r="D62" i="232" s="1"/>
  <c r="AJ43" i="232"/>
  <c r="AI43" i="232"/>
  <c r="AH43" i="232"/>
  <c r="AG43" i="232"/>
  <c r="AF43" i="232"/>
  <c r="AE43" i="232"/>
  <c r="AD43" i="232"/>
  <c r="AC43" i="232"/>
  <c r="AB43" i="232"/>
  <c r="AA43" i="232"/>
  <c r="Z43" i="232"/>
  <c r="Y43" i="232"/>
  <c r="X43" i="232"/>
  <c r="W43" i="232"/>
  <c r="V43" i="232"/>
  <c r="U43" i="232"/>
  <c r="T43" i="232"/>
  <c r="S43" i="232"/>
  <c r="R43" i="232"/>
  <c r="Q43" i="232"/>
  <c r="P43" i="232"/>
  <c r="O43" i="232"/>
  <c r="N43" i="232"/>
  <c r="M43" i="232"/>
  <c r="L43" i="232"/>
  <c r="K43" i="232"/>
  <c r="F43" i="232"/>
  <c r="AJ42" i="232"/>
  <c r="AI42" i="232"/>
  <c r="AH42" i="232"/>
  <c r="AG42" i="232"/>
  <c r="AF42" i="232"/>
  <c r="AE42" i="232"/>
  <c r="AD42" i="232"/>
  <c r="AC42" i="232"/>
  <c r="AB42" i="232"/>
  <c r="AA42" i="232"/>
  <c r="Z42" i="232"/>
  <c r="Y42" i="232"/>
  <c r="X42" i="232"/>
  <c r="W42" i="232"/>
  <c r="V42" i="232"/>
  <c r="U42" i="232"/>
  <c r="T42" i="232"/>
  <c r="S42" i="232"/>
  <c r="R42" i="232"/>
  <c r="Q42" i="232"/>
  <c r="P42" i="232"/>
  <c r="O42" i="232"/>
  <c r="N42" i="232"/>
  <c r="M42" i="232"/>
  <c r="L42" i="232"/>
  <c r="K42" i="232"/>
  <c r="F42" i="232"/>
  <c r="AJ41" i="232"/>
  <c r="AI41" i="232"/>
  <c r="AH41" i="232"/>
  <c r="AG41" i="232"/>
  <c r="AF41" i="232"/>
  <c r="AE41" i="232"/>
  <c r="AD41" i="232"/>
  <c r="AC41" i="232"/>
  <c r="AB41" i="232"/>
  <c r="AA41" i="232"/>
  <c r="Z41" i="232"/>
  <c r="Y41" i="232"/>
  <c r="X41" i="232"/>
  <c r="W41" i="232"/>
  <c r="V41" i="232"/>
  <c r="U41" i="232"/>
  <c r="T41" i="232"/>
  <c r="S41" i="232"/>
  <c r="R41" i="232"/>
  <c r="Q41" i="232"/>
  <c r="P41" i="232"/>
  <c r="O41" i="232"/>
  <c r="N41" i="232"/>
  <c r="M41" i="232"/>
  <c r="L41" i="232"/>
  <c r="K41" i="232"/>
  <c r="F41" i="232"/>
  <c r="AJ40" i="232"/>
  <c r="AI40" i="232"/>
  <c r="AH40" i="232"/>
  <c r="AG40" i="232"/>
  <c r="AF40" i="232"/>
  <c r="AE40" i="232"/>
  <c r="AD40" i="232"/>
  <c r="AC40" i="232"/>
  <c r="AB40" i="232"/>
  <c r="AA40" i="232"/>
  <c r="Z40" i="232"/>
  <c r="Y40" i="232"/>
  <c r="X40" i="232"/>
  <c r="W40" i="232"/>
  <c r="V40" i="232"/>
  <c r="U40" i="232"/>
  <c r="T40" i="232"/>
  <c r="S40" i="232"/>
  <c r="R40" i="232"/>
  <c r="Q40" i="232"/>
  <c r="P40" i="232"/>
  <c r="O40" i="232"/>
  <c r="N40" i="232"/>
  <c r="M40" i="232"/>
  <c r="L40" i="232"/>
  <c r="K40" i="232"/>
  <c r="F40" i="232"/>
  <c r="AJ39" i="232"/>
  <c r="AI39" i="232"/>
  <c r="AH39" i="232"/>
  <c r="AG39" i="232"/>
  <c r="AF39" i="232"/>
  <c r="AE39" i="232"/>
  <c r="AD39" i="232"/>
  <c r="AC39" i="232"/>
  <c r="AB39" i="232"/>
  <c r="AA39" i="232"/>
  <c r="Z39" i="232"/>
  <c r="Y39" i="232"/>
  <c r="X39" i="232"/>
  <c r="W39" i="232"/>
  <c r="V39" i="232"/>
  <c r="U39" i="232"/>
  <c r="T39" i="232"/>
  <c r="S39" i="232"/>
  <c r="R39" i="232"/>
  <c r="Q39" i="232"/>
  <c r="P39" i="232"/>
  <c r="O39" i="232"/>
  <c r="N39" i="232"/>
  <c r="M39" i="232"/>
  <c r="L39" i="232"/>
  <c r="K39" i="232"/>
  <c r="F39" i="232"/>
  <c r="AJ38" i="232"/>
  <c r="AI38" i="232"/>
  <c r="AH38" i="232"/>
  <c r="AG38" i="232"/>
  <c r="AF38" i="232"/>
  <c r="AE38" i="232"/>
  <c r="AD38" i="232"/>
  <c r="AC38" i="232"/>
  <c r="AB38" i="232"/>
  <c r="AA38" i="232"/>
  <c r="Z38" i="232"/>
  <c r="Y38" i="232"/>
  <c r="X38" i="232"/>
  <c r="W38" i="232"/>
  <c r="V38" i="232"/>
  <c r="U38" i="232"/>
  <c r="T38" i="232"/>
  <c r="S38" i="232"/>
  <c r="R38" i="232"/>
  <c r="Q38" i="232"/>
  <c r="P38" i="232"/>
  <c r="O38" i="232"/>
  <c r="N38" i="232"/>
  <c r="M38" i="232"/>
  <c r="L38" i="232"/>
  <c r="K38" i="232"/>
  <c r="F38" i="232"/>
  <c r="AJ37" i="232"/>
  <c r="AI37" i="232"/>
  <c r="AH37" i="232"/>
  <c r="AG37" i="232"/>
  <c r="AF37" i="232"/>
  <c r="AE37" i="232"/>
  <c r="AD37" i="232"/>
  <c r="AC37" i="232"/>
  <c r="AB37" i="232"/>
  <c r="AA37" i="232"/>
  <c r="Z37" i="232"/>
  <c r="Y37" i="232"/>
  <c r="X37" i="232"/>
  <c r="W37" i="232"/>
  <c r="V37" i="232"/>
  <c r="U37" i="232"/>
  <c r="T37" i="232"/>
  <c r="S37" i="232"/>
  <c r="R37" i="232"/>
  <c r="Q37" i="232"/>
  <c r="P37" i="232"/>
  <c r="O37" i="232"/>
  <c r="N37" i="232"/>
  <c r="M37" i="232"/>
  <c r="L37" i="232"/>
  <c r="K37" i="232"/>
  <c r="F37" i="232"/>
  <c r="AJ36" i="232"/>
  <c r="AI36" i="232"/>
  <c r="AH36" i="232"/>
  <c r="AG36" i="232"/>
  <c r="AF36" i="232"/>
  <c r="AE36" i="232"/>
  <c r="AD36" i="232"/>
  <c r="AC36" i="232"/>
  <c r="AB36" i="232"/>
  <c r="AA36" i="232"/>
  <c r="Z36" i="232"/>
  <c r="Y36" i="232"/>
  <c r="X36" i="232"/>
  <c r="W36" i="232"/>
  <c r="V36" i="232"/>
  <c r="U36" i="232"/>
  <c r="T36" i="232"/>
  <c r="S36" i="232"/>
  <c r="R36" i="232"/>
  <c r="Q36" i="232"/>
  <c r="P36" i="232"/>
  <c r="O36" i="232"/>
  <c r="N36" i="232"/>
  <c r="M36" i="232"/>
  <c r="L36" i="232"/>
  <c r="K36" i="232"/>
  <c r="F36" i="232"/>
  <c r="AJ35" i="232"/>
  <c r="AI35" i="232"/>
  <c r="AH35" i="232"/>
  <c r="AG35" i="232"/>
  <c r="AF35" i="232"/>
  <c r="AE35" i="232"/>
  <c r="AD35" i="232"/>
  <c r="AC35" i="232"/>
  <c r="AB35" i="232"/>
  <c r="AA35" i="232"/>
  <c r="Z35" i="232"/>
  <c r="Y35" i="232"/>
  <c r="X35" i="232"/>
  <c r="W35" i="232"/>
  <c r="V35" i="232"/>
  <c r="U35" i="232"/>
  <c r="T35" i="232"/>
  <c r="S35" i="232"/>
  <c r="R35" i="232"/>
  <c r="Q35" i="232"/>
  <c r="P35" i="232"/>
  <c r="O35" i="232"/>
  <c r="N35" i="232"/>
  <c r="M35" i="232"/>
  <c r="L35" i="232"/>
  <c r="K35" i="232"/>
  <c r="F35" i="232"/>
  <c r="AJ34" i="232"/>
  <c r="AI34" i="232"/>
  <c r="AH34" i="232"/>
  <c r="AG34" i="232"/>
  <c r="AF34" i="232"/>
  <c r="AE34" i="232"/>
  <c r="AD34" i="232"/>
  <c r="AC34" i="232"/>
  <c r="AB34" i="232"/>
  <c r="AA34" i="232"/>
  <c r="Z34" i="232"/>
  <c r="Y34" i="232"/>
  <c r="X34" i="232"/>
  <c r="W34" i="232"/>
  <c r="V34" i="232"/>
  <c r="U34" i="232"/>
  <c r="T34" i="232"/>
  <c r="S34" i="232"/>
  <c r="R34" i="232"/>
  <c r="Q34" i="232"/>
  <c r="P34" i="232"/>
  <c r="O34" i="232"/>
  <c r="N34" i="232"/>
  <c r="M34" i="232"/>
  <c r="L34" i="232"/>
  <c r="K34" i="232"/>
  <c r="F34" i="232"/>
  <c r="AJ33" i="232"/>
  <c r="AI33" i="232"/>
  <c r="AH33" i="232"/>
  <c r="AG33" i="232"/>
  <c r="AF33" i="232"/>
  <c r="AE33" i="232"/>
  <c r="AD33" i="232"/>
  <c r="AC33" i="232"/>
  <c r="AB33" i="232"/>
  <c r="AA33" i="232"/>
  <c r="Z33" i="232"/>
  <c r="Y33" i="232"/>
  <c r="X33" i="232"/>
  <c r="W33" i="232"/>
  <c r="V33" i="232"/>
  <c r="U33" i="232"/>
  <c r="T33" i="232"/>
  <c r="S33" i="232"/>
  <c r="R33" i="232"/>
  <c r="Q33" i="232"/>
  <c r="P33" i="232"/>
  <c r="O33" i="232"/>
  <c r="N33" i="232"/>
  <c r="M33" i="232"/>
  <c r="L33" i="232"/>
  <c r="K33" i="232"/>
  <c r="F33" i="232"/>
  <c r="AJ32" i="232"/>
  <c r="AI32" i="232"/>
  <c r="AH32" i="232"/>
  <c r="AG32" i="232"/>
  <c r="AF32" i="232"/>
  <c r="AE32" i="232"/>
  <c r="AD32" i="232"/>
  <c r="AC32" i="232"/>
  <c r="AB32" i="232"/>
  <c r="AA32" i="232"/>
  <c r="Z32" i="232"/>
  <c r="Y32" i="232"/>
  <c r="X32" i="232"/>
  <c r="W32" i="232"/>
  <c r="V32" i="232"/>
  <c r="U32" i="232"/>
  <c r="T32" i="232"/>
  <c r="S32" i="232"/>
  <c r="R32" i="232"/>
  <c r="Q32" i="232"/>
  <c r="P32" i="232"/>
  <c r="O32" i="232"/>
  <c r="N32" i="232"/>
  <c r="M32" i="232"/>
  <c r="L32" i="232"/>
  <c r="K32" i="232"/>
  <c r="F32" i="232"/>
  <c r="AJ31" i="232"/>
  <c r="AI31" i="232"/>
  <c r="AH31" i="232"/>
  <c r="AG31" i="232"/>
  <c r="AF31" i="232"/>
  <c r="AE31" i="232"/>
  <c r="AD31" i="232"/>
  <c r="AC31" i="232"/>
  <c r="AB31" i="232"/>
  <c r="AA31" i="232"/>
  <c r="Z31" i="232"/>
  <c r="Y31" i="232"/>
  <c r="X31" i="232"/>
  <c r="W31" i="232"/>
  <c r="V31" i="232"/>
  <c r="U31" i="232"/>
  <c r="T31" i="232"/>
  <c r="S31" i="232"/>
  <c r="R31" i="232"/>
  <c r="Q31" i="232"/>
  <c r="P31" i="232"/>
  <c r="O31" i="232"/>
  <c r="N31" i="232"/>
  <c r="M31" i="232"/>
  <c r="L31" i="232"/>
  <c r="K31" i="232"/>
  <c r="F31" i="232"/>
  <c r="AJ30" i="232"/>
  <c r="AI30" i="232"/>
  <c r="AH30" i="232"/>
  <c r="AG30" i="232"/>
  <c r="AF30" i="232"/>
  <c r="AE30" i="232"/>
  <c r="AD30" i="232"/>
  <c r="AC30" i="232"/>
  <c r="AB30" i="232"/>
  <c r="AA30" i="232"/>
  <c r="Z30" i="232"/>
  <c r="Y30" i="232"/>
  <c r="X30" i="232"/>
  <c r="W30" i="232"/>
  <c r="V30" i="232"/>
  <c r="U30" i="232"/>
  <c r="T30" i="232"/>
  <c r="S30" i="232"/>
  <c r="R30" i="232"/>
  <c r="Q30" i="232"/>
  <c r="P30" i="232"/>
  <c r="O30" i="232"/>
  <c r="N30" i="232"/>
  <c r="M30" i="232"/>
  <c r="L30" i="232"/>
  <c r="K30" i="232"/>
  <c r="F30" i="232"/>
  <c r="AJ29" i="232"/>
  <c r="AI29" i="232"/>
  <c r="AH29" i="232"/>
  <c r="AG29" i="232"/>
  <c r="AF29" i="232"/>
  <c r="AE29" i="232"/>
  <c r="AD29" i="232"/>
  <c r="AC29" i="232"/>
  <c r="AB29" i="232"/>
  <c r="AA29" i="232"/>
  <c r="Z29" i="232"/>
  <c r="Y29" i="232"/>
  <c r="X29" i="232"/>
  <c r="W29" i="232"/>
  <c r="V29" i="232"/>
  <c r="U29" i="232"/>
  <c r="T29" i="232"/>
  <c r="S29" i="232"/>
  <c r="R29" i="232"/>
  <c r="Q29" i="232"/>
  <c r="P29" i="232"/>
  <c r="O29" i="232"/>
  <c r="N29" i="232"/>
  <c r="M29" i="232"/>
  <c r="L29" i="232"/>
  <c r="K29" i="232"/>
  <c r="F29" i="232"/>
  <c r="AJ28" i="232"/>
  <c r="AI28" i="232"/>
  <c r="AH28" i="232"/>
  <c r="AG28" i="232"/>
  <c r="AF28" i="232"/>
  <c r="AE28" i="232"/>
  <c r="AD28" i="232"/>
  <c r="AC28" i="232"/>
  <c r="AB28" i="232"/>
  <c r="AA28" i="232"/>
  <c r="Z28" i="232"/>
  <c r="Y28" i="232"/>
  <c r="X28" i="232"/>
  <c r="W28" i="232"/>
  <c r="V28" i="232"/>
  <c r="U28" i="232"/>
  <c r="T28" i="232"/>
  <c r="S28" i="232"/>
  <c r="R28" i="232"/>
  <c r="Q28" i="232"/>
  <c r="P28" i="232"/>
  <c r="O28" i="232"/>
  <c r="N28" i="232"/>
  <c r="M28" i="232"/>
  <c r="L28" i="232"/>
  <c r="K28" i="232"/>
  <c r="F28" i="232"/>
  <c r="AJ27" i="232"/>
  <c r="AI27" i="232"/>
  <c r="AH27" i="232"/>
  <c r="AG27" i="232"/>
  <c r="AF27" i="232"/>
  <c r="AE27" i="232"/>
  <c r="AD27" i="232"/>
  <c r="AC27" i="232"/>
  <c r="AB27" i="232"/>
  <c r="AA27" i="232"/>
  <c r="Z27" i="232"/>
  <c r="Y27" i="232"/>
  <c r="X27" i="232"/>
  <c r="W27" i="232"/>
  <c r="V27" i="232"/>
  <c r="U27" i="232"/>
  <c r="T27" i="232"/>
  <c r="S27" i="232"/>
  <c r="R27" i="232"/>
  <c r="Q27" i="232"/>
  <c r="P27" i="232"/>
  <c r="O27" i="232"/>
  <c r="N27" i="232"/>
  <c r="M27" i="232"/>
  <c r="L27" i="232"/>
  <c r="K27" i="232"/>
  <c r="F27" i="232"/>
  <c r="AJ26" i="232"/>
  <c r="AI26" i="232"/>
  <c r="AH26" i="232"/>
  <c r="AG26" i="232"/>
  <c r="AF26" i="232"/>
  <c r="AE26" i="232"/>
  <c r="AD26" i="232"/>
  <c r="AC26" i="232"/>
  <c r="AB26" i="232"/>
  <c r="AA26" i="232"/>
  <c r="Z26" i="232"/>
  <c r="Y26" i="232"/>
  <c r="X26" i="232"/>
  <c r="W26" i="232"/>
  <c r="V26" i="232"/>
  <c r="U26" i="232"/>
  <c r="T26" i="232"/>
  <c r="S26" i="232"/>
  <c r="R26" i="232"/>
  <c r="Q26" i="232"/>
  <c r="P26" i="232"/>
  <c r="O26" i="232"/>
  <c r="N26" i="232"/>
  <c r="M26" i="232"/>
  <c r="L26" i="232"/>
  <c r="K26" i="232"/>
  <c r="F26" i="232"/>
  <c r="AJ25" i="232"/>
  <c r="AI25" i="232"/>
  <c r="AH25" i="232"/>
  <c r="AG25" i="232"/>
  <c r="AF25" i="232"/>
  <c r="AE25" i="232"/>
  <c r="AD25" i="232"/>
  <c r="AC25" i="232"/>
  <c r="AB25" i="232"/>
  <c r="AA25" i="232"/>
  <c r="Z25" i="232"/>
  <c r="Y25" i="232"/>
  <c r="X25" i="232"/>
  <c r="W25" i="232"/>
  <c r="V25" i="232"/>
  <c r="U25" i="232"/>
  <c r="T25" i="232"/>
  <c r="S25" i="232"/>
  <c r="R25" i="232"/>
  <c r="Q25" i="232"/>
  <c r="P25" i="232"/>
  <c r="O25" i="232"/>
  <c r="N25" i="232"/>
  <c r="M25" i="232"/>
  <c r="L25" i="232"/>
  <c r="K25" i="232"/>
  <c r="F25" i="232"/>
  <c r="AJ24" i="232"/>
  <c r="AI24" i="232"/>
  <c r="AH24" i="232"/>
  <c r="AG24" i="232"/>
  <c r="AF24" i="232"/>
  <c r="AE24" i="232"/>
  <c r="AD24" i="232"/>
  <c r="AC24" i="232"/>
  <c r="AB24" i="232"/>
  <c r="AA24" i="232"/>
  <c r="Z24" i="232"/>
  <c r="Y24" i="232"/>
  <c r="X24" i="232"/>
  <c r="W24" i="232"/>
  <c r="V24" i="232"/>
  <c r="U24" i="232"/>
  <c r="T24" i="232"/>
  <c r="S24" i="232"/>
  <c r="R24" i="232"/>
  <c r="Q24" i="232"/>
  <c r="P24" i="232"/>
  <c r="O24" i="232"/>
  <c r="N24" i="232"/>
  <c r="M24" i="232"/>
  <c r="L24" i="232"/>
  <c r="K24" i="232"/>
  <c r="F24" i="232"/>
  <c r="AJ23" i="232"/>
  <c r="AI23" i="232"/>
  <c r="AH23" i="232"/>
  <c r="AG23" i="232"/>
  <c r="AF23" i="232"/>
  <c r="AE23" i="232"/>
  <c r="AD23" i="232"/>
  <c r="AC23" i="232"/>
  <c r="AB23" i="232"/>
  <c r="AA23" i="232"/>
  <c r="Z23" i="232"/>
  <c r="Y23" i="232"/>
  <c r="X23" i="232"/>
  <c r="W23" i="232"/>
  <c r="V23" i="232"/>
  <c r="U23" i="232"/>
  <c r="T23" i="232"/>
  <c r="S23" i="232"/>
  <c r="R23" i="232"/>
  <c r="Q23" i="232"/>
  <c r="P23" i="232"/>
  <c r="O23" i="232"/>
  <c r="N23" i="232"/>
  <c r="M23" i="232"/>
  <c r="L23" i="232"/>
  <c r="K23" i="232"/>
  <c r="F23" i="232"/>
  <c r="AJ22" i="232"/>
  <c r="AI22" i="232"/>
  <c r="AH22" i="232"/>
  <c r="AG22" i="232"/>
  <c r="AF22" i="232"/>
  <c r="AE22" i="232"/>
  <c r="AD22" i="232"/>
  <c r="AC22" i="232"/>
  <c r="AB22" i="232"/>
  <c r="AA22" i="232"/>
  <c r="Z22" i="232"/>
  <c r="Y22" i="232"/>
  <c r="X22" i="232"/>
  <c r="W22" i="232"/>
  <c r="V22" i="232"/>
  <c r="U22" i="232"/>
  <c r="T22" i="232"/>
  <c r="S22" i="232"/>
  <c r="R22" i="232"/>
  <c r="Q22" i="232"/>
  <c r="P22" i="232"/>
  <c r="O22" i="232"/>
  <c r="N22" i="232"/>
  <c r="M22" i="232"/>
  <c r="L22" i="232"/>
  <c r="K22" i="232"/>
  <c r="F22" i="232"/>
  <c r="AJ21" i="232"/>
  <c r="AI21" i="232"/>
  <c r="AH21" i="232"/>
  <c r="AG21" i="232"/>
  <c r="AF21" i="232"/>
  <c r="AE21" i="232"/>
  <c r="AD21" i="232"/>
  <c r="AC21" i="232"/>
  <c r="AB21" i="232"/>
  <c r="AA21" i="232"/>
  <c r="Z21" i="232"/>
  <c r="Y21" i="232"/>
  <c r="X21" i="232"/>
  <c r="W21" i="232"/>
  <c r="V21" i="232"/>
  <c r="U21" i="232"/>
  <c r="T21" i="232"/>
  <c r="S21" i="232"/>
  <c r="R21" i="232"/>
  <c r="Q21" i="232"/>
  <c r="P21" i="232"/>
  <c r="O21" i="232"/>
  <c r="N21" i="232"/>
  <c r="M21" i="232"/>
  <c r="L21" i="232"/>
  <c r="K21" i="232"/>
  <c r="F21" i="232"/>
  <c r="AJ20" i="232"/>
  <c r="AI20" i="232"/>
  <c r="AH20" i="232"/>
  <c r="AG20" i="232"/>
  <c r="AF20" i="232"/>
  <c r="AE20" i="232"/>
  <c r="AD20" i="232"/>
  <c r="AC20" i="232"/>
  <c r="AB20" i="232"/>
  <c r="AA20" i="232"/>
  <c r="Z20" i="232"/>
  <c r="Y20" i="232"/>
  <c r="X20" i="232"/>
  <c r="W20" i="232"/>
  <c r="V20" i="232"/>
  <c r="U20" i="232"/>
  <c r="T20" i="232"/>
  <c r="S20" i="232"/>
  <c r="R20" i="232"/>
  <c r="Q20" i="232"/>
  <c r="P20" i="232"/>
  <c r="O20" i="232"/>
  <c r="N20" i="232"/>
  <c r="M20" i="232"/>
  <c r="L20" i="232"/>
  <c r="K20" i="232"/>
  <c r="F20" i="232"/>
  <c r="AJ19" i="232"/>
  <c r="AI19" i="232"/>
  <c r="AH19" i="232"/>
  <c r="AG19" i="232"/>
  <c r="AF19" i="232"/>
  <c r="AE19" i="232"/>
  <c r="AD19" i="232"/>
  <c r="AC19" i="232"/>
  <c r="AB19" i="232"/>
  <c r="AA19" i="232"/>
  <c r="Z19" i="232"/>
  <c r="Y19" i="232"/>
  <c r="X19" i="232"/>
  <c r="W19" i="232"/>
  <c r="V19" i="232"/>
  <c r="U19" i="232"/>
  <c r="T19" i="232"/>
  <c r="S19" i="232"/>
  <c r="R19" i="232"/>
  <c r="Q19" i="232"/>
  <c r="P19" i="232"/>
  <c r="O19" i="232"/>
  <c r="N19" i="232"/>
  <c r="M19" i="232"/>
  <c r="L19" i="232"/>
  <c r="K19" i="232"/>
  <c r="F19" i="232"/>
  <c r="AJ18" i="232"/>
  <c r="AI18" i="232"/>
  <c r="AH18" i="232"/>
  <c r="AG18" i="232"/>
  <c r="AF18" i="232"/>
  <c r="AE18" i="232"/>
  <c r="AD18" i="232"/>
  <c r="AC18" i="232"/>
  <c r="AB18" i="232"/>
  <c r="AA18" i="232"/>
  <c r="Z18" i="232"/>
  <c r="Y18" i="232"/>
  <c r="X18" i="232"/>
  <c r="W18" i="232"/>
  <c r="V18" i="232"/>
  <c r="U18" i="232"/>
  <c r="T18" i="232"/>
  <c r="S18" i="232"/>
  <c r="R18" i="232"/>
  <c r="Q18" i="232"/>
  <c r="P18" i="232"/>
  <c r="O18" i="232"/>
  <c r="N18" i="232"/>
  <c r="M18" i="232"/>
  <c r="L18" i="232"/>
  <c r="K18" i="232"/>
  <c r="F18" i="232"/>
  <c r="AJ17" i="232"/>
  <c r="AI17" i="232"/>
  <c r="AH17" i="232"/>
  <c r="AG17" i="232"/>
  <c r="AF17" i="232"/>
  <c r="AE17" i="232"/>
  <c r="AD17" i="232"/>
  <c r="AC17" i="232"/>
  <c r="AB17" i="232"/>
  <c r="AA17" i="232"/>
  <c r="Z17" i="232"/>
  <c r="Y17" i="232"/>
  <c r="X17" i="232"/>
  <c r="W17" i="232"/>
  <c r="V17" i="232"/>
  <c r="T17" i="232"/>
  <c r="S17" i="232"/>
  <c r="U17" i="232" s="1"/>
  <c r="R17" i="232"/>
  <c r="Q17" i="232"/>
  <c r="P17" i="232"/>
  <c r="O17" i="232"/>
  <c r="N17" i="232"/>
  <c r="M17" i="232"/>
  <c r="L17" i="232"/>
  <c r="K17" i="232"/>
  <c r="F17" i="232"/>
  <c r="AJ16" i="232"/>
  <c r="AI16" i="232"/>
  <c r="AH16" i="232"/>
  <c r="AG16" i="232"/>
  <c r="AE16" i="232"/>
  <c r="AD16" i="232"/>
  <c r="AC16" i="232"/>
  <c r="AF16" i="232" s="1"/>
  <c r="AB16" i="232"/>
  <c r="AA16" i="232"/>
  <c r="Y16" i="232"/>
  <c r="X16" i="232"/>
  <c r="Z16" i="232" s="1"/>
  <c r="W16" i="232"/>
  <c r="V16" i="232"/>
  <c r="U16" i="232"/>
  <c r="T16" i="232"/>
  <c r="S16" i="232"/>
  <c r="R16" i="232"/>
  <c r="Q16" i="232"/>
  <c r="O16" i="232"/>
  <c r="N16" i="232"/>
  <c r="M16" i="232"/>
  <c r="P16" i="232" s="1"/>
  <c r="F16" i="232" s="1"/>
  <c r="L16" i="232"/>
  <c r="K16" i="232"/>
  <c r="AI15" i="232"/>
  <c r="AH15" i="232"/>
  <c r="AJ15" i="232" s="1"/>
  <c r="AG15" i="232"/>
  <c r="AF15" i="232"/>
  <c r="AE15" i="232"/>
  <c r="AD15" i="232"/>
  <c r="AC15" i="232"/>
  <c r="AB15" i="232"/>
  <c r="AA15" i="232"/>
  <c r="Z15" i="232"/>
  <c r="Y15" i="232"/>
  <c r="X15" i="232"/>
  <c r="W15" i="232"/>
  <c r="V15" i="232"/>
  <c r="T15" i="232"/>
  <c r="S15" i="232"/>
  <c r="U15" i="232" s="1"/>
  <c r="R15" i="232"/>
  <c r="Q15" i="232"/>
  <c r="P15" i="232"/>
  <c r="O15" i="232"/>
  <c r="N15" i="232"/>
  <c r="M15" i="232"/>
  <c r="L15" i="232"/>
  <c r="K15" i="232"/>
  <c r="F15" i="232"/>
  <c r="AI14" i="232"/>
  <c r="AH14" i="232"/>
  <c r="AJ14" i="232" s="1"/>
  <c r="AG14" i="232"/>
  <c r="AE14" i="232"/>
  <c r="AD14" i="232"/>
  <c r="AC14" i="232"/>
  <c r="AB14" i="232"/>
  <c r="AF14" i="232" s="1"/>
  <c r="AA14" i="232"/>
  <c r="Y14" i="232"/>
  <c r="X14" i="232"/>
  <c r="W14" i="232"/>
  <c r="Z14" i="232" s="1"/>
  <c r="V14" i="232"/>
  <c r="T14" i="232"/>
  <c r="S14" i="232"/>
  <c r="R14" i="232"/>
  <c r="U14" i="232" s="1"/>
  <c r="Q14" i="232"/>
  <c r="O14" i="232"/>
  <c r="N14" i="232"/>
  <c r="M14" i="232"/>
  <c r="L14" i="232"/>
  <c r="P14" i="232" s="1"/>
  <c r="F14" i="232" s="1"/>
  <c r="K14" i="232"/>
  <c r="AJ13" i="232"/>
  <c r="AI13" i="232"/>
  <c r="AH13" i="232"/>
  <c r="AG13" i="232"/>
  <c r="AF13" i="232"/>
  <c r="AE13" i="232"/>
  <c r="AD13" i="232"/>
  <c r="AC13" i="232"/>
  <c r="AB13" i="232"/>
  <c r="AA13" i="232"/>
  <c r="Y13" i="232"/>
  <c r="X13" i="232"/>
  <c r="W13" i="232"/>
  <c r="V13" i="232"/>
  <c r="T13" i="232"/>
  <c r="S13" i="232"/>
  <c r="U13" i="232" s="1"/>
  <c r="R13" i="232"/>
  <c r="Q13" i="232"/>
  <c r="O13" i="232"/>
  <c r="N13" i="232"/>
  <c r="M13" i="232"/>
  <c r="P13" i="232" s="1"/>
  <c r="F13" i="232" s="1"/>
  <c r="L13" i="232"/>
  <c r="K13" i="232"/>
  <c r="AI12" i="232"/>
  <c r="AH12" i="232"/>
  <c r="AJ12" i="232" s="1"/>
  <c r="AG12" i="232"/>
  <c r="AE12" i="232"/>
  <c r="AD12" i="232"/>
  <c r="AF12" i="232" s="1"/>
  <c r="AC12" i="232"/>
  <c r="AB12" i="232"/>
  <c r="AA12" i="232"/>
  <c r="Y12" i="232"/>
  <c r="X12" i="232"/>
  <c r="Z12" i="232" s="1"/>
  <c r="W12" i="232"/>
  <c r="V12" i="232"/>
  <c r="T12" i="232"/>
  <c r="S12" i="232"/>
  <c r="R12" i="232"/>
  <c r="Q12" i="232"/>
  <c r="O12" i="232"/>
  <c r="N12" i="232"/>
  <c r="P12" i="232" s="1"/>
  <c r="F12" i="232" s="1"/>
  <c r="M12" i="232"/>
  <c r="L12" i="232"/>
  <c r="K12" i="232"/>
  <c r="AI11" i="232"/>
  <c r="AH11" i="232"/>
  <c r="AJ11" i="232" s="1"/>
  <c r="AG11" i="232"/>
  <c r="AE11" i="232"/>
  <c r="AD11" i="232"/>
  <c r="AC11" i="232"/>
  <c r="AF11" i="232" s="1"/>
  <c r="AB11" i="232"/>
  <c r="AA11" i="232"/>
  <c r="Y11" i="232"/>
  <c r="X11" i="232"/>
  <c r="Z11" i="232" s="1"/>
  <c r="W11" i="232"/>
  <c r="V11" i="232"/>
  <c r="T11" i="232"/>
  <c r="S11" i="232"/>
  <c r="U11" i="232" s="1"/>
  <c r="R11" i="232"/>
  <c r="Q11" i="232"/>
  <c r="O11" i="232"/>
  <c r="N11" i="232"/>
  <c r="M11" i="232"/>
  <c r="P11" i="232" s="1"/>
  <c r="F11" i="232" s="1"/>
  <c r="L11" i="232"/>
  <c r="K11" i="232"/>
  <c r="AI10" i="232"/>
  <c r="AH10" i="232"/>
  <c r="AJ10" i="232" s="1"/>
  <c r="AG10" i="232"/>
  <c r="AE10" i="232"/>
  <c r="AD10" i="232"/>
  <c r="AC10" i="232"/>
  <c r="AF10" i="232" s="1"/>
  <c r="AB10" i="232"/>
  <c r="AA10" i="232"/>
  <c r="Y10" i="232"/>
  <c r="X10" i="232"/>
  <c r="Z10" i="232" s="1"/>
  <c r="W10" i="232"/>
  <c r="V10" i="232"/>
  <c r="T10" i="232"/>
  <c r="S10" i="232"/>
  <c r="U10" i="232" s="1"/>
  <c r="R10" i="232"/>
  <c r="Q10" i="232"/>
  <c r="O10" i="232"/>
  <c r="N10" i="232"/>
  <c r="M10" i="232"/>
  <c r="P10" i="232" s="1"/>
  <c r="F10" i="232" s="1"/>
  <c r="L10" i="232"/>
  <c r="K10" i="232"/>
  <c r="AI9" i="232"/>
  <c r="AH9" i="232"/>
  <c r="AJ9" i="232" s="1"/>
  <c r="AG9" i="232"/>
  <c r="AE9" i="232"/>
  <c r="AD9" i="232"/>
  <c r="AC9" i="232"/>
  <c r="AF9" i="232" s="1"/>
  <c r="AB9" i="232"/>
  <c r="AA9" i="232"/>
  <c r="Y9" i="232"/>
  <c r="X9" i="232"/>
  <c r="Z9" i="232" s="1"/>
  <c r="W9" i="232"/>
  <c r="V9" i="232"/>
  <c r="T9" i="232"/>
  <c r="S9" i="232"/>
  <c r="U9" i="232" s="1"/>
  <c r="R9" i="232"/>
  <c r="Q9" i="232"/>
  <c r="O9" i="232"/>
  <c r="N9" i="232"/>
  <c r="M9" i="232"/>
  <c r="P9" i="232" s="1"/>
  <c r="F9" i="232" s="1"/>
  <c r="L9" i="232"/>
  <c r="K9" i="232"/>
  <c r="AI8" i="232"/>
  <c r="AH8" i="232"/>
  <c r="AJ8" i="232" s="1"/>
  <c r="AG8" i="232"/>
  <c r="AE8" i="232"/>
  <c r="AD8" i="232"/>
  <c r="AC8" i="232"/>
  <c r="AB8" i="232"/>
  <c r="AA8" i="232"/>
  <c r="Y8" i="232"/>
  <c r="X8" i="232"/>
  <c r="W8" i="232"/>
  <c r="V8" i="232"/>
  <c r="T8" i="232"/>
  <c r="S8" i="232"/>
  <c r="U8" i="232" s="1"/>
  <c r="R8" i="232"/>
  <c r="Q8" i="232"/>
  <c r="O8" i="232"/>
  <c r="N8" i="232"/>
  <c r="M8" i="232"/>
  <c r="L8" i="232"/>
  <c r="K8" i="232"/>
  <c r="AI7" i="232"/>
  <c r="AH7" i="232"/>
  <c r="AJ7" i="232" s="1"/>
  <c r="AG7" i="232"/>
  <c r="AE7" i="232"/>
  <c r="AD7" i="232"/>
  <c r="AC7" i="232"/>
  <c r="AF7" i="232" s="1"/>
  <c r="AB7" i="232"/>
  <c r="AA7" i="232"/>
  <c r="Y7" i="232"/>
  <c r="X7" i="232"/>
  <c r="Z7" i="232" s="1"/>
  <c r="W7" i="232"/>
  <c r="V7" i="232"/>
  <c r="T7" i="232"/>
  <c r="S7" i="232"/>
  <c r="U7" i="232" s="1"/>
  <c r="R7" i="232"/>
  <c r="Q7" i="232"/>
  <c r="O7" i="232"/>
  <c r="N7" i="232"/>
  <c r="M7" i="232"/>
  <c r="P7" i="232" s="1"/>
  <c r="F7" i="232" s="1"/>
  <c r="L7" i="232"/>
  <c r="K7" i="232"/>
  <c r="AI6" i="232"/>
  <c r="AH6" i="232"/>
  <c r="AJ6" i="232" s="1"/>
  <c r="AG6" i="232"/>
  <c r="AE6" i="232"/>
  <c r="AD6" i="232"/>
  <c r="AC6" i="232"/>
  <c r="AB6" i="232"/>
  <c r="AA6" i="232"/>
  <c r="Y6" i="232"/>
  <c r="X6" i="232"/>
  <c r="Z6" i="232" s="1"/>
  <c r="W6" i="232"/>
  <c r="V6" i="232"/>
  <c r="T6" i="232"/>
  <c r="S6" i="232"/>
  <c r="U6" i="232" s="1"/>
  <c r="R6" i="232"/>
  <c r="Q6" i="232"/>
  <c r="O6" i="232"/>
  <c r="N6" i="232"/>
  <c r="M6" i="232"/>
  <c r="L6" i="232"/>
  <c r="K6" i="232"/>
  <c r="AI5" i="232"/>
  <c r="AH5" i="232"/>
  <c r="AJ5" i="232" s="1"/>
  <c r="AG5" i="232"/>
  <c r="AE5" i="232"/>
  <c r="AD5" i="232"/>
  <c r="AC5" i="232"/>
  <c r="AB5" i="232"/>
  <c r="AF5" i="232" s="1"/>
  <c r="AA5" i="232"/>
  <c r="Y5" i="232"/>
  <c r="X5" i="232"/>
  <c r="W5" i="232"/>
  <c r="Z5" i="232" s="1"/>
  <c r="V5" i="232"/>
  <c r="T5" i="232"/>
  <c r="S5" i="232"/>
  <c r="R5" i="232"/>
  <c r="U5" i="232" s="1"/>
  <c r="Q5" i="232"/>
  <c r="O5" i="232"/>
  <c r="N5" i="232"/>
  <c r="M5" i="232"/>
  <c r="L5" i="232"/>
  <c r="P5" i="232" s="1"/>
  <c r="F5" i="232" s="1"/>
  <c r="K5" i="232"/>
  <c r="AI4" i="232"/>
  <c r="AH4" i="232"/>
  <c r="AJ4" i="232" s="1"/>
  <c r="AG4" i="232"/>
  <c r="AE4" i="232"/>
  <c r="AD4" i="232"/>
  <c r="AF4" i="232" s="1"/>
  <c r="AC4" i="232"/>
  <c r="AB4" i="232"/>
  <c r="AA4" i="232"/>
  <c r="Y4" i="232"/>
  <c r="X4" i="232"/>
  <c r="Z4" i="232" s="1"/>
  <c r="W4" i="232"/>
  <c r="V4" i="232"/>
  <c r="T4" i="232"/>
  <c r="S4" i="232"/>
  <c r="R4" i="232"/>
  <c r="Q4" i="232"/>
  <c r="O4" i="232"/>
  <c r="N4" i="232"/>
  <c r="P4" i="232" s="1"/>
  <c r="F4" i="232" s="1"/>
  <c r="M4" i="232"/>
  <c r="L4" i="232"/>
  <c r="K4" i="232"/>
  <c r="E62" i="275"/>
  <c r="E28" i="249"/>
  <c r="E69" i="275"/>
  <c r="D10" i="241"/>
  <c r="E10" i="241"/>
  <c r="D69" i="283"/>
  <c r="E13" i="283"/>
  <c r="D62" i="249"/>
  <c r="E43" i="283"/>
  <c r="E75" i="275"/>
  <c r="D35" i="241"/>
  <c r="D71" i="253"/>
  <c r="F28" i="258"/>
  <c r="E49" i="241"/>
  <c r="F12" i="258"/>
  <c r="E70" i="258"/>
  <c r="E61" i="265"/>
  <c r="E69" i="283"/>
  <c r="E60" i="283"/>
  <c r="D13" i="283"/>
  <c r="E61" i="249"/>
  <c r="F69" i="249"/>
  <c r="D12" i="249"/>
  <c r="D75" i="249"/>
  <c r="E28" i="241"/>
  <c r="E71" i="253"/>
  <c r="E71" i="283"/>
  <c r="F50" i="249"/>
  <c r="E12" i="265"/>
  <c r="E36" i="258"/>
  <c r="F50" i="258"/>
  <c r="F36" i="283"/>
  <c r="E13" i="275"/>
  <c r="F28" i="283"/>
  <c r="F60" i="283"/>
  <c r="E12" i="258"/>
  <c r="D36" i="253"/>
  <c r="D70" i="249"/>
  <c r="D28" i="258"/>
  <c r="E70" i="275"/>
  <c r="E12" i="253"/>
  <c r="F70" i="253"/>
  <c r="D28" i="283"/>
  <c r="F71" i="253"/>
  <c r="D12" i="283"/>
  <c r="E12" i="249"/>
  <c r="D69" i="253"/>
  <c r="D75" i="283"/>
  <c r="E36" i="241"/>
  <c r="F69" i="258"/>
  <c r="E21" i="253"/>
  <c r="D36" i="258"/>
  <c r="D28" i="253"/>
  <c r="D36" i="249"/>
  <c r="E69" i="253"/>
  <c r="F69" i="253"/>
  <c r="D12" i="275"/>
  <c r="D49" i="241"/>
  <c r="D71" i="275"/>
  <c r="E28" i="265"/>
  <c r="F28" i="249"/>
  <c r="F69" i="283"/>
  <c r="F11" i="249"/>
  <c r="D60" i="265"/>
  <c r="D28" i="265"/>
  <c r="D11" i="258"/>
  <c r="D36" i="275"/>
  <c r="E35" i="241"/>
  <c r="E11" i="249"/>
  <c r="D60" i="253"/>
  <c r="D70" i="253"/>
  <c r="D70" i="265"/>
  <c r="E43" i="241"/>
  <c r="D11" i="275"/>
  <c r="F36" i="253"/>
  <c r="E50" i="283"/>
  <c r="E50" i="265"/>
  <c r="E76" i="249"/>
  <c r="D69" i="275"/>
  <c r="E70" i="249"/>
  <c r="D50" i="265"/>
  <c r="E12" i="283"/>
  <c r="D13" i="275"/>
  <c r="E36" i="265"/>
  <c r="E60" i="253"/>
  <c r="D42" i="241"/>
  <c r="E70" i="253"/>
  <c r="E60" i="258"/>
  <c r="F11" i="283"/>
  <c r="D69" i="249"/>
  <c r="F12" i="249"/>
  <c r="F71" i="283"/>
  <c r="D71" i="265"/>
  <c r="D62" i="283"/>
  <c r="D28" i="275"/>
  <c r="F60" i="249"/>
  <c r="D70" i="283"/>
  <c r="E68" i="241"/>
  <c r="D28" i="249"/>
  <c r="E36" i="275"/>
  <c r="E71" i="249"/>
  <c r="D36" i="283"/>
  <c r="F60" i="258"/>
  <c r="E71" i="265"/>
  <c r="D12" i="258"/>
  <c r="E28" i="275"/>
  <c r="E20" i="241"/>
  <c r="D61" i="283"/>
  <c r="E61" i="275"/>
  <c r="D70" i="258"/>
  <c r="E69" i="265"/>
  <c r="D11" i="265"/>
  <c r="E75" i="249"/>
  <c r="E50" i="275"/>
  <c r="F70" i="258"/>
  <c r="E28" i="258"/>
  <c r="E36" i="253"/>
  <c r="E43" i="253"/>
  <c r="E28" i="253"/>
  <c r="E41" i="241"/>
  <c r="E26" i="241"/>
  <c r="D20" i="241"/>
  <c r="D12" i="253"/>
  <c r="E11" i="253"/>
  <c r="E69" i="258"/>
  <c r="E70" i="283"/>
  <c r="E62" i="265"/>
  <c r="D71" i="258"/>
  <c r="D61" i="249"/>
  <c r="E75" i="265"/>
  <c r="F11" i="258"/>
  <c r="D69" i="241"/>
  <c r="E70" i="265"/>
  <c r="D71" i="283"/>
  <c r="E21" i="241"/>
  <c r="D69" i="258"/>
  <c r="E36" i="249"/>
  <c r="D27" i="241"/>
  <c r="E11" i="283"/>
  <c r="D60" i="258"/>
  <c r="D60" i="275"/>
  <c r="D71" i="241"/>
  <c r="F71" i="258"/>
  <c r="E71" i="275"/>
  <c r="E11" i="258"/>
  <c r="D19" i="241"/>
  <c r="E28" i="283"/>
  <c r="D70" i="275"/>
  <c r="F60" i="253"/>
  <c r="D50" i="275"/>
  <c r="E19" i="241"/>
  <c r="D69" i="265"/>
  <c r="D11" i="253"/>
  <c r="E71" i="258"/>
  <c r="D11" i="249"/>
  <c r="G51" i="270" l="1"/>
  <c r="C50" i="268"/>
  <c r="C62" i="268" s="1"/>
  <c r="E57" i="260"/>
  <c r="C50" i="260"/>
  <c r="G50" i="260" s="1"/>
  <c r="G70" i="254"/>
  <c r="G57" i="252"/>
  <c r="C12" i="265"/>
  <c r="K12" i="265" s="1"/>
  <c r="P16" i="236"/>
  <c r="G50" i="266"/>
  <c r="D62" i="268"/>
  <c r="C69" i="271"/>
  <c r="G69" i="271" s="1"/>
  <c r="D62" i="260"/>
  <c r="U8" i="234"/>
  <c r="E48" i="234"/>
  <c r="AF7" i="235"/>
  <c r="U20" i="236"/>
  <c r="D50" i="243"/>
  <c r="D57" i="243"/>
  <c r="D62" i="243" s="1"/>
  <c r="C57" i="245"/>
  <c r="E57" i="245" s="1"/>
  <c r="E62" i="245" s="1"/>
  <c r="D62" i="251"/>
  <c r="D62" i="269"/>
  <c r="P15" i="237"/>
  <c r="P8" i="234"/>
  <c r="D67" i="244"/>
  <c r="G49" i="263"/>
  <c r="G51" i="263" s="1"/>
  <c r="C42" i="283"/>
  <c r="C49" i="243"/>
  <c r="G49" i="243" s="1"/>
  <c r="G51" i="260"/>
  <c r="C54" i="265"/>
  <c r="C21" i="275"/>
  <c r="C54" i="249"/>
  <c r="K10" i="249"/>
  <c r="C68" i="283"/>
  <c r="C69" i="283" s="1"/>
  <c r="D54" i="283"/>
  <c r="C75" i="249"/>
  <c r="D55" i="283"/>
  <c r="C20" i="283"/>
  <c r="E54" i="249"/>
  <c r="C75" i="283"/>
  <c r="E54" i="283"/>
  <c r="K33" i="265"/>
  <c r="C41" i="283"/>
  <c r="C43" i="253"/>
  <c r="C19" i="283"/>
  <c r="C68" i="253"/>
  <c r="C70" i="253" s="1"/>
  <c r="C60" i="265"/>
  <c r="K60" i="265" s="1"/>
  <c r="C43" i="265"/>
  <c r="C43" i="283"/>
  <c r="C19" i="253"/>
  <c r="C20" i="253"/>
  <c r="C54" i="258"/>
  <c r="C60" i="249"/>
  <c r="K60" i="249" s="1"/>
  <c r="C21" i="253"/>
  <c r="C41" i="253"/>
  <c r="D54" i="253"/>
  <c r="C11" i="249"/>
  <c r="K11" i="249" s="1"/>
  <c r="C36" i="265"/>
  <c r="K36" i="265" s="1"/>
  <c r="C12" i="258"/>
  <c r="K12" i="258" s="1"/>
  <c r="C27" i="241"/>
  <c r="C12" i="249"/>
  <c r="K12" i="249" s="1"/>
  <c r="C10" i="241"/>
  <c r="K10" i="241" s="1"/>
  <c r="C11" i="253"/>
  <c r="K11" i="253" s="1"/>
  <c r="C50" i="265"/>
  <c r="C28" i="258"/>
  <c r="C28" i="265"/>
  <c r="C28" i="253"/>
  <c r="C36" i="258"/>
  <c r="C11" i="265"/>
  <c r="K11" i="265" s="1"/>
  <c r="C12" i="253"/>
  <c r="K12" i="253" s="1"/>
  <c r="C11" i="258"/>
  <c r="K11" i="258" s="1"/>
  <c r="C36" i="253"/>
  <c r="C36" i="249"/>
  <c r="K36" i="249" s="1"/>
  <c r="C26" i="241"/>
  <c r="C28" i="249"/>
  <c r="G67" i="246"/>
  <c r="U4" i="232"/>
  <c r="Z16" i="235"/>
  <c r="Z26" i="236"/>
  <c r="D69" i="242"/>
  <c r="G49" i="246"/>
  <c r="G48" i="248"/>
  <c r="G49" i="251"/>
  <c r="G48" i="257"/>
  <c r="D55" i="265"/>
  <c r="D54" i="265"/>
  <c r="C41" i="275"/>
  <c r="G57" i="263"/>
  <c r="G49" i="255"/>
  <c r="C50" i="257"/>
  <c r="Z13" i="232"/>
  <c r="P25" i="236"/>
  <c r="AJ18" i="237"/>
  <c r="F18" i="237" s="1"/>
  <c r="G49" i="247"/>
  <c r="G49" i="248"/>
  <c r="G51" i="248" s="1"/>
  <c r="C19" i="265"/>
  <c r="C50" i="263"/>
  <c r="C42" i="275"/>
  <c r="E66" i="262"/>
  <c r="C57" i="233"/>
  <c r="E57" i="233" s="1"/>
  <c r="G56" i="239"/>
  <c r="C57" i="239"/>
  <c r="G68" i="248"/>
  <c r="C20" i="265"/>
  <c r="C43" i="275"/>
  <c r="C66" i="239"/>
  <c r="G49" i="256"/>
  <c r="AJ5" i="233"/>
  <c r="F5" i="233" s="1"/>
  <c r="E50" i="233" s="1"/>
  <c r="C50" i="233" s="1"/>
  <c r="AF6" i="236"/>
  <c r="Z18" i="236"/>
  <c r="E68" i="246"/>
  <c r="C50" i="247"/>
  <c r="G48" i="250"/>
  <c r="G49" i="257"/>
  <c r="E62" i="262"/>
  <c r="C21" i="265"/>
  <c r="C50" i="255"/>
  <c r="C62" i="255" s="1"/>
  <c r="C50" i="262"/>
  <c r="C62" i="262" s="1"/>
  <c r="D54" i="275"/>
  <c r="G57" i="251"/>
  <c r="C48" i="239"/>
  <c r="C66" i="240"/>
  <c r="G48" i="246"/>
  <c r="G51" i="246" s="1"/>
  <c r="C60" i="258"/>
  <c r="K60" i="258" s="1"/>
  <c r="G67" i="263"/>
  <c r="C68" i="265"/>
  <c r="C70" i="265" s="1"/>
  <c r="C50" i="250"/>
  <c r="C69" i="250" s="1"/>
  <c r="G57" i="255"/>
  <c r="G48" i="262"/>
  <c r="G51" i="262" s="1"/>
  <c r="D55" i="275"/>
  <c r="C75" i="253"/>
  <c r="E67" i="248"/>
  <c r="Z12" i="233"/>
  <c r="AJ12" i="233"/>
  <c r="F12" i="233" s="1"/>
  <c r="P20" i="236"/>
  <c r="E57" i="246"/>
  <c r="G48" i="247"/>
  <c r="G67" i="248"/>
  <c r="G49" i="250"/>
  <c r="K10" i="258"/>
  <c r="G48" i="255"/>
  <c r="G48" i="256"/>
  <c r="G68" i="263"/>
  <c r="C41" i="265"/>
  <c r="E62" i="271"/>
  <c r="C19" i="275"/>
  <c r="C68" i="275"/>
  <c r="C70" i="275" s="1"/>
  <c r="E57" i="248"/>
  <c r="AF8" i="232"/>
  <c r="Z11" i="233"/>
  <c r="Z18" i="234"/>
  <c r="AF25" i="236"/>
  <c r="C48" i="244"/>
  <c r="G48" i="244" s="1"/>
  <c r="C50" i="246"/>
  <c r="C50" i="248"/>
  <c r="G48" i="251"/>
  <c r="C50" i="251"/>
  <c r="C69" i="251" s="1"/>
  <c r="C50" i="256"/>
  <c r="C75" i="258"/>
  <c r="C75" i="265"/>
  <c r="C35" i="241"/>
  <c r="K35" i="241" s="1"/>
  <c r="C49" i="241"/>
  <c r="C67" i="240"/>
  <c r="D68" i="240"/>
  <c r="G56" i="240"/>
  <c r="G57" i="240"/>
  <c r="D55" i="249"/>
  <c r="E54" i="258"/>
  <c r="C54" i="253"/>
  <c r="C75" i="275"/>
  <c r="E54" i="265"/>
  <c r="C41" i="249"/>
  <c r="C60" i="253"/>
  <c r="K60" i="253" s="1"/>
  <c r="D55" i="258"/>
  <c r="C41" i="258"/>
  <c r="E54" i="275"/>
  <c r="C19" i="249"/>
  <c r="C42" i="249"/>
  <c r="C19" i="258"/>
  <c r="C42" i="258"/>
  <c r="C20" i="249"/>
  <c r="C43" i="249"/>
  <c r="E54" i="253"/>
  <c r="C20" i="258"/>
  <c r="C43" i="258"/>
  <c r="C68" i="249"/>
  <c r="C70" i="249" s="1"/>
  <c r="C21" i="249"/>
  <c r="C68" i="258"/>
  <c r="C71" i="258" s="1"/>
  <c r="C21" i="258"/>
  <c r="C60" i="275"/>
  <c r="K60" i="275" s="1"/>
  <c r="C54" i="283"/>
  <c r="C67" i="284"/>
  <c r="G66" i="284"/>
  <c r="E66" i="284"/>
  <c r="C68" i="284"/>
  <c r="E57" i="284"/>
  <c r="E62" i="284" s="1"/>
  <c r="C50" i="284"/>
  <c r="C62" i="284" s="1"/>
  <c r="G51" i="284"/>
  <c r="C11" i="283"/>
  <c r="K11" i="283" s="1"/>
  <c r="C69" i="282"/>
  <c r="E69" i="282" s="1"/>
  <c r="G48" i="282"/>
  <c r="G49" i="282"/>
  <c r="E62" i="282"/>
  <c r="C62" i="282"/>
  <c r="C60" i="283"/>
  <c r="K60" i="283" s="1"/>
  <c r="K10" i="283"/>
  <c r="E57" i="281"/>
  <c r="E62" i="281" s="1"/>
  <c r="C12" i="283"/>
  <c r="K12" i="283" s="1"/>
  <c r="C36" i="283"/>
  <c r="K36" i="283" s="1"/>
  <c r="G51" i="281"/>
  <c r="C28" i="283"/>
  <c r="G68" i="281"/>
  <c r="C69" i="281"/>
  <c r="C62" i="281"/>
  <c r="G67" i="281"/>
  <c r="G51" i="280"/>
  <c r="E67" i="280"/>
  <c r="G50" i="280"/>
  <c r="G70" i="280"/>
  <c r="C69" i="280"/>
  <c r="E69" i="280" s="1"/>
  <c r="E62" i="280"/>
  <c r="E62" i="278"/>
  <c r="C69" i="278"/>
  <c r="G69" i="278" s="1"/>
  <c r="C62" i="278"/>
  <c r="E67" i="277"/>
  <c r="G70" i="277"/>
  <c r="G51" i="277"/>
  <c r="C62" i="276"/>
  <c r="E62" i="276"/>
  <c r="C69" i="276"/>
  <c r="E69" i="276" s="1"/>
  <c r="G51" i="276"/>
  <c r="E68" i="276"/>
  <c r="G57" i="274"/>
  <c r="C62" i="274"/>
  <c r="C69" i="274"/>
  <c r="G69" i="274" s="1"/>
  <c r="G51" i="274"/>
  <c r="G50" i="274"/>
  <c r="G67" i="274"/>
  <c r="G68" i="274"/>
  <c r="E62" i="274"/>
  <c r="C54" i="275"/>
  <c r="K10" i="275"/>
  <c r="G57" i="273"/>
  <c r="C69" i="273"/>
  <c r="G69" i="273" s="1"/>
  <c r="C28" i="275"/>
  <c r="C36" i="275"/>
  <c r="K36" i="275" s="1"/>
  <c r="C11" i="275"/>
  <c r="K11" i="275" s="1"/>
  <c r="G48" i="273"/>
  <c r="C12" i="275"/>
  <c r="K12" i="275" s="1"/>
  <c r="G49" i="273"/>
  <c r="C62" i="273"/>
  <c r="G50" i="273"/>
  <c r="C50" i="275"/>
  <c r="C13" i="275"/>
  <c r="E62" i="273"/>
  <c r="G51" i="272"/>
  <c r="E68" i="272"/>
  <c r="E57" i="272"/>
  <c r="E62" i="272" s="1"/>
  <c r="G57" i="272"/>
  <c r="C62" i="272"/>
  <c r="C69" i="272"/>
  <c r="G69" i="272" s="1"/>
  <c r="G70" i="272"/>
  <c r="C62" i="271"/>
  <c r="G50" i="271"/>
  <c r="E68" i="271"/>
  <c r="G70" i="271"/>
  <c r="G51" i="271"/>
  <c r="E66" i="282"/>
  <c r="C68" i="282"/>
  <c r="G66" i="282"/>
  <c r="C67" i="282"/>
  <c r="E68" i="281"/>
  <c r="E67" i="281"/>
  <c r="G51" i="278"/>
  <c r="C68" i="278"/>
  <c r="G68" i="278" s="1"/>
  <c r="C67" i="278"/>
  <c r="G67" i="278" s="1"/>
  <c r="G66" i="278"/>
  <c r="E66" i="278"/>
  <c r="G69" i="277"/>
  <c r="E69" i="277"/>
  <c r="E66" i="273"/>
  <c r="C68" i="273"/>
  <c r="G66" i="273"/>
  <c r="C67" i="273"/>
  <c r="E68" i="274"/>
  <c r="E67" i="274"/>
  <c r="E69" i="271"/>
  <c r="E68" i="270"/>
  <c r="G70" i="270"/>
  <c r="G51" i="269"/>
  <c r="C57" i="269"/>
  <c r="E57" i="269" s="1"/>
  <c r="E62" i="269" s="1"/>
  <c r="C67" i="269"/>
  <c r="G67" i="269" s="1"/>
  <c r="E66" i="269"/>
  <c r="G66" i="269"/>
  <c r="C68" i="269"/>
  <c r="G68" i="269" s="1"/>
  <c r="G51" i="268"/>
  <c r="G70" i="268"/>
  <c r="G57" i="268"/>
  <c r="C69" i="268"/>
  <c r="G69" i="268" s="1"/>
  <c r="G50" i="268"/>
  <c r="E62" i="268"/>
  <c r="E68" i="268"/>
  <c r="E67" i="266"/>
  <c r="E62" i="266"/>
  <c r="C69" i="266"/>
  <c r="G69" i="266" s="1"/>
  <c r="C69" i="263"/>
  <c r="E62" i="263"/>
  <c r="G50" i="263"/>
  <c r="C67" i="262"/>
  <c r="G66" i="262"/>
  <c r="C68" i="262"/>
  <c r="E67" i="261"/>
  <c r="C69" i="261"/>
  <c r="E69" i="261" s="1"/>
  <c r="C62" i="261"/>
  <c r="E57" i="261"/>
  <c r="E62" i="261" s="1"/>
  <c r="G57" i="261"/>
  <c r="G70" i="260"/>
  <c r="E68" i="260"/>
  <c r="G57" i="260"/>
  <c r="C62" i="260"/>
  <c r="E62" i="260"/>
  <c r="C69" i="260"/>
  <c r="G69" i="260" s="1"/>
  <c r="G70" i="259"/>
  <c r="E50" i="259"/>
  <c r="C50" i="259" s="1"/>
  <c r="G50" i="259" s="1"/>
  <c r="G57" i="259"/>
  <c r="G50" i="257"/>
  <c r="C62" i="257"/>
  <c r="E62" i="257"/>
  <c r="C69" i="256"/>
  <c r="C62" i="256"/>
  <c r="E57" i="256"/>
  <c r="G57" i="256"/>
  <c r="G51" i="256"/>
  <c r="E57" i="255"/>
  <c r="C69" i="255"/>
  <c r="G51" i="255"/>
  <c r="E67" i="254"/>
  <c r="G51" i="254"/>
  <c r="C69" i="254"/>
  <c r="G69" i="254" s="1"/>
  <c r="G50" i="254"/>
  <c r="E62" i="254"/>
  <c r="C69" i="252"/>
  <c r="C62" i="252"/>
  <c r="E57" i="252"/>
  <c r="E57" i="251"/>
  <c r="E57" i="250"/>
  <c r="G57" i="250"/>
  <c r="G69" i="270"/>
  <c r="E69" i="270"/>
  <c r="E68" i="263"/>
  <c r="E67" i="263"/>
  <c r="E66" i="257"/>
  <c r="C68" i="257"/>
  <c r="C67" i="257"/>
  <c r="G66" i="257"/>
  <c r="E66" i="255"/>
  <c r="C68" i="255"/>
  <c r="C67" i="255"/>
  <c r="G66" i="255"/>
  <c r="E66" i="256"/>
  <c r="C68" i="256"/>
  <c r="C67" i="256"/>
  <c r="G66" i="256"/>
  <c r="G51" i="257"/>
  <c r="E66" i="251"/>
  <c r="C68" i="251"/>
  <c r="C67" i="251"/>
  <c r="G66" i="251"/>
  <c r="E66" i="250"/>
  <c r="C68" i="250"/>
  <c r="G66" i="250"/>
  <c r="C67" i="250"/>
  <c r="E66" i="252"/>
  <c r="C68" i="252"/>
  <c r="G66" i="252"/>
  <c r="C67" i="252"/>
  <c r="G51" i="252"/>
  <c r="E68" i="248"/>
  <c r="G70" i="248"/>
  <c r="G57" i="248"/>
  <c r="G51" i="247"/>
  <c r="C62" i="247"/>
  <c r="E62" i="247"/>
  <c r="C68" i="247"/>
  <c r="C67" i="247"/>
  <c r="E66" i="247"/>
  <c r="G66" i="247"/>
  <c r="E62" i="246"/>
  <c r="C62" i="246"/>
  <c r="G57" i="246"/>
  <c r="C69" i="246"/>
  <c r="G70" i="246"/>
  <c r="E66" i="245"/>
  <c r="E68" i="245" s="1"/>
  <c r="G47" i="245"/>
  <c r="D69" i="245"/>
  <c r="D68" i="245"/>
  <c r="G57" i="245"/>
  <c r="C49" i="245"/>
  <c r="G49" i="245" s="1"/>
  <c r="C67" i="245"/>
  <c r="G67" i="245" s="1"/>
  <c r="C48" i="245"/>
  <c r="G48" i="245" s="1"/>
  <c r="C68" i="245"/>
  <c r="G68" i="245" s="1"/>
  <c r="C61" i="245"/>
  <c r="G66" i="245"/>
  <c r="G50" i="245"/>
  <c r="C69" i="245"/>
  <c r="C62" i="245"/>
  <c r="D69" i="244"/>
  <c r="C61" i="244"/>
  <c r="E50" i="244"/>
  <c r="C50" i="244" s="1"/>
  <c r="G50" i="244" s="1"/>
  <c r="C66" i="244"/>
  <c r="C49" i="244"/>
  <c r="G49" i="244" s="1"/>
  <c r="G51" i="244" s="1"/>
  <c r="E57" i="244"/>
  <c r="G57" i="244"/>
  <c r="D67" i="243"/>
  <c r="D68" i="243"/>
  <c r="C57" i="243"/>
  <c r="E57" i="243" s="1"/>
  <c r="E50" i="243"/>
  <c r="C50" i="243" s="1"/>
  <c r="G50" i="243" s="1"/>
  <c r="C48" i="243"/>
  <c r="G48" i="243" s="1"/>
  <c r="C68" i="243"/>
  <c r="G68" i="243" s="1"/>
  <c r="C61" i="243"/>
  <c r="E66" i="243"/>
  <c r="E67" i="243" s="1"/>
  <c r="G66" i="243"/>
  <c r="G47" i="243"/>
  <c r="C61" i="242"/>
  <c r="C48" i="242"/>
  <c r="G48" i="242" s="1"/>
  <c r="E57" i="242"/>
  <c r="E50" i="242"/>
  <c r="C50" i="242" s="1"/>
  <c r="C62" i="242" s="1"/>
  <c r="G47" i="242"/>
  <c r="E66" i="242"/>
  <c r="E67" i="242" s="1"/>
  <c r="G66" i="242"/>
  <c r="C49" i="242"/>
  <c r="G49" i="242" s="1"/>
  <c r="C67" i="242"/>
  <c r="G67" i="242" s="1"/>
  <c r="C75" i="241"/>
  <c r="D54" i="241"/>
  <c r="C43" i="241"/>
  <c r="C42" i="241"/>
  <c r="C41" i="241"/>
  <c r="C68" i="241"/>
  <c r="C21" i="241"/>
  <c r="C20" i="241"/>
  <c r="C19" i="241"/>
  <c r="D55" i="241"/>
  <c r="K33" i="241"/>
  <c r="E54" i="241"/>
  <c r="D69" i="240"/>
  <c r="D67" i="240"/>
  <c r="E57" i="240"/>
  <c r="C68" i="240"/>
  <c r="E66" i="240"/>
  <c r="C49" i="240"/>
  <c r="C48" i="240"/>
  <c r="G66" i="240"/>
  <c r="G47" i="240"/>
  <c r="C50" i="240"/>
  <c r="C61" i="239"/>
  <c r="E66" i="239"/>
  <c r="C49" i="239"/>
  <c r="G47" i="239"/>
  <c r="C67" i="239"/>
  <c r="C68" i="239"/>
  <c r="D57" i="239"/>
  <c r="E50" i="239"/>
  <c r="D50" i="239"/>
  <c r="D62" i="240"/>
  <c r="E67" i="240"/>
  <c r="G57" i="239"/>
  <c r="D55" i="237"/>
  <c r="D66" i="237"/>
  <c r="D68" i="237" s="1"/>
  <c r="U18" i="237"/>
  <c r="Z16" i="237"/>
  <c r="U15" i="237"/>
  <c r="Z13" i="237"/>
  <c r="Z18" i="237"/>
  <c r="U16" i="237"/>
  <c r="AF16" i="237"/>
  <c r="P16" i="237"/>
  <c r="AJ15" i="237"/>
  <c r="F15" i="237" s="1"/>
  <c r="AF15" i="237"/>
  <c r="C47" i="237"/>
  <c r="C66" i="237" s="1"/>
  <c r="C67" i="237" s="1"/>
  <c r="G67" i="237" s="1"/>
  <c r="E48" i="237"/>
  <c r="U26" i="236"/>
  <c r="AF26" i="236"/>
  <c r="D55" i="236"/>
  <c r="D66" i="236"/>
  <c r="D69" i="236" s="1"/>
  <c r="D49" i="236"/>
  <c r="U14" i="236"/>
  <c r="AF14" i="236"/>
  <c r="AJ20" i="236"/>
  <c r="F20" i="236" s="1"/>
  <c r="P26" i="236"/>
  <c r="P14" i="236"/>
  <c r="AJ15" i="236"/>
  <c r="F15" i="236" s="1"/>
  <c r="U16" i="236"/>
  <c r="AF16" i="236"/>
  <c r="Z25" i="236"/>
  <c r="Z14" i="236"/>
  <c r="AJ25" i="236"/>
  <c r="F25" i="236" s="1"/>
  <c r="U18" i="236"/>
  <c r="AJ11" i="236"/>
  <c r="F11" i="236" s="1"/>
  <c r="P6" i="236"/>
  <c r="AJ18" i="236"/>
  <c r="F18" i="236" s="1"/>
  <c r="Z16" i="236"/>
  <c r="U15" i="236"/>
  <c r="P15" i="236"/>
  <c r="Z13" i="236"/>
  <c r="AF9" i="236"/>
  <c r="P9" i="236"/>
  <c r="U4" i="236"/>
  <c r="C47" i="236"/>
  <c r="C66" i="236" s="1"/>
  <c r="C67" i="236" s="1"/>
  <c r="G67" i="236" s="1"/>
  <c r="E48" i="236"/>
  <c r="D66" i="235"/>
  <c r="D68" i="235" s="1"/>
  <c r="P16" i="235"/>
  <c r="AF16" i="235"/>
  <c r="Z13" i="235"/>
  <c r="AJ7" i="235"/>
  <c r="F7" i="235" s="1"/>
  <c r="E50" i="235" s="1"/>
  <c r="C50" i="235" s="1"/>
  <c r="U7" i="235"/>
  <c r="P7" i="235"/>
  <c r="Z5" i="235"/>
  <c r="E48" i="235"/>
  <c r="C47" i="235"/>
  <c r="C66" i="235" s="1"/>
  <c r="C67" i="235" s="1"/>
  <c r="G67" i="235" s="1"/>
  <c r="C55" i="234"/>
  <c r="G55" i="234" s="1"/>
  <c r="D55" i="234"/>
  <c r="D66" i="234"/>
  <c r="D69" i="234" s="1"/>
  <c r="D48" i="234"/>
  <c r="U16" i="234"/>
  <c r="AF16" i="234"/>
  <c r="AF13" i="234"/>
  <c r="AF8" i="234"/>
  <c r="Z8" i="234"/>
  <c r="U4" i="234"/>
  <c r="AJ18" i="234"/>
  <c r="F18" i="234" s="1"/>
  <c r="P16" i="234"/>
  <c r="Z16" i="234"/>
  <c r="Z13" i="234"/>
  <c r="P13" i="234"/>
  <c r="AJ11" i="234"/>
  <c r="F11" i="234" s="1"/>
  <c r="C57" i="234" s="1"/>
  <c r="U6" i="234"/>
  <c r="P6" i="234"/>
  <c r="C47" i="234"/>
  <c r="C66" i="234" s="1"/>
  <c r="C68" i="234" s="1"/>
  <c r="G68" i="234" s="1"/>
  <c r="D66" i="233"/>
  <c r="D69" i="233" s="1"/>
  <c r="Z13" i="233"/>
  <c r="P12" i="233"/>
  <c r="AF12" i="233"/>
  <c r="P11" i="233"/>
  <c r="U5" i="233"/>
  <c r="Z5" i="233"/>
  <c r="AF17" i="233"/>
  <c r="P17" i="233"/>
  <c r="U12" i="233"/>
  <c r="AF11" i="233"/>
  <c r="U10" i="233"/>
  <c r="Z8" i="233"/>
  <c r="Z6" i="233"/>
  <c r="U4" i="233"/>
  <c r="E61" i="233"/>
  <c r="C47" i="233"/>
  <c r="C66" i="233" s="1"/>
  <c r="E66" i="233" s="1"/>
  <c r="D61" i="237"/>
  <c r="E56" i="237"/>
  <c r="E61" i="237"/>
  <c r="C56" i="237"/>
  <c r="G56" i="237" s="1"/>
  <c r="G54" i="237"/>
  <c r="D69" i="237"/>
  <c r="D48" i="237"/>
  <c r="D62" i="237"/>
  <c r="D61" i="236"/>
  <c r="E56" i="236"/>
  <c r="E61" i="236"/>
  <c r="G54" i="236"/>
  <c r="D48" i="236"/>
  <c r="C55" i="236"/>
  <c r="G55" i="236" s="1"/>
  <c r="D49" i="235"/>
  <c r="C56" i="235"/>
  <c r="G56" i="235" s="1"/>
  <c r="D61" i="235"/>
  <c r="E56" i="235"/>
  <c r="E61" i="235"/>
  <c r="G54" i="235"/>
  <c r="D48" i="235"/>
  <c r="D49" i="234"/>
  <c r="C56" i="234"/>
  <c r="G56" i="234" s="1"/>
  <c r="D61" i="234"/>
  <c r="E56" i="234"/>
  <c r="E61" i="234"/>
  <c r="G56" i="233"/>
  <c r="E49" i="233"/>
  <c r="D56" i="233"/>
  <c r="D61" i="233"/>
  <c r="E56" i="233"/>
  <c r="G54" i="233"/>
  <c r="D49" i="233"/>
  <c r="D48" i="233"/>
  <c r="D55" i="232"/>
  <c r="U12" i="232"/>
  <c r="Z8" i="232"/>
  <c r="P8" i="232"/>
  <c r="F8" i="232" s="1"/>
  <c r="AF6" i="232"/>
  <c r="P6" i="232"/>
  <c r="F6" i="232" s="1"/>
  <c r="D66" i="232"/>
  <c r="D69" i="232" s="1"/>
  <c r="E61" i="232"/>
  <c r="C47" i="232"/>
  <c r="C66" i="232" s="1"/>
  <c r="G66" i="232" s="1"/>
  <c r="E48" i="232"/>
  <c r="C56" i="232"/>
  <c r="G56" i="232" s="1"/>
  <c r="D61" i="232"/>
  <c r="D49" i="232"/>
  <c r="G47" i="232"/>
  <c r="E56" i="232"/>
  <c r="G54" i="232"/>
  <c r="D48" i="232"/>
  <c r="D57" i="228"/>
  <c r="E54" i="228"/>
  <c r="D54" i="228"/>
  <c r="D55" i="228" s="1"/>
  <c r="C54" i="228"/>
  <c r="G54" i="228" s="1"/>
  <c r="D50" i="228"/>
  <c r="E47" i="228"/>
  <c r="E49" i="228" s="1"/>
  <c r="D47" i="228"/>
  <c r="D62" i="228" s="1"/>
  <c r="AJ43" i="228"/>
  <c r="AI43" i="228"/>
  <c r="AH43" i="228"/>
  <c r="AG43" i="228"/>
  <c r="AF43" i="228"/>
  <c r="AE43" i="228"/>
  <c r="AD43" i="228"/>
  <c r="AC43" i="228"/>
  <c r="AB43" i="228"/>
  <c r="AA43" i="228"/>
  <c r="Z43" i="228"/>
  <c r="Y43" i="228"/>
  <c r="X43" i="228"/>
  <c r="W43" i="228"/>
  <c r="V43" i="228"/>
  <c r="U43" i="228"/>
  <c r="T43" i="228"/>
  <c r="S43" i="228"/>
  <c r="R43" i="228"/>
  <c r="Q43" i="228"/>
  <c r="P43" i="228"/>
  <c r="O43" i="228"/>
  <c r="N43" i="228"/>
  <c r="M43" i="228"/>
  <c r="L43" i="228"/>
  <c r="K43" i="228"/>
  <c r="F43" i="228"/>
  <c r="AJ42" i="228"/>
  <c r="AI42" i="228"/>
  <c r="AH42" i="228"/>
  <c r="AG42" i="228"/>
  <c r="AF42" i="228"/>
  <c r="AE42" i="228"/>
  <c r="AD42" i="228"/>
  <c r="AC42" i="228"/>
  <c r="AB42" i="228"/>
  <c r="AA42" i="228"/>
  <c r="Z42" i="228"/>
  <c r="Y42" i="228"/>
  <c r="X42" i="228"/>
  <c r="W42" i="228"/>
  <c r="V42" i="228"/>
  <c r="U42" i="228"/>
  <c r="T42" i="228"/>
  <c r="S42" i="228"/>
  <c r="R42" i="228"/>
  <c r="Q42" i="228"/>
  <c r="P42" i="228"/>
  <c r="O42" i="228"/>
  <c r="N42" i="228"/>
  <c r="M42" i="228"/>
  <c r="L42" i="228"/>
  <c r="K42" i="228"/>
  <c r="F42" i="228"/>
  <c r="AJ41" i="228"/>
  <c r="AI41" i="228"/>
  <c r="AH41" i="228"/>
  <c r="AG41" i="228"/>
  <c r="AF41" i="228"/>
  <c r="AE41" i="228"/>
  <c r="AD41" i="228"/>
  <c r="AC41" i="228"/>
  <c r="AB41" i="228"/>
  <c r="AA41" i="228"/>
  <c r="Z41" i="228"/>
  <c r="Y41" i="228"/>
  <c r="X41" i="228"/>
  <c r="W41" i="228"/>
  <c r="V41" i="228"/>
  <c r="U41" i="228"/>
  <c r="T41" i="228"/>
  <c r="S41" i="228"/>
  <c r="R41" i="228"/>
  <c r="Q41" i="228"/>
  <c r="P41" i="228"/>
  <c r="O41" i="228"/>
  <c r="N41" i="228"/>
  <c r="M41" i="228"/>
  <c r="L41" i="228"/>
  <c r="K41" i="228"/>
  <c r="F41" i="228"/>
  <c r="AJ40" i="228"/>
  <c r="AI40" i="228"/>
  <c r="AH40" i="228"/>
  <c r="AG40" i="228"/>
  <c r="AF40" i="228"/>
  <c r="AE40" i="228"/>
  <c r="AD40" i="228"/>
  <c r="AC40" i="228"/>
  <c r="AB40" i="228"/>
  <c r="AA40" i="228"/>
  <c r="Z40" i="228"/>
  <c r="Y40" i="228"/>
  <c r="X40" i="228"/>
  <c r="W40" i="228"/>
  <c r="V40" i="228"/>
  <c r="U40" i="228"/>
  <c r="T40" i="228"/>
  <c r="S40" i="228"/>
  <c r="R40" i="228"/>
  <c r="Q40" i="228"/>
  <c r="P40" i="228"/>
  <c r="O40" i="228"/>
  <c r="N40" i="228"/>
  <c r="M40" i="228"/>
  <c r="L40" i="228"/>
  <c r="K40" i="228"/>
  <c r="F40" i="228"/>
  <c r="AJ39" i="228"/>
  <c r="AI39" i="228"/>
  <c r="AH39" i="228"/>
  <c r="AG39" i="228"/>
  <c r="AF39" i="228"/>
  <c r="AE39" i="228"/>
  <c r="AD39" i="228"/>
  <c r="AC39" i="228"/>
  <c r="AB39" i="228"/>
  <c r="AA39" i="228"/>
  <c r="Z39" i="228"/>
  <c r="Y39" i="228"/>
  <c r="X39" i="228"/>
  <c r="W39" i="228"/>
  <c r="V39" i="228"/>
  <c r="U39" i="228"/>
  <c r="T39" i="228"/>
  <c r="S39" i="228"/>
  <c r="R39" i="228"/>
  <c r="Q39" i="228"/>
  <c r="P39" i="228"/>
  <c r="O39" i="228"/>
  <c r="N39" i="228"/>
  <c r="M39" i="228"/>
  <c r="L39" i="228"/>
  <c r="K39" i="228"/>
  <c r="F39" i="228"/>
  <c r="AJ38" i="228"/>
  <c r="AI38" i="228"/>
  <c r="AH38" i="228"/>
  <c r="AG38" i="228"/>
  <c r="AF38" i="228"/>
  <c r="AE38" i="228"/>
  <c r="AD38" i="228"/>
  <c r="AC38" i="228"/>
  <c r="AB38" i="228"/>
  <c r="AA38" i="228"/>
  <c r="Z38" i="228"/>
  <c r="Y38" i="228"/>
  <c r="X38" i="228"/>
  <c r="W38" i="228"/>
  <c r="V38" i="228"/>
  <c r="U38" i="228"/>
  <c r="T38" i="228"/>
  <c r="S38" i="228"/>
  <c r="R38" i="228"/>
  <c r="Q38" i="228"/>
  <c r="P38" i="228"/>
  <c r="O38" i="228"/>
  <c r="N38" i="228"/>
  <c r="M38" i="228"/>
  <c r="L38" i="228"/>
  <c r="K38" i="228"/>
  <c r="F38" i="228"/>
  <c r="AJ37" i="228"/>
  <c r="AI37" i="228"/>
  <c r="AH37" i="228"/>
  <c r="AG37" i="228"/>
  <c r="AF37" i="228"/>
  <c r="AE37" i="228"/>
  <c r="AD37" i="228"/>
  <c r="AC37" i="228"/>
  <c r="AB37" i="228"/>
  <c r="AA37" i="228"/>
  <c r="Z37" i="228"/>
  <c r="Y37" i="228"/>
  <c r="X37" i="228"/>
  <c r="W37" i="228"/>
  <c r="V37" i="228"/>
  <c r="U37" i="228"/>
  <c r="T37" i="228"/>
  <c r="S37" i="228"/>
  <c r="R37" i="228"/>
  <c r="Q37" i="228"/>
  <c r="P37" i="228"/>
  <c r="O37" i="228"/>
  <c r="N37" i="228"/>
  <c r="M37" i="228"/>
  <c r="L37" i="228"/>
  <c r="K37" i="228"/>
  <c r="F37" i="228"/>
  <c r="AJ36" i="228"/>
  <c r="AI36" i="228"/>
  <c r="AH36" i="228"/>
  <c r="AG36" i="228"/>
  <c r="AF36" i="228"/>
  <c r="AE36" i="228"/>
  <c r="AD36" i="228"/>
  <c r="AC36" i="228"/>
  <c r="AB36" i="228"/>
  <c r="AA36" i="228"/>
  <c r="Z36" i="228"/>
  <c r="Y36" i="228"/>
  <c r="X36" i="228"/>
  <c r="W36" i="228"/>
  <c r="V36" i="228"/>
  <c r="U36" i="228"/>
  <c r="T36" i="228"/>
  <c r="S36" i="228"/>
  <c r="R36" i="228"/>
  <c r="Q36" i="228"/>
  <c r="P36" i="228"/>
  <c r="O36" i="228"/>
  <c r="N36" i="228"/>
  <c r="M36" i="228"/>
  <c r="L36" i="228"/>
  <c r="K36" i="228"/>
  <c r="F36" i="228"/>
  <c r="AJ35" i="228"/>
  <c r="AI35" i="228"/>
  <c r="AH35" i="228"/>
  <c r="AG35" i="228"/>
  <c r="AF35" i="228"/>
  <c r="AE35" i="228"/>
  <c r="AD35" i="228"/>
  <c r="AC35" i="228"/>
  <c r="AB35" i="228"/>
  <c r="AA35" i="228"/>
  <c r="Z35" i="228"/>
  <c r="Y35" i="228"/>
  <c r="X35" i="228"/>
  <c r="W35" i="228"/>
  <c r="V35" i="228"/>
  <c r="U35" i="228"/>
  <c r="T35" i="228"/>
  <c r="S35" i="228"/>
  <c r="R35" i="228"/>
  <c r="Q35" i="228"/>
  <c r="P35" i="228"/>
  <c r="O35" i="228"/>
  <c r="N35" i="228"/>
  <c r="M35" i="228"/>
  <c r="L35" i="228"/>
  <c r="K35" i="228"/>
  <c r="F35" i="228"/>
  <c r="AJ34" i="228"/>
  <c r="AI34" i="228"/>
  <c r="AH34" i="228"/>
  <c r="AG34" i="228"/>
  <c r="AF34" i="228"/>
  <c r="AE34" i="228"/>
  <c r="AD34" i="228"/>
  <c r="AC34" i="228"/>
  <c r="AB34" i="228"/>
  <c r="AA34" i="228"/>
  <c r="Z34" i="228"/>
  <c r="Y34" i="228"/>
  <c r="X34" i="228"/>
  <c r="W34" i="228"/>
  <c r="V34" i="228"/>
  <c r="U34" i="228"/>
  <c r="T34" i="228"/>
  <c r="S34" i="228"/>
  <c r="R34" i="228"/>
  <c r="Q34" i="228"/>
  <c r="P34" i="228"/>
  <c r="O34" i="228"/>
  <c r="N34" i="228"/>
  <c r="M34" i="228"/>
  <c r="L34" i="228"/>
  <c r="K34" i="228"/>
  <c r="F34" i="228"/>
  <c r="AJ33" i="228"/>
  <c r="AI33" i="228"/>
  <c r="AH33" i="228"/>
  <c r="AG33" i="228"/>
  <c r="AF33" i="228"/>
  <c r="AE33" i="228"/>
  <c r="AD33" i="228"/>
  <c r="AC33" i="228"/>
  <c r="AB33" i="228"/>
  <c r="AA33" i="228"/>
  <c r="Z33" i="228"/>
  <c r="Y33" i="228"/>
  <c r="X33" i="228"/>
  <c r="W33" i="228"/>
  <c r="V33" i="228"/>
  <c r="U33" i="228"/>
  <c r="T33" i="228"/>
  <c r="S33" i="228"/>
  <c r="R33" i="228"/>
  <c r="Q33" i="228"/>
  <c r="P33" i="228"/>
  <c r="O33" i="228"/>
  <c r="N33" i="228"/>
  <c r="M33" i="228"/>
  <c r="L33" i="228"/>
  <c r="K33" i="228"/>
  <c r="F33" i="228"/>
  <c r="AJ32" i="228"/>
  <c r="AI32" i="228"/>
  <c r="AH32" i="228"/>
  <c r="AG32" i="228"/>
  <c r="AF32" i="228"/>
  <c r="AE32" i="228"/>
  <c r="AD32" i="228"/>
  <c r="AC32" i="228"/>
  <c r="AB32" i="228"/>
  <c r="AA32" i="228"/>
  <c r="Z32" i="228"/>
  <c r="Y32" i="228"/>
  <c r="X32" i="228"/>
  <c r="W32" i="228"/>
  <c r="V32" i="228"/>
  <c r="U32" i="228"/>
  <c r="T32" i="228"/>
  <c r="S32" i="228"/>
  <c r="R32" i="228"/>
  <c r="Q32" i="228"/>
  <c r="P32" i="228"/>
  <c r="O32" i="228"/>
  <c r="N32" i="228"/>
  <c r="M32" i="228"/>
  <c r="L32" i="228"/>
  <c r="K32" i="228"/>
  <c r="F32" i="228"/>
  <c r="AJ31" i="228"/>
  <c r="AI31" i="228"/>
  <c r="AH31" i="228"/>
  <c r="AG31" i="228"/>
  <c r="AF31" i="228"/>
  <c r="AE31" i="228"/>
  <c r="AD31" i="228"/>
  <c r="AC31" i="228"/>
  <c r="AB31" i="228"/>
  <c r="AA31" i="228"/>
  <c r="Z31" i="228"/>
  <c r="Y31" i="228"/>
  <c r="X31" i="228"/>
  <c r="W31" i="228"/>
  <c r="V31" i="228"/>
  <c r="U31" i="228"/>
  <c r="T31" i="228"/>
  <c r="S31" i="228"/>
  <c r="R31" i="228"/>
  <c r="Q31" i="228"/>
  <c r="P31" i="228"/>
  <c r="O31" i="228"/>
  <c r="N31" i="228"/>
  <c r="M31" i="228"/>
  <c r="L31" i="228"/>
  <c r="K31" i="228"/>
  <c r="F31" i="228"/>
  <c r="AJ30" i="228"/>
  <c r="AI30" i="228"/>
  <c r="AH30" i="228"/>
  <c r="AG30" i="228"/>
  <c r="AF30" i="228"/>
  <c r="AE30" i="228"/>
  <c r="AD30" i="228"/>
  <c r="AC30" i="228"/>
  <c r="AB30" i="228"/>
  <c r="AA30" i="228"/>
  <c r="Z30" i="228"/>
  <c r="Y30" i="228"/>
  <c r="X30" i="228"/>
  <c r="W30" i="228"/>
  <c r="V30" i="228"/>
  <c r="U30" i="228"/>
  <c r="T30" i="228"/>
  <c r="S30" i="228"/>
  <c r="R30" i="228"/>
  <c r="Q30" i="228"/>
  <c r="P30" i="228"/>
  <c r="O30" i="228"/>
  <c r="N30" i="228"/>
  <c r="M30" i="228"/>
  <c r="L30" i="228"/>
  <c r="K30" i="228"/>
  <c r="F30" i="228"/>
  <c r="AJ29" i="228"/>
  <c r="AI29" i="228"/>
  <c r="AH29" i="228"/>
  <c r="AG29" i="228"/>
  <c r="AF29" i="228"/>
  <c r="AE29" i="228"/>
  <c r="AD29" i="228"/>
  <c r="AC29" i="228"/>
  <c r="AB29" i="228"/>
  <c r="AA29" i="228"/>
  <c r="Z29" i="228"/>
  <c r="Y29" i="228"/>
  <c r="X29" i="228"/>
  <c r="W29" i="228"/>
  <c r="V29" i="228"/>
  <c r="U29" i="228"/>
  <c r="T29" i="228"/>
  <c r="S29" i="228"/>
  <c r="R29" i="228"/>
  <c r="Q29" i="228"/>
  <c r="P29" i="228"/>
  <c r="O29" i="228"/>
  <c r="N29" i="228"/>
  <c r="M29" i="228"/>
  <c r="L29" i="228"/>
  <c r="K29" i="228"/>
  <c r="F29" i="228"/>
  <c r="AJ28" i="228"/>
  <c r="AI28" i="228"/>
  <c r="AH28" i="228"/>
  <c r="AG28" i="228"/>
  <c r="AF28" i="228"/>
  <c r="AE28" i="228"/>
  <c r="AD28" i="228"/>
  <c r="AC28" i="228"/>
  <c r="AB28" i="228"/>
  <c r="AA28" i="228"/>
  <c r="Z28" i="228"/>
  <c r="Y28" i="228"/>
  <c r="X28" i="228"/>
  <c r="W28" i="228"/>
  <c r="V28" i="228"/>
  <c r="U28" i="228"/>
  <c r="T28" i="228"/>
  <c r="S28" i="228"/>
  <c r="R28" i="228"/>
  <c r="Q28" i="228"/>
  <c r="P28" i="228"/>
  <c r="O28" i="228"/>
  <c r="N28" i="228"/>
  <c r="M28" i="228"/>
  <c r="L28" i="228"/>
  <c r="K28" i="228"/>
  <c r="F28" i="228"/>
  <c r="AJ27" i="228"/>
  <c r="AI27" i="228"/>
  <c r="AH27" i="228"/>
  <c r="AG27" i="228"/>
  <c r="AF27" i="228"/>
  <c r="AE27" i="228"/>
  <c r="AD27" i="228"/>
  <c r="AC27" i="228"/>
  <c r="AB27" i="228"/>
  <c r="AA27" i="228"/>
  <c r="Z27" i="228"/>
  <c r="Y27" i="228"/>
  <c r="X27" i="228"/>
  <c r="W27" i="228"/>
  <c r="V27" i="228"/>
  <c r="U27" i="228"/>
  <c r="T27" i="228"/>
  <c r="S27" i="228"/>
  <c r="R27" i="228"/>
  <c r="Q27" i="228"/>
  <c r="P27" i="228"/>
  <c r="O27" i="228"/>
  <c r="N27" i="228"/>
  <c r="M27" i="228"/>
  <c r="L27" i="228"/>
  <c r="K27" i="228"/>
  <c r="F27" i="228"/>
  <c r="AJ26" i="228"/>
  <c r="AI26" i="228"/>
  <c r="AH26" i="228"/>
  <c r="AG26" i="228"/>
  <c r="AF26" i="228"/>
  <c r="AE26" i="228"/>
  <c r="AD26" i="228"/>
  <c r="AC26" i="228"/>
  <c r="AB26" i="228"/>
  <c r="AA26" i="228"/>
  <c r="Z26" i="228"/>
  <c r="Y26" i="228"/>
  <c r="X26" i="228"/>
  <c r="W26" i="228"/>
  <c r="V26" i="228"/>
  <c r="U26" i="228"/>
  <c r="T26" i="228"/>
  <c r="S26" i="228"/>
  <c r="R26" i="228"/>
  <c r="Q26" i="228"/>
  <c r="P26" i="228"/>
  <c r="O26" i="228"/>
  <c r="N26" i="228"/>
  <c r="M26" i="228"/>
  <c r="L26" i="228"/>
  <c r="K26" i="228"/>
  <c r="F26" i="228"/>
  <c r="AJ25" i="228"/>
  <c r="AI25" i="228"/>
  <c r="AH25" i="228"/>
  <c r="AG25" i="228"/>
  <c r="AF25" i="228"/>
  <c r="AE25" i="228"/>
  <c r="AD25" i="228"/>
  <c r="AC25" i="228"/>
  <c r="AB25" i="228"/>
  <c r="AA25" i="228"/>
  <c r="Z25" i="228"/>
  <c r="Y25" i="228"/>
  <c r="X25" i="228"/>
  <c r="W25" i="228"/>
  <c r="V25" i="228"/>
  <c r="U25" i="228"/>
  <c r="T25" i="228"/>
  <c r="S25" i="228"/>
  <c r="R25" i="228"/>
  <c r="Q25" i="228"/>
  <c r="P25" i="228"/>
  <c r="O25" i="228"/>
  <c r="N25" i="228"/>
  <c r="M25" i="228"/>
  <c r="L25" i="228"/>
  <c r="K25" i="228"/>
  <c r="F25" i="228"/>
  <c r="AJ24" i="228"/>
  <c r="AI24" i="228"/>
  <c r="AH24" i="228"/>
  <c r="AG24" i="228"/>
  <c r="AF24" i="228"/>
  <c r="AE24" i="228"/>
  <c r="AD24" i="228"/>
  <c r="AC24" i="228"/>
  <c r="AB24" i="228"/>
  <c r="AA24" i="228"/>
  <c r="Z24" i="228"/>
  <c r="Y24" i="228"/>
  <c r="X24" i="228"/>
  <c r="W24" i="228"/>
  <c r="V24" i="228"/>
  <c r="U24" i="228"/>
  <c r="T24" i="228"/>
  <c r="S24" i="228"/>
  <c r="R24" i="228"/>
  <c r="Q24" i="228"/>
  <c r="P24" i="228"/>
  <c r="O24" i="228"/>
  <c r="N24" i="228"/>
  <c r="M24" i="228"/>
  <c r="L24" i="228"/>
  <c r="K24" i="228"/>
  <c r="F24" i="228"/>
  <c r="AJ23" i="228"/>
  <c r="AI23" i="228"/>
  <c r="AH23" i="228"/>
  <c r="AG23" i="228"/>
  <c r="AF23" i="228"/>
  <c r="AE23" i="228"/>
  <c r="AD23" i="228"/>
  <c r="AC23" i="228"/>
  <c r="AB23" i="228"/>
  <c r="AA23" i="228"/>
  <c r="Z23" i="228"/>
  <c r="Y23" i="228"/>
  <c r="X23" i="228"/>
  <c r="W23" i="228"/>
  <c r="V23" i="228"/>
  <c r="U23" i="228"/>
  <c r="T23" i="228"/>
  <c r="S23" i="228"/>
  <c r="R23" i="228"/>
  <c r="Q23" i="228"/>
  <c r="P23" i="228"/>
  <c r="O23" i="228"/>
  <c r="N23" i="228"/>
  <c r="M23" i="228"/>
  <c r="L23" i="228"/>
  <c r="K23" i="228"/>
  <c r="F23" i="228"/>
  <c r="AJ22" i="228"/>
  <c r="AI22" i="228"/>
  <c r="AH22" i="228"/>
  <c r="AG22" i="228"/>
  <c r="AF22" i="228"/>
  <c r="AE22" i="228"/>
  <c r="AD22" i="228"/>
  <c r="AC22" i="228"/>
  <c r="AB22" i="228"/>
  <c r="AA22" i="228"/>
  <c r="Z22" i="228"/>
  <c r="Y22" i="228"/>
  <c r="X22" i="228"/>
  <c r="W22" i="228"/>
  <c r="V22" i="228"/>
  <c r="U22" i="228"/>
  <c r="T22" i="228"/>
  <c r="S22" i="228"/>
  <c r="R22" i="228"/>
  <c r="Q22" i="228"/>
  <c r="P22" i="228"/>
  <c r="O22" i="228"/>
  <c r="N22" i="228"/>
  <c r="M22" i="228"/>
  <c r="L22" i="228"/>
  <c r="K22" i="228"/>
  <c r="F22" i="228"/>
  <c r="AJ21" i="228"/>
  <c r="AI21" i="228"/>
  <c r="AH21" i="228"/>
  <c r="AG21" i="228"/>
  <c r="AF21" i="228"/>
  <c r="AE21" i="228"/>
  <c r="AD21" i="228"/>
  <c r="AC21" i="228"/>
  <c r="AB21" i="228"/>
  <c r="AA21" i="228"/>
  <c r="Z21" i="228"/>
  <c r="Y21" i="228"/>
  <c r="X21" i="228"/>
  <c r="W21" i="228"/>
  <c r="V21" i="228"/>
  <c r="U21" i="228"/>
  <c r="T21" i="228"/>
  <c r="S21" i="228"/>
  <c r="R21" i="228"/>
  <c r="Q21" i="228"/>
  <c r="P21" i="228"/>
  <c r="O21" i="228"/>
  <c r="N21" i="228"/>
  <c r="M21" i="228"/>
  <c r="L21" i="228"/>
  <c r="K21" i="228"/>
  <c r="F21" i="228"/>
  <c r="AI20" i="228"/>
  <c r="AH20" i="228"/>
  <c r="AJ20" i="228" s="1"/>
  <c r="F20" i="228" s="1"/>
  <c r="AG20" i="228"/>
  <c r="AE20" i="228"/>
  <c r="AD20" i="228"/>
  <c r="AF20" i="228" s="1"/>
  <c r="AC20" i="228"/>
  <c r="AB20" i="228"/>
  <c r="AA20" i="228"/>
  <c r="Y20" i="228"/>
  <c r="X20" i="228"/>
  <c r="Z20" i="228" s="1"/>
  <c r="W20" i="228"/>
  <c r="V20" i="228"/>
  <c r="T20" i="228"/>
  <c r="U20" i="228" s="1"/>
  <c r="S20" i="228"/>
  <c r="R20" i="228"/>
  <c r="Q20" i="228"/>
  <c r="O20" i="228"/>
  <c r="N20" i="228"/>
  <c r="P20" i="228" s="1"/>
  <c r="M20" i="228"/>
  <c r="L20" i="228"/>
  <c r="K20" i="228"/>
  <c r="AI19" i="228"/>
  <c r="AH19" i="228"/>
  <c r="AG19" i="228"/>
  <c r="AJ19" i="228" s="1"/>
  <c r="F19" i="228" s="1"/>
  <c r="AE19" i="228"/>
  <c r="AD19" i="228"/>
  <c r="AC19" i="228"/>
  <c r="AB19" i="228"/>
  <c r="AA19" i="228"/>
  <c r="AF19" i="228" s="1"/>
  <c r="Y19" i="228"/>
  <c r="X19" i="228"/>
  <c r="W19" i="228"/>
  <c r="V19" i="228"/>
  <c r="Z19" i="228" s="1"/>
  <c r="T19" i="228"/>
  <c r="S19" i="228"/>
  <c r="R19" i="228"/>
  <c r="Q19" i="228"/>
  <c r="U19" i="228" s="1"/>
  <c r="O19" i="228"/>
  <c r="N19" i="228"/>
  <c r="M19" i="228"/>
  <c r="L19" i="228"/>
  <c r="K19" i="228"/>
  <c r="P19" i="228" s="1"/>
  <c r="AI18" i="228"/>
  <c r="AH18" i="228"/>
  <c r="AG18" i="228"/>
  <c r="AJ18" i="228" s="1"/>
  <c r="AE18" i="228"/>
  <c r="AD18" i="228"/>
  <c r="AC18" i="228"/>
  <c r="AB18" i="228"/>
  <c r="AA18" i="228"/>
  <c r="AF18" i="228" s="1"/>
  <c r="Y18" i="228"/>
  <c r="X18" i="228"/>
  <c r="W18" i="228"/>
  <c r="V18" i="228"/>
  <c r="T18" i="228"/>
  <c r="S18" i="228"/>
  <c r="R18" i="228"/>
  <c r="Q18" i="228"/>
  <c r="O18" i="228"/>
  <c r="N18" i="228"/>
  <c r="M18" i="228"/>
  <c r="L18" i="228"/>
  <c r="K18" i="228"/>
  <c r="P18" i="228" s="1"/>
  <c r="AI17" i="228"/>
  <c r="AH17" i="228"/>
  <c r="AG17" i="228"/>
  <c r="AE17" i="228"/>
  <c r="AD17" i="228"/>
  <c r="AC17" i="228"/>
  <c r="AB17" i="228"/>
  <c r="AA17" i="228"/>
  <c r="AF17" i="228" s="1"/>
  <c r="Y17" i="228"/>
  <c r="X17" i="228"/>
  <c r="W17" i="228"/>
  <c r="V17" i="228"/>
  <c r="T17" i="228"/>
  <c r="S17" i="228"/>
  <c r="R17" i="228"/>
  <c r="Q17" i="228"/>
  <c r="O17" i="228"/>
  <c r="N17" i="228"/>
  <c r="M17" i="228"/>
  <c r="L17" i="228"/>
  <c r="K17" i="228"/>
  <c r="AI16" i="228"/>
  <c r="AH16" i="228"/>
  <c r="AJ16" i="228" s="1"/>
  <c r="AG16" i="228"/>
  <c r="AE16" i="228"/>
  <c r="AD16" i="228"/>
  <c r="AC16" i="228"/>
  <c r="AB16" i="228"/>
  <c r="AF16" i="228" s="1"/>
  <c r="AA16" i="228"/>
  <c r="Y16" i="228"/>
  <c r="X16" i="228"/>
  <c r="W16" i="228"/>
  <c r="V16" i="228"/>
  <c r="T16" i="228"/>
  <c r="S16" i="228"/>
  <c r="R16" i="228"/>
  <c r="U16" i="228" s="1"/>
  <c r="Q16" i="228"/>
  <c r="O16" i="228"/>
  <c r="N16" i="228"/>
  <c r="M16" i="228"/>
  <c r="L16" i="228"/>
  <c r="K16" i="228"/>
  <c r="AI15" i="228"/>
  <c r="AH15" i="228"/>
  <c r="AJ15" i="228" s="1"/>
  <c r="AG15" i="228"/>
  <c r="AE15" i="228"/>
  <c r="AD15" i="228"/>
  <c r="AC15" i="228"/>
  <c r="AB15" i="228"/>
  <c r="AA15" i="228"/>
  <c r="Y15" i="228"/>
  <c r="X15" i="228"/>
  <c r="W15" i="228"/>
  <c r="V15" i="228"/>
  <c r="T15" i="228"/>
  <c r="S15" i="228"/>
  <c r="R15" i="228"/>
  <c r="U15" i="228" s="1"/>
  <c r="Q15" i="228"/>
  <c r="O15" i="228"/>
  <c r="N15" i="228"/>
  <c r="M15" i="228"/>
  <c r="L15" i="228"/>
  <c r="K15" i="228"/>
  <c r="AI14" i="228"/>
  <c r="AH14" i="228"/>
  <c r="AJ14" i="228" s="1"/>
  <c r="AG14" i="228"/>
  <c r="AE14" i="228"/>
  <c r="AD14" i="228"/>
  <c r="AC14" i="228"/>
  <c r="AF14" i="228" s="1"/>
  <c r="AB14" i="228"/>
  <c r="AA14" i="228"/>
  <c r="Y14" i="228"/>
  <c r="X14" i="228"/>
  <c r="Z14" i="228" s="1"/>
  <c r="W14" i="228"/>
  <c r="V14" i="228"/>
  <c r="T14" i="228"/>
  <c r="S14" i="228"/>
  <c r="U14" i="228" s="1"/>
  <c r="R14" i="228"/>
  <c r="Q14" i="228"/>
  <c r="O14" i="228"/>
  <c r="N14" i="228"/>
  <c r="M14" i="228"/>
  <c r="P14" i="228" s="1"/>
  <c r="L14" i="228"/>
  <c r="K14" i="228"/>
  <c r="AI13" i="228"/>
  <c r="AH13" i="228"/>
  <c r="AJ13" i="228" s="1"/>
  <c r="AG13" i="228"/>
  <c r="AE13" i="228"/>
  <c r="AD13" i="228"/>
  <c r="AC13" i="228"/>
  <c r="AB13" i="228"/>
  <c r="AA13" i="228"/>
  <c r="Y13" i="228"/>
  <c r="X13" i="228"/>
  <c r="W13" i="228"/>
  <c r="V13" i="228"/>
  <c r="T13" i="228"/>
  <c r="S13" i="228"/>
  <c r="R13" i="228"/>
  <c r="Q13" i="228"/>
  <c r="O13" i="228"/>
  <c r="N13" i="228"/>
  <c r="M13" i="228"/>
  <c r="L13" i="228"/>
  <c r="K13" i="228"/>
  <c r="AI12" i="228"/>
  <c r="AH12" i="228"/>
  <c r="AG12" i="228"/>
  <c r="AE12" i="228"/>
  <c r="AD12" i="228"/>
  <c r="AC12" i="228"/>
  <c r="AB12" i="228"/>
  <c r="AA12" i="228"/>
  <c r="Y12" i="228"/>
  <c r="X12" i="228"/>
  <c r="W12" i="228"/>
  <c r="V12" i="228"/>
  <c r="T12" i="228"/>
  <c r="S12" i="228"/>
  <c r="R12" i="228"/>
  <c r="Q12" i="228"/>
  <c r="O12" i="228"/>
  <c r="N12" i="228"/>
  <c r="M12" i="228"/>
  <c r="L12" i="228"/>
  <c r="K12" i="228"/>
  <c r="P12" i="228" s="1"/>
  <c r="AI11" i="228"/>
  <c r="AH11" i="228"/>
  <c r="AJ11" i="228" s="1"/>
  <c r="AG11" i="228"/>
  <c r="AE11" i="228"/>
  <c r="AD11" i="228"/>
  <c r="AC11" i="228"/>
  <c r="AB11" i="228"/>
  <c r="AA11" i="228"/>
  <c r="Y11" i="228"/>
  <c r="X11" i="228"/>
  <c r="W11" i="228"/>
  <c r="V11" i="228"/>
  <c r="T11" i="228"/>
  <c r="S11" i="228"/>
  <c r="R11" i="228"/>
  <c r="Q11" i="228"/>
  <c r="O11" i="228"/>
  <c r="N11" i="228"/>
  <c r="M11" i="228"/>
  <c r="L11" i="228"/>
  <c r="K11" i="228"/>
  <c r="AI10" i="228"/>
  <c r="AH10" i="228"/>
  <c r="AJ10" i="228" s="1"/>
  <c r="AG10" i="228"/>
  <c r="AE10" i="228"/>
  <c r="AD10" i="228"/>
  <c r="AC10" i="228"/>
  <c r="AB10" i="228"/>
  <c r="AA10" i="228"/>
  <c r="Y10" i="228"/>
  <c r="X10" i="228"/>
  <c r="W10" i="228"/>
  <c r="V10" i="228"/>
  <c r="T10" i="228"/>
  <c r="S10" i="228"/>
  <c r="R10" i="228"/>
  <c r="Q10" i="228"/>
  <c r="O10" i="228"/>
  <c r="N10" i="228"/>
  <c r="M10" i="228"/>
  <c r="L10" i="228"/>
  <c r="P10" i="228" s="1"/>
  <c r="K10" i="228"/>
  <c r="AI9" i="228"/>
  <c r="AH9" i="228"/>
  <c r="AG9" i="228"/>
  <c r="AE9" i="228"/>
  <c r="AD9" i="228"/>
  <c r="AC9" i="228"/>
  <c r="AB9" i="228"/>
  <c r="AA9" i="228"/>
  <c r="Y9" i="228"/>
  <c r="X9" i="228"/>
  <c r="W9" i="228"/>
  <c r="V9" i="228"/>
  <c r="T9" i="228"/>
  <c r="S9" i="228"/>
  <c r="R9" i="228"/>
  <c r="Q9" i="228"/>
  <c r="O9" i="228"/>
  <c r="N9" i="228"/>
  <c r="M9" i="228"/>
  <c r="L9" i="228"/>
  <c r="K9" i="228"/>
  <c r="AI8" i="228"/>
  <c r="AH8" i="228"/>
  <c r="AG8" i="228"/>
  <c r="AE8" i="228"/>
  <c r="AD8" i="228"/>
  <c r="AC8" i="228"/>
  <c r="AB8" i="228"/>
  <c r="AA8" i="228"/>
  <c r="Y8" i="228"/>
  <c r="X8" i="228"/>
  <c r="W8" i="228"/>
  <c r="V8" i="228"/>
  <c r="Z8" i="228" s="1"/>
  <c r="T8" i="228"/>
  <c r="S8" i="228"/>
  <c r="R8" i="228"/>
  <c r="Q8" i="228"/>
  <c r="O8" i="228"/>
  <c r="N8" i="228"/>
  <c r="M8" i="228"/>
  <c r="L8" i="228"/>
  <c r="K8" i="228"/>
  <c r="AI7" i="228"/>
  <c r="AH7" i="228"/>
  <c r="AJ7" i="228" s="1"/>
  <c r="AG7" i="228"/>
  <c r="AE7" i="228"/>
  <c r="AD7" i="228"/>
  <c r="AC7" i="228"/>
  <c r="AF7" i="228" s="1"/>
  <c r="AB7" i="228"/>
  <c r="AA7" i="228"/>
  <c r="Y7" i="228"/>
  <c r="X7" i="228"/>
  <c r="Z7" i="228" s="1"/>
  <c r="W7" i="228"/>
  <c r="V7" i="228"/>
  <c r="T7" i="228"/>
  <c r="S7" i="228"/>
  <c r="U7" i="228" s="1"/>
  <c r="R7" i="228"/>
  <c r="Q7" i="228"/>
  <c r="O7" i="228"/>
  <c r="N7" i="228"/>
  <c r="M7" i="228"/>
  <c r="P7" i="228" s="1"/>
  <c r="L7" i="228"/>
  <c r="K7" i="228"/>
  <c r="AI6" i="228"/>
  <c r="AH6" i="228"/>
  <c r="AJ6" i="228" s="1"/>
  <c r="AG6" i="228"/>
  <c r="AE6" i="228"/>
  <c r="AD6" i="228"/>
  <c r="AC6" i="228"/>
  <c r="AF6" i="228" s="1"/>
  <c r="AB6" i="228"/>
  <c r="AA6" i="228"/>
  <c r="Y6" i="228"/>
  <c r="X6" i="228"/>
  <c r="Z6" i="228" s="1"/>
  <c r="W6" i="228"/>
  <c r="V6" i="228"/>
  <c r="T6" i="228"/>
  <c r="S6" i="228"/>
  <c r="U6" i="228" s="1"/>
  <c r="R6" i="228"/>
  <c r="Q6" i="228"/>
  <c r="O6" i="228"/>
  <c r="N6" i="228"/>
  <c r="M6" i="228"/>
  <c r="P6" i="228" s="1"/>
  <c r="L6" i="228"/>
  <c r="K6" i="228"/>
  <c r="AI5" i="228"/>
  <c r="AH5" i="228"/>
  <c r="AJ5" i="228" s="1"/>
  <c r="AG5" i="228"/>
  <c r="AE5" i="228"/>
  <c r="AD5" i="228"/>
  <c r="AC5" i="228"/>
  <c r="AF5" i="228" s="1"/>
  <c r="AB5" i="228"/>
  <c r="AA5" i="228"/>
  <c r="Y5" i="228"/>
  <c r="X5" i="228"/>
  <c r="Z5" i="228" s="1"/>
  <c r="W5" i="228"/>
  <c r="V5" i="228"/>
  <c r="T5" i="228"/>
  <c r="S5" i="228"/>
  <c r="U5" i="228" s="1"/>
  <c r="R5" i="228"/>
  <c r="Q5" i="228"/>
  <c r="O5" i="228"/>
  <c r="N5" i="228"/>
  <c r="M5" i="228"/>
  <c r="P5" i="228" s="1"/>
  <c r="L5" i="228"/>
  <c r="K5" i="228"/>
  <c r="AI4" i="228"/>
  <c r="AH4" i="228"/>
  <c r="AJ4" i="228" s="1"/>
  <c r="AG4" i="228"/>
  <c r="AE4" i="228"/>
  <c r="AD4" i="228"/>
  <c r="AC4" i="228"/>
  <c r="AB4" i="228"/>
  <c r="AA4" i="228"/>
  <c r="Y4" i="228"/>
  <c r="X4" i="228"/>
  <c r="Z4" i="228" s="1"/>
  <c r="W4" i="228"/>
  <c r="V4" i="228"/>
  <c r="T4" i="228"/>
  <c r="U4" i="228" s="1"/>
  <c r="S4" i="228"/>
  <c r="R4" i="228"/>
  <c r="Q4" i="228"/>
  <c r="O4" i="228"/>
  <c r="N4" i="228"/>
  <c r="M4" i="228"/>
  <c r="L4" i="228"/>
  <c r="K4" i="228"/>
  <c r="J78" i="227"/>
  <c r="I78" i="227"/>
  <c r="H78" i="227"/>
  <c r="G78" i="227"/>
  <c r="J77" i="227"/>
  <c r="I77" i="227"/>
  <c r="H77" i="227"/>
  <c r="G77" i="227"/>
  <c r="J76" i="227"/>
  <c r="I76" i="227"/>
  <c r="H76" i="227"/>
  <c r="G76" i="227"/>
  <c r="J75" i="227"/>
  <c r="I75" i="227"/>
  <c r="H75" i="227"/>
  <c r="G75" i="227"/>
  <c r="J74" i="227"/>
  <c r="I74" i="227"/>
  <c r="H74" i="227"/>
  <c r="G74" i="227"/>
  <c r="F74" i="227"/>
  <c r="E74" i="227"/>
  <c r="D74" i="227"/>
  <c r="C74" i="227"/>
  <c r="J71" i="227"/>
  <c r="I71" i="227"/>
  <c r="H71" i="227"/>
  <c r="G71" i="227"/>
  <c r="J70" i="227"/>
  <c r="I70" i="227"/>
  <c r="H70" i="227"/>
  <c r="G70" i="227"/>
  <c r="J69" i="227"/>
  <c r="I69" i="227"/>
  <c r="H69" i="227"/>
  <c r="G69" i="227"/>
  <c r="J68" i="227"/>
  <c r="I68" i="227"/>
  <c r="H68" i="227"/>
  <c r="G68" i="227"/>
  <c r="J67" i="227"/>
  <c r="I67" i="227"/>
  <c r="H67" i="227"/>
  <c r="G67" i="227"/>
  <c r="F67" i="227"/>
  <c r="E67" i="227"/>
  <c r="D67" i="227"/>
  <c r="C67" i="227"/>
  <c r="J63" i="227"/>
  <c r="I63" i="227"/>
  <c r="H63" i="227"/>
  <c r="G63" i="227"/>
  <c r="J62" i="227"/>
  <c r="I62" i="227"/>
  <c r="H62" i="227"/>
  <c r="G62" i="227"/>
  <c r="J61" i="227"/>
  <c r="I61" i="227"/>
  <c r="H61" i="227"/>
  <c r="G61" i="227"/>
  <c r="J60" i="227"/>
  <c r="I60" i="227"/>
  <c r="H60" i="227"/>
  <c r="G60" i="227"/>
  <c r="J59" i="227"/>
  <c r="I59" i="227"/>
  <c r="H59" i="227"/>
  <c r="G59" i="227"/>
  <c r="F59" i="227"/>
  <c r="E59" i="227"/>
  <c r="D59" i="227"/>
  <c r="J50" i="227"/>
  <c r="I50" i="227"/>
  <c r="H50" i="227"/>
  <c r="G50" i="227"/>
  <c r="J49" i="227"/>
  <c r="I49" i="227"/>
  <c r="H49" i="227"/>
  <c r="G49" i="227"/>
  <c r="J48" i="227"/>
  <c r="I48" i="227"/>
  <c r="H48" i="227"/>
  <c r="G48" i="227"/>
  <c r="J47" i="227"/>
  <c r="I47" i="227"/>
  <c r="H47" i="227"/>
  <c r="G47" i="227"/>
  <c r="J46" i="227"/>
  <c r="I46" i="227"/>
  <c r="H46" i="227"/>
  <c r="G46" i="227"/>
  <c r="F46" i="227"/>
  <c r="E46" i="227"/>
  <c r="D46" i="227"/>
  <c r="C46" i="227"/>
  <c r="J43" i="227"/>
  <c r="I43" i="227"/>
  <c r="H43" i="227"/>
  <c r="G43" i="227"/>
  <c r="J42" i="227"/>
  <c r="I42" i="227"/>
  <c r="H42" i="227"/>
  <c r="G42" i="227"/>
  <c r="J41" i="227"/>
  <c r="I41" i="227"/>
  <c r="H41" i="227"/>
  <c r="G41" i="227"/>
  <c r="J40" i="227"/>
  <c r="I40" i="227"/>
  <c r="H40" i="227"/>
  <c r="G40" i="227"/>
  <c r="J39" i="227"/>
  <c r="I39" i="227"/>
  <c r="H39" i="227"/>
  <c r="G39" i="227"/>
  <c r="F39" i="227"/>
  <c r="E39" i="227"/>
  <c r="D39" i="227"/>
  <c r="C39" i="227"/>
  <c r="J36" i="227"/>
  <c r="I36" i="227"/>
  <c r="H36" i="227"/>
  <c r="G36" i="227"/>
  <c r="J35" i="227"/>
  <c r="I35" i="227"/>
  <c r="H35" i="227"/>
  <c r="G35" i="227"/>
  <c r="J34" i="227"/>
  <c r="I34" i="227"/>
  <c r="H34" i="227"/>
  <c r="G34" i="227"/>
  <c r="J33" i="227"/>
  <c r="I33" i="227"/>
  <c r="H33" i="227"/>
  <c r="G33" i="227"/>
  <c r="J32" i="227"/>
  <c r="I32" i="227"/>
  <c r="H32" i="227"/>
  <c r="G32" i="227"/>
  <c r="F32" i="227"/>
  <c r="E32" i="227"/>
  <c r="D32" i="227"/>
  <c r="J28" i="227"/>
  <c r="I28" i="227"/>
  <c r="H28" i="227"/>
  <c r="G28" i="227"/>
  <c r="J27" i="227"/>
  <c r="I27" i="227"/>
  <c r="H27" i="227"/>
  <c r="G27" i="227"/>
  <c r="J26" i="227"/>
  <c r="I26" i="227"/>
  <c r="H26" i="227"/>
  <c r="G26" i="227"/>
  <c r="J25" i="227"/>
  <c r="I25" i="227"/>
  <c r="H25" i="227"/>
  <c r="G25" i="227"/>
  <c r="J24" i="227"/>
  <c r="I24" i="227"/>
  <c r="H24" i="227"/>
  <c r="G24" i="227"/>
  <c r="F24" i="227"/>
  <c r="E24" i="227"/>
  <c r="D24" i="227"/>
  <c r="C24" i="227"/>
  <c r="J21" i="227"/>
  <c r="I21" i="227"/>
  <c r="H21" i="227"/>
  <c r="G21" i="227"/>
  <c r="J20" i="227"/>
  <c r="I20" i="227"/>
  <c r="H20" i="227"/>
  <c r="G20" i="227"/>
  <c r="J19" i="227"/>
  <c r="I19" i="227"/>
  <c r="H19" i="227"/>
  <c r="G19" i="227"/>
  <c r="J18" i="227"/>
  <c r="I18" i="227"/>
  <c r="H18" i="227"/>
  <c r="G18" i="227"/>
  <c r="J17" i="227"/>
  <c r="I17" i="227"/>
  <c r="H17" i="227"/>
  <c r="G17" i="227"/>
  <c r="F17" i="227"/>
  <c r="E17" i="227"/>
  <c r="D17" i="227"/>
  <c r="C17" i="227"/>
  <c r="J13" i="227"/>
  <c r="I13" i="227"/>
  <c r="H13" i="227"/>
  <c r="G13" i="227"/>
  <c r="J12" i="227"/>
  <c r="I12" i="227"/>
  <c r="H12" i="227"/>
  <c r="G12" i="227"/>
  <c r="J11" i="227"/>
  <c r="I11" i="227"/>
  <c r="H11" i="227"/>
  <c r="G11" i="227"/>
  <c r="J10" i="227"/>
  <c r="I10" i="227"/>
  <c r="H10" i="227"/>
  <c r="G10" i="227"/>
  <c r="J9" i="227"/>
  <c r="I9" i="227"/>
  <c r="H9" i="227"/>
  <c r="G9" i="227"/>
  <c r="F9" i="227"/>
  <c r="E9" i="227"/>
  <c r="D9" i="227"/>
  <c r="A5" i="227"/>
  <c r="E54" i="226"/>
  <c r="D54" i="226"/>
  <c r="D56" i="226" s="1"/>
  <c r="C54" i="226"/>
  <c r="E47" i="226"/>
  <c r="D47" i="226"/>
  <c r="AJ43" i="226"/>
  <c r="AI43" i="226"/>
  <c r="AH43" i="226"/>
  <c r="AG43" i="226"/>
  <c r="AF43" i="226"/>
  <c r="AE43" i="226"/>
  <c r="AD43" i="226"/>
  <c r="AC43" i="226"/>
  <c r="AB43" i="226"/>
  <c r="AA43" i="226"/>
  <c r="Z43" i="226"/>
  <c r="Y43" i="226"/>
  <c r="X43" i="226"/>
  <c r="W43" i="226"/>
  <c r="V43" i="226"/>
  <c r="U43" i="226"/>
  <c r="T43" i="226"/>
  <c r="S43" i="226"/>
  <c r="R43" i="226"/>
  <c r="Q43" i="226"/>
  <c r="P43" i="226"/>
  <c r="O43" i="226"/>
  <c r="N43" i="226"/>
  <c r="M43" i="226"/>
  <c r="L43" i="226"/>
  <c r="K43" i="226"/>
  <c r="F43" i="226"/>
  <c r="AJ42" i="226"/>
  <c r="AI42" i="226"/>
  <c r="AH42" i="226"/>
  <c r="AG42" i="226"/>
  <c r="AF42" i="226"/>
  <c r="AE42" i="226"/>
  <c r="AD42" i="226"/>
  <c r="AC42" i="226"/>
  <c r="AB42" i="226"/>
  <c r="AA42" i="226"/>
  <c r="Z42" i="226"/>
  <c r="Y42" i="226"/>
  <c r="X42" i="226"/>
  <c r="W42" i="226"/>
  <c r="V42" i="226"/>
  <c r="U42" i="226"/>
  <c r="T42" i="226"/>
  <c r="S42" i="226"/>
  <c r="R42" i="226"/>
  <c r="Q42" i="226"/>
  <c r="P42" i="226"/>
  <c r="O42" i="226"/>
  <c r="N42" i="226"/>
  <c r="M42" i="226"/>
  <c r="L42" i="226"/>
  <c r="K42" i="226"/>
  <c r="F42" i="226"/>
  <c r="AJ41" i="226"/>
  <c r="AI41" i="226"/>
  <c r="AH41" i="226"/>
  <c r="AG41" i="226"/>
  <c r="AF41" i="226"/>
  <c r="AE41" i="226"/>
  <c r="AD41" i="226"/>
  <c r="AC41" i="226"/>
  <c r="AB41" i="226"/>
  <c r="AA41" i="226"/>
  <c r="Z41" i="226"/>
  <c r="Y41" i="226"/>
  <c r="X41" i="226"/>
  <c r="W41" i="226"/>
  <c r="V41" i="226"/>
  <c r="U41" i="226"/>
  <c r="T41" i="226"/>
  <c r="S41" i="226"/>
  <c r="R41" i="226"/>
  <c r="Q41" i="226"/>
  <c r="P41" i="226"/>
  <c r="O41" i="226"/>
  <c r="N41" i="226"/>
  <c r="M41" i="226"/>
  <c r="L41" i="226"/>
  <c r="K41" i="226"/>
  <c r="F41" i="226"/>
  <c r="AJ40" i="226"/>
  <c r="AI40" i="226"/>
  <c r="AH40" i="226"/>
  <c r="AG40" i="226"/>
  <c r="AF40" i="226"/>
  <c r="AE40" i="226"/>
  <c r="AD40" i="226"/>
  <c r="AC40" i="226"/>
  <c r="AB40" i="226"/>
  <c r="AA40" i="226"/>
  <c r="Z40" i="226"/>
  <c r="Y40" i="226"/>
  <c r="X40" i="226"/>
  <c r="W40" i="226"/>
  <c r="V40" i="226"/>
  <c r="U40" i="226"/>
  <c r="T40" i="226"/>
  <c r="S40" i="226"/>
  <c r="R40" i="226"/>
  <c r="Q40" i="226"/>
  <c r="P40" i="226"/>
  <c r="O40" i="226"/>
  <c r="N40" i="226"/>
  <c r="M40" i="226"/>
  <c r="L40" i="226"/>
  <c r="K40" i="226"/>
  <c r="F40" i="226"/>
  <c r="AJ39" i="226"/>
  <c r="AI39" i="226"/>
  <c r="AH39" i="226"/>
  <c r="AG39" i="226"/>
  <c r="AF39" i="226"/>
  <c r="AE39" i="226"/>
  <c r="AD39" i="226"/>
  <c r="AC39" i="226"/>
  <c r="AB39" i="226"/>
  <c r="AA39" i="226"/>
  <c r="Z39" i="226"/>
  <c r="Y39" i="226"/>
  <c r="X39" i="226"/>
  <c r="W39" i="226"/>
  <c r="V39" i="226"/>
  <c r="U39" i="226"/>
  <c r="T39" i="226"/>
  <c r="S39" i="226"/>
  <c r="R39" i="226"/>
  <c r="Q39" i="226"/>
  <c r="P39" i="226"/>
  <c r="O39" i="226"/>
  <c r="N39" i="226"/>
  <c r="M39" i="226"/>
  <c r="L39" i="226"/>
  <c r="K39" i="226"/>
  <c r="F39" i="226"/>
  <c r="AJ38" i="226"/>
  <c r="AI38" i="226"/>
  <c r="AH38" i="226"/>
  <c r="AG38" i="226"/>
  <c r="AF38" i="226"/>
  <c r="AE38" i="226"/>
  <c r="AD38" i="226"/>
  <c r="AC38" i="226"/>
  <c r="AB38" i="226"/>
  <c r="AA38" i="226"/>
  <c r="Z38" i="226"/>
  <c r="Y38" i="226"/>
  <c r="X38" i="226"/>
  <c r="W38" i="226"/>
  <c r="V38" i="226"/>
  <c r="U38" i="226"/>
  <c r="T38" i="226"/>
  <c r="S38" i="226"/>
  <c r="R38" i="226"/>
  <c r="Q38" i="226"/>
  <c r="P38" i="226"/>
  <c r="O38" i="226"/>
  <c r="N38" i="226"/>
  <c r="M38" i="226"/>
  <c r="L38" i="226"/>
  <c r="K38" i="226"/>
  <c r="F38" i="226"/>
  <c r="AJ37" i="226"/>
  <c r="AI37" i="226"/>
  <c r="AH37" i="226"/>
  <c r="AG37" i="226"/>
  <c r="AF37" i="226"/>
  <c r="AE37" i="226"/>
  <c r="AD37" i="226"/>
  <c r="AC37" i="226"/>
  <c r="AB37" i="226"/>
  <c r="AA37" i="226"/>
  <c r="Z37" i="226"/>
  <c r="Y37" i="226"/>
  <c r="X37" i="226"/>
  <c r="W37" i="226"/>
  <c r="V37" i="226"/>
  <c r="U37" i="226"/>
  <c r="T37" i="226"/>
  <c r="S37" i="226"/>
  <c r="R37" i="226"/>
  <c r="Q37" i="226"/>
  <c r="P37" i="226"/>
  <c r="O37" i="226"/>
  <c r="N37" i="226"/>
  <c r="M37" i="226"/>
  <c r="L37" i="226"/>
  <c r="K37" i="226"/>
  <c r="F37" i="226"/>
  <c r="AJ36" i="226"/>
  <c r="AI36" i="226"/>
  <c r="AH36" i="226"/>
  <c r="AG36" i="226"/>
  <c r="AF36" i="226"/>
  <c r="AE36" i="226"/>
  <c r="AD36" i="226"/>
  <c r="AC36" i="226"/>
  <c r="AB36" i="226"/>
  <c r="AA36" i="226"/>
  <c r="Z36" i="226"/>
  <c r="Y36" i="226"/>
  <c r="X36" i="226"/>
  <c r="W36" i="226"/>
  <c r="V36" i="226"/>
  <c r="U36" i="226"/>
  <c r="T36" i="226"/>
  <c r="S36" i="226"/>
  <c r="R36" i="226"/>
  <c r="Q36" i="226"/>
  <c r="P36" i="226"/>
  <c r="O36" i="226"/>
  <c r="N36" i="226"/>
  <c r="M36" i="226"/>
  <c r="L36" i="226"/>
  <c r="K36" i="226"/>
  <c r="F36" i="226"/>
  <c r="AJ35" i="226"/>
  <c r="AI35" i="226"/>
  <c r="AH35" i="226"/>
  <c r="AG35" i="226"/>
  <c r="AF35" i="226"/>
  <c r="AE35" i="226"/>
  <c r="AD35" i="226"/>
  <c r="AC35" i="226"/>
  <c r="AB35" i="226"/>
  <c r="AA35" i="226"/>
  <c r="Z35" i="226"/>
  <c r="Y35" i="226"/>
  <c r="X35" i="226"/>
  <c r="W35" i="226"/>
  <c r="V35" i="226"/>
  <c r="U35" i="226"/>
  <c r="T35" i="226"/>
  <c r="S35" i="226"/>
  <c r="R35" i="226"/>
  <c r="Q35" i="226"/>
  <c r="P35" i="226"/>
  <c r="O35" i="226"/>
  <c r="N35" i="226"/>
  <c r="M35" i="226"/>
  <c r="L35" i="226"/>
  <c r="K35" i="226"/>
  <c r="F35" i="226"/>
  <c r="AJ34" i="226"/>
  <c r="AI34" i="226"/>
  <c r="AH34" i="226"/>
  <c r="AG34" i="226"/>
  <c r="AF34" i="226"/>
  <c r="AE34" i="226"/>
  <c r="AD34" i="226"/>
  <c r="AC34" i="226"/>
  <c r="AB34" i="226"/>
  <c r="AA34" i="226"/>
  <c r="Z34" i="226"/>
  <c r="Y34" i="226"/>
  <c r="X34" i="226"/>
  <c r="W34" i="226"/>
  <c r="V34" i="226"/>
  <c r="U34" i="226"/>
  <c r="T34" i="226"/>
  <c r="S34" i="226"/>
  <c r="R34" i="226"/>
  <c r="Q34" i="226"/>
  <c r="P34" i="226"/>
  <c r="O34" i="226"/>
  <c r="N34" i="226"/>
  <c r="M34" i="226"/>
  <c r="L34" i="226"/>
  <c r="K34" i="226"/>
  <c r="F34" i="226"/>
  <c r="AJ33" i="226"/>
  <c r="AI33" i="226"/>
  <c r="AH33" i="226"/>
  <c r="AG33" i="226"/>
  <c r="AF33" i="226"/>
  <c r="AE33" i="226"/>
  <c r="AD33" i="226"/>
  <c r="AC33" i="226"/>
  <c r="AB33" i="226"/>
  <c r="AA33" i="226"/>
  <c r="Z33" i="226"/>
  <c r="Y33" i="226"/>
  <c r="X33" i="226"/>
  <c r="W33" i="226"/>
  <c r="V33" i="226"/>
  <c r="U33" i="226"/>
  <c r="T33" i="226"/>
  <c r="S33" i="226"/>
  <c r="R33" i="226"/>
  <c r="Q33" i="226"/>
  <c r="P33" i="226"/>
  <c r="O33" i="226"/>
  <c r="N33" i="226"/>
  <c r="M33" i="226"/>
  <c r="L33" i="226"/>
  <c r="K33" i="226"/>
  <c r="F33" i="226"/>
  <c r="AJ32" i="226"/>
  <c r="AI32" i="226"/>
  <c r="AH32" i="226"/>
  <c r="AG32" i="226"/>
  <c r="AF32" i="226"/>
  <c r="AE32" i="226"/>
  <c r="AD32" i="226"/>
  <c r="AC32" i="226"/>
  <c r="AB32" i="226"/>
  <c r="AA32" i="226"/>
  <c r="Z32" i="226"/>
  <c r="Y32" i="226"/>
  <c r="X32" i="226"/>
  <c r="W32" i="226"/>
  <c r="V32" i="226"/>
  <c r="U32" i="226"/>
  <c r="T32" i="226"/>
  <c r="S32" i="226"/>
  <c r="R32" i="226"/>
  <c r="Q32" i="226"/>
  <c r="P32" i="226"/>
  <c r="O32" i="226"/>
  <c r="N32" i="226"/>
  <c r="M32" i="226"/>
  <c r="L32" i="226"/>
  <c r="K32" i="226"/>
  <c r="F32" i="226"/>
  <c r="AJ31" i="226"/>
  <c r="AI31" i="226"/>
  <c r="AH31" i="226"/>
  <c r="AG31" i="226"/>
  <c r="AF31" i="226"/>
  <c r="AE31" i="226"/>
  <c r="AD31" i="226"/>
  <c r="AC31" i="226"/>
  <c r="AB31" i="226"/>
  <c r="AA31" i="226"/>
  <c r="Z31" i="226"/>
  <c r="Y31" i="226"/>
  <c r="X31" i="226"/>
  <c r="W31" i="226"/>
  <c r="V31" i="226"/>
  <c r="U31" i="226"/>
  <c r="T31" i="226"/>
  <c r="S31" i="226"/>
  <c r="R31" i="226"/>
  <c r="Q31" i="226"/>
  <c r="P31" i="226"/>
  <c r="O31" i="226"/>
  <c r="N31" i="226"/>
  <c r="M31" i="226"/>
  <c r="L31" i="226"/>
  <c r="K31" i="226"/>
  <c r="F31" i="226"/>
  <c r="AJ30" i="226"/>
  <c r="AI30" i="226"/>
  <c r="AH30" i="226"/>
  <c r="AG30" i="226"/>
  <c r="AF30" i="226"/>
  <c r="AE30" i="226"/>
  <c r="AD30" i="226"/>
  <c r="AC30" i="226"/>
  <c r="AB30" i="226"/>
  <c r="AA30" i="226"/>
  <c r="Z30" i="226"/>
  <c r="Y30" i="226"/>
  <c r="X30" i="226"/>
  <c r="W30" i="226"/>
  <c r="V30" i="226"/>
  <c r="U30" i="226"/>
  <c r="T30" i="226"/>
  <c r="S30" i="226"/>
  <c r="R30" i="226"/>
  <c r="Q30" i="226"/>
  <c r="P30" i="226"/>
  <c r="O30" i="226"/>
  <c r="N30" i="226"/>
  <c r="M30" i="226"/>
  <c r="L30" i="226"/>
  <c r="K30" i="226"/>
  <c r="F30" i="226"/>
  <c r="AJ29" i="226"/>
  <c r="AI29" i="226"/>
  <c r="AH29" i="226"/>
  <c r="AG29" i="226"/>
  <c r="AF29" i="226"/>
  <c r="AE29" i="226"/>
  <c r="AD29" i="226"/>
  <c r="AC29" i="226"/>
  <c r="AB29" i="226"/>
  <c r="AA29" i="226"/>
  <c r="Z29" i="226"/>
  <c r="Y29" i="226"/>
  <c r="X29" i="226"/>
  <c r="W29" i="226"/>
  <c r="V29" i="226"/>
  <c r="U29" i="226"/>
  <c r="T29" i="226"/>
  <c r="S29" i="226"/>
  <c r="R29" i="226"/>
  <c r="Q29" i="226"/>
  <c r="P29" i="226"/>
  <c r="O29" i="226"/>
  <c r="N29" i="226"/>
  <c r="M29" i="226"/>
  <c r="L29" i="226"/>
  <c r="K29" i="226"/>
  <c r="F29" i="226"/>
  <c r="AJ28" i="226"/>
  <c r="AI28" i="226"/>
  <c r="AH28" i="226"/>
  <c r="AG28" i="226"/>
  <c r="AF28" i="226"/>
  <c r="AE28" i="226"/>
  <c r="AD28" i="226"/>
  <c r="AC28" i="226"/>
  <c r="AB28" i="226"/>
  <c r="AA28" i="226"/>
  <c r="Z28" i="226"/>
  <c r="Y28" i="226"/>
  <c r="X28" i="226"/>
  <c r="W28" i="226"/>
  <c r="V28" i="226"/>
  <c r="U28" i="226"/>
  <c r="T28" i="226"/>
  <c r="S28" i="226"/>
  <c r="R28" i="226"/>
  <c r="Q28" i="226"/>
  <c r="P28" i="226"/>
  <c r="O28" i="226"/>
  <c r="N28" i="226"/>
  <c r="M28" i="226"/>
  <c r="L28" i="226"/>
  <c r="K28" i="226"/>
  <c r="F28" i="226"/>
  <c r="AJ27" i="226"/>
  <c r="AI27" i="226"/>
  <c r="AH27" i="226"/>
  <c r="AG27" i="226"/>
  <c r="AF27" i="226"/>
  <c r="AE27" i="226"/>
  <c r="AD27" i="226"/>
  <c r="AC27" i="226"/>
  <c r="AB27" i="226"/>
  <c r="AA27" i="226"/>
  <c r="Z27" i="226"/>
  <c r="Y27" i="226"/>
  <c r="X27" i="226"/>
  <c r="W27" i="226"/>
  <c r="V27" i="226"/>
  <c r="U27" i="226"/>
  <c r="T27" i="226"/>
  <c r="S27" i="226"/>
  <c r="R27" i="226"/>
  <c r="Q27" i="226"/>
  <c r="P27" i="226"/>
  <c r="O27" i="226"/>
  <c r="N27" i="226"/>
  <c r="M27" i="226"/>
  <c r="L27" i="226"/>
  <c r="K27" i="226"/>
  <c r="F27" i="226"/>
  <c r="AJ26" i="226"/>
  <c r="AI26" i="226"/>
  <c r="AH26" i="226"/>
  <c r="AG26" i="226"/>
  <c r="AF26" i="226"/>
  <c r="AE26" i="226"/>
  <c r="AD26" i="226"/>
  <c r="AC26" i="226"/>
  <c r="AB26" i="226"/>
  <c r="AA26" i="226"/>
  <c r="Z26" i="226"/>
  <c r="Y26" i="226"/>
  <c r="X26" i="226"/>
  <c r="W26" i="226"/>
  <c r="V26" i="226"/>
  <c r="U26" i="226"/>
  <c r="T26" i="226"/>
  <c r="S26" i="226"/>
  <c r="R26" i="226"/>
  <c r="Q26" i="226"/>
  <c r="P26" i="226"/>
  <c r="O26" i="226"/>
  <c r="N26" i="226"/>
  <c r="M26" i="226"/>
  <c r="L26" i="226"/>
  <c r="K26" i="226"/>
  <c r="F26" i="226"/>
  <c r="AJ25" i="226"/>
  <c r="AI25" i="226"/>
  <c r="AH25" i="226"/>
  <c r="AG25" i="226"/>
  <c r="AF25" i="226"/>
  <c r="AE25" i="226"/>
  <c r="AD25" i="226"/>
  <c r="AC25" i="226"/>
  <c r="AB25" i="226"/>
  <c r="AA25" i="226"/>
  <c r="Z25" i="226"/>
  <c r="Y25" i="226"/>
  <c r="X25" i="226"/>
  <c r="W25" i="226"/>
  <c r="V25" i="226"/>
  <c r="U25" i="226"/>
  <c r="T25" i="226"/>
  <c r="S25" i="226"/>
  <c r="R25" i="226"/>
  <c r="Q25" i="226"/>
  <c r="P25" i="226"/>
  <c r="O25" i="226"/>
  <c r="N25" i="226"/>
  <c r="M25" i="226"/>
  <c r="L25" i="226"/>
  <c r="K25" i="226"/>
  <c r="F25" i="226"/>
  <c r="AJ24" i="226"/>
  <c r="AI24" i="226"/>
  <c r="AH24" i="226"/>
  <c r="AG24" i="226"/>
  <c r="AF24" i="226"/>
  <c r="AE24" i="226"/>
  <c r="AD24" i="226"/>
  <c r="AC24" i="226"/>
  <c r="AB24" i="226"/>
  <c r="AA24" i="226"/>
  <c r="Z24" i="226"/>
  <c r="Y24" i="226"/>
  <c r="X24" i="226"/>
  <c r="W24" i="226"/>
  <c r="V24" i="226"/>
  <c r="U24" i="226"/>
  <c r="T24" i="226"/>
  <c r="S24" i="226"/>
  <c r="R24" i="226"/>
  <c r="Q24" i="226"/>
  <c r="P24" i="226"/>
  <c r="O24" i="226"/>
  <c r="N24" i="226"/>
  <c r="M24" i="226"/>
  <c r="L24" i="226"/>
  <c r="K24" i="226"/>
  <c r="F24" i="226"/>
  <c r="AJ23" i="226"/>
  <c r="AI23" i="226"/>
  <c r="AH23" i="226"/>
  <c r="AG23" i="226"/>
  <c r="AF23" i="226"/>
  <c r="AE23" i="226"/>
  <c r="AD23" i="226"/>
  <c r="AC23" i="226"/>
  <c r="AB23" i="226"/>
  <c r="AA23" i="226"/>
  <c r="Z23" i="226"/>
  <c r="Y23" i="226"/>
  <c r="X23" i="226"/>
  <c r="W23" i="226"/>
  <c r="V23" i="226"/>
  <c r="U23" i="226"/>
  <c r="T23" i="226"/>
  <c r="S23" i="226"/>
  <c r="R23" i="226"/>
  <c r="Q23" i="226"/>
  <c r="P23" i="226"/>
  <c r="O23" i="226"/>
  <c r="N23" i="226"/>
  <c r="M23" i="226"/>
  <c r="L23" i="226"/>
  <c r="K23" i="226"/>
  <c r="F23" i="226"/>
  <c r="AJ22" i="226"/>
  <c r="AI22" i="226"/>
  <c r="AH22" i="226"/>
  <c r="AG22" i="226"/>
  <c r="AF22" i="226"/>
  <c r="AE22" i="226"/>
  <c r="AD22" i="226"/>
  <c r="AC22" i="226"/>
  <c r="AB22" i="226"/>
  <c r="AA22" i="226"/>
  <c r="Z22" i="226"/>
  <c r="Y22" i="226"/>
  <c r="X22" i="226"/>
  <c r="W22" i="226"/>
  <c r="V22" i="226"/>
  <c r="U22" i="226"/>
  <c r="T22" i="226"/>
  <c r="S22" i="226"/>
  <c r="R22" i="226"/>
  <c r="Q22" i="226"/>
  <c r="P22" i="226"/>
  <c r="O22" i="226"/>
  <c r="N22" i="226"/>
  <c r="M22" i="226"/>
  <c r="L22" i="226"/>
  <c r="K22" i="226"/>
  <c r="F22" i="226"/>
  <c r="AJ21" i="226"/>
  <c r="AI21" i="226"/>
  <c r="AH21" i="226"/>
  <c r="AG21" i="226"/>
  <c r="AF21" i="226"/>
  <c r="AE21" i="226"/>
  <c r="AD21" i="226"/>
  <c r="AC21" i="226"/>
  <c r="AB21" i="226"/>
  <c r="AA21" i="226"/>
  <c r="Z21" i="226"/>
  <c r="Y21" i="226"/>
  <c r="X21" i="226"/>
  <c r="W21" i="226"/>
  <c r="V21" i="226"/>
  <c r="U21" i="226"/>
  <c r="T21" i="226"/>
  <c r="S21" i="226"/>
  <c r="R21" i="226"/>
  <c r="Q21" i="226"/>
  <c r="P21" i="226"/>
  <c r="O21" i="226"/>
  <c r="N21" i="226"/>
  <c r="M21" i="226"/>
  <c r="L21" i="226"/>
  <c r="K21" i="226"/>
  <c r="F21" i="226"/>
  <c r="AJ20" i="226"/>
  <c r="AI20" i="226"/>
  <c r="AH20" i="226"/>
  <c r="AG20" i="226"/>
  <c r="AF20" i="226"/>
  <c r="AE20" i="226"/>
  <c r="AD20" i="226"/>
  <c r="AC20" i="226"/>
  <c r="AB20" i="226"/>
  <c r="AA20" i="226"/>
  <c r="Z20" i="226"/>
  <c r="Y20" i="226"/>
  <c r="X20" i="226"/>
  <c r="W20" i="226"/>
  <c r="V20" i="226"/>
  <c r="U20" i="226"/>
  <c r="T20" i="226"/>
  <c r="S20" i="226"/>
  <c r="R20" i="226"/>
  <c r="Q20" i="226"/>
  <c r="P20" i="226"/>
  <c r="O20" i="226"/>
  <c r="N20" i="226"/>
  <c r="M20" i="226"/>
  <c r="L20" i="226"/>
  <c r="K20" i="226"/>
  <c r="F20" i="226"/>
  <c r="AJ19" i="226"/>
  <c r="AI19" i="226"/>
  <c r="AH19" i="226"/>
  <c r="AG19" i="226"/>
  <c r="AF19" i="226"/>
  <c r="AE19" i="226"/>
  <c r="AD19" i="226"/>
  <c r="AC19" i="226"/>
  <c r="AB19" i="226"/>
  <c r="AA19" i="226"/>
  <c r="Z19" i="226"/>
  <c r="Y19" i="226"/>
  <c r="X19" i="226"/>
  <c r="W19" i="226"/>
  <c r="V19" i="226"/>
  <c r="U19" i="226"/>
  <c r="T19" i="226"/>
  <c r="S19" i="226"/>
  <c r="R19" i="226"/>
  <c r="Q19" i="226"/>
  <c r="P19" i="226"/>
  <c r="O19" i="226"/>
  <c r="N19" i="226"/>
  <c r="M19" i="226"/>
  <c r="L19" i="226"/>
  <c r="K19" i="226"/>
  <c r="F19" i="226"/>
  <c r="AJ18" i="226"/>
  <c r="AI18" i="226"/>
  <c r="AH18" i="226"/>
  <c r="AG18" i="226"/>
  <c r="AF18" i="226"/>
  <c r="AE18" i="226"/>
  <c r="AD18" i="226"/>
  <c r="AC18" i="226"/>
  <c r="AB18" i="226"/>
  <c r="AA18" i="226"/>
  <c r="Z18" i="226"/>
  <c r="Y18" i="226"/>
  <c r="X18" i="226"/>
  <c r="W18" i="226"/>
  <c r="V18" i="226"/>
  <c r="U18" i="226"/>
  <c r="T18" i="226"/>
  <c r="S18" i="226"/>
  <c r="R18" i="226"/>
  <c r="Q18" i="226"/>
  <c r="P18" i="226"/>
  <c r="O18" i="226"/>
  <c r="N18" i="226"/>
  <c r="M18" i="226"/>
  <c r="L18" i="226"/>
  <c r="K18" i="226"/>
  <c r="F18" i="226"/>
  <c r="AI17" i="226"/>
  <c r="AH17" i="226"/>
  <c r="AJ17" i="226" s="1"/>
  <c r="AG17" i="226"/>
  <c r="AE17" i="226"/>
  <c r="AD17" i="226"/>
  <c r="AC17" i="226"/>
  <c r="AB17" i="226"/>
  <c r="AF17" i="226" s="1"/>
  <c r="AA17" i="226"/>
  <c r="Y17" i="226"/>
  <c r="X17" i="226"/>
  <c r="W17" i="226"/>
  <c r="Z17" i="226" s="1"/>
  <c r="V17" i="226"/>
  <c r="T17" i="226"/>
  <c r="S17" i="226"/>
  <c r="R17" i="226"/>
  <c r="U17" i="226" s="1"/>
  <c r="Q17" i="226"/>
  <c r="O17" i="226"/>
  <c r="N17" i="226"/>
  <c r="M17" i="226"/>
  <c r="L17" i="226"/>
  <c r="P17" i="226" s="1"/>
  <c r="K17" i="226"/>
  <c r="AI16" i="226"/>
  <c r="AH16" i="226"/>
  <c r="AG16" i="226"/>
  <c r="AE16" i="226"/>
  <c r="AD16" i="226"/>
  <c r="AC16" i="226"/>
  <c r="AB16" i="226"/>
  <c r="AA16" i="226"/>
  <c r="Y16" i="226"/>
  <c r="X16" i="226"/>
  <c r="W16" i="226"/>
  <c r="V16" i="226"/>
  <c r="T16" i="226"/>
  <c r="S16" i="226"/>
  <c r="R16" i="226"/>
  <c r="Q16" i="226"/>
  <c r="O16" i="226"/>
  <c r="N16" i="226"/>
  <c r="M16" i="226"/>
  <c r="L16" i="226"/>
  <c r="K16" i="226"/>
  <c r="AI15" i="226"/>
  <c r="AH15" i="226"/>
  <c r="AJ15" i="226" s="1"/>
  <c r="AG15" i="226"/>
  <c r="AE15" i="226"/>
  <c r="AD15" i="226"/>
  <c r="AC15" i="226"/>
  <c r="AF15" i="226" s="1"/>
  <c r="AB15" i="226"/>
  <c r="AA15" i="226"/>
  <c r="Y15" i="226"/>
  <c r="X15" i="226"/>
  <c r="Z15" i="226" s="1"/>
  <c r="W15" i="226"/>
  <c r="V15" i="226"/>
  <c r="T15" i="226"/>
  <c r="S15" i="226"/>
  <c r="U15" i="226" s="1"/>
  <c r="R15" i="226"/>
  <c r="Q15" i="226"/>
  <c r="O15" i="226"/>
  <c r="N15" i="226"/>
  <c r="M15" i="226"/>
  <c r="P15" i="226" s="1"/>
  <c r="F15" i="226" s="1"/>
  <c r="L15" i="226"/>
  <c r="K15" i="226"/>
  <c r="AI14" i="226"/>
  <c r="AH14" i="226"/>
  <c r="AJ14" i="226" s="1"/>
  <c r="AG14" i="226"/>
  <c r="AE14" i="226"/>
  <c r="AD14" i="226"/>
  <c r="AC14" i="226"/>
  <c r="AB14" i="226"/>
  <c r="AA14" i="226"/>
  <c r="Y14" i="226"/>
  <c r="X14" i="226"/>
  <c r="Z14" i="226" s="1"/>
  <c r="W14" i="226"/>
  <c r="V14" i="226"/>
  <c r="T14" i="226"/>
  <c r="S14" i="226"/>
  <c r="R14" i="226"/>
  <c r="Q14" i="226"/>
  <c r="O14" i="226"/>
  <c r="N14" i="226"/>
  <c r="M14" i="226"/>
  <c r="L14" i="226"/>
  <c r="K14" i="226"/>
  <c r="AI13" i="226"/>
  <c r="AH13" i="226"/>
  <c r="AJ13" i="226" s="1"/>
  <c r="AG13" i="226"/>
  <c r="AE13" i="226"/>
  <c r="AD13" i="226"/>
  <c r="AC13" i="226"/>
  <c r="AB13" i="226"/>
  <c r="AA13" i="226"/>
  <c r="Y13" i="226"/>
  <c r="X13" i="226"/>
  <c r="W13" i="226"/>
  <c r="V13" i="226"/>
  <c r="T13" i="226"/>
  <c r="S13" i="226"/>
  <c r="R13" i="226"/>
  <c r="Q13" i="226"/>
  <c r="O13" i="226"/>
  <c r="N13" i="226"/>
  <c r="M13" i="226"/>
  <c r="L13" i="226"/>
  <c r="K13" i="226"/>
  <c r="AI12" i="226"/>
  <c r="AH12" i="226"/>
  <c r="AJ12" i="226" s="1"/>
  <c r="AG12" i="226"/>
  <c r="AF12" i="226"/>
  <c r="AE12" i="226"/>
  <c r="AD12" i="226"/>
  <c r="AC12" i="226"/>
  <c r="AB12" i="226"/>
  <c r="AA12" i="226"/>
  <c r="Y12" i="226"/>
  <c r="X12" i="226"/>
  <c r="Z12" i="226" s="1"/>
  <c r="W12" i="226"/>
  <c r="V12" i="226"/>
  <c r="T12" i="226"/>
  <c r="S12" i="226"/>
  <c r="R12" i="226"/>
  <c r="Q12" i="226"/>
  <c r="O12" i="226"/>
  <c r="N12" i="226"/>
  <c r="M12" i="226"/>
  <c r="L12" i="226"/>
  <c r="K12" i="226"/>
  <c r="AI11" i="226"/>
  <c r="AH11" i="226"/>
  <c r="AJ11" i="226" s="1"/>
  <c r="AG11" i="226"/>
  <c r="AE11" i="226"/>
  <c r="AD11" i="226"/>
  <c r="AC11" i="226"/>
  <c r="AF11" i="226" s="1"/>
  <c r="AB11" i="226"/>
  <c r="AA11" i="226"/>
  <c r="Y11" i="226"/>
  <c r="X11" i="226"/>
  <c r="W11" i="226"/>
  <c r="V11" i="226"/>
  <c r="T11" i="226"/>
  <c r="S11" i="226"/>
  <c r="U11" i="226" s="1"/>
  <c r="R11" i="226"/>
  <c r="Q11" i="226"/>
  <c r="O11" i="226"/>
  <c r="N11" i="226"/>
  <c r="M11" i="226"/>
  <c r="L11" i="226"/>
  <c r="K11" i="226"/>
  <c r="AI10" i="226"/>
  <c r="AH10" i="226"/>
  <c r="AJ10" i="226" s="1"/>
  <c r="AG10" i="226"/>
  <c r="AE10" i="226"/>
  <c r="AD10" i="226"/>
  <c r="AC10" i="226"/>
  <c r="AF10" i="226" s="1"/>
  <c r="AB10" i="226"/>
  <c r="AA10" i="226"/>
  <c r="Y10" i="226"/>
  <c r="X10" i="226"/>
  <c r="Z10" i="226" s="1"/>
  <c r="W10" i="226"/>
  <c r="V10" i="226"/>
  <c r="T10" i="226"/>
  <c r="S10" i="226"/>
  <c r="U10" i="226" s="1"/>
  <c r="R10" i="226"/>
  <c r="Q10" i="226"/>
  <c r="O10" i="226"/>
  <c r="N10" i="226"/>
  <c r="M10" i="226"/>
  <c r="P10" i="226" s="1"/>
  <c r="F10" i="226" s="1"/>
  <c r="L10" i="226"/>
  <c r="K10" i="226"/>
  <c r="AI9" i="226"/>
  <c r="AH9" i="226"/>
  <c r="AJ9" i="226" s="1"/>
  <c r="AG9" i="226"/>
  <c r="AE9" i="226"/>
  <c r="AD9" i="226"/>
  <c r="AC9" i="226"/>
  <c r="AB9" i="226"/>
  <c r="AA9" i="226"/>
  <c r="Y9" i="226"/>
  <c r="X9" i="226"/>
  <c r="Z9" i="226" s="1"/>
  <c r="W9" i="226"/>
  <c r="V9" i="226"/>
  <c r="T9" i="226"/>
  <c r="S9" i="226"/>
  <c r="R9" i="226"/>
  <c r="Q9" i="226"/>
  <c r="O9" i="226"/>
  <c r="N9" i="226"/>
  <c r="M9" i="226"/>
  <c r="L9" i="226"/>
  <c r="K9" i="226"/>
  <c r="AI8" i="226"/>
  <c r="AH8" i="226"/>
  <c r="AJ8" i="226" s="1"/>
  <c r="AG8" i="226"/>
  <c r="AE8" i="226"/>
  <c r="AD8" i="226"/>
  <c r="AF8" i="226" s="1"/>
  <c r="AC8" i="226"/>
  <c r="AB8" i="226"/>
  <c r="AA8" i="226"/>
  <c r="Y8" i="226"/>
  <c r="X8" i="226"/>
  <c r="Z8" i="226" s="1"/>
  <c r="W8" i="226"/>
  <c r="V8" i="226"/>
  <c r="T8" i="226"/>
  <c r="U8" i="226" s="1"/>
  <c r="S8" i="226"/>
  <c r="R8" i="226"/>
  <c r="Q8" i="226"/>
  <c r="O8" i="226"/>
  <c r="N8" i="226"/>
  <c r="P8" i="226" s="1"/>
  <c r="F8" i="226" s="1"/>
  <c r="M8" i="226"/>
  <c r="L8" i="226"/>
  <c r="K8" i="226"/>
  <c r="AI7" i="226"/>
  <c r="AH7" i="226"/>
  <c r="AJ7" i="226" s="1"/>
  <c r="AG7" i="226"/>
  <c r="AE7" i="226"/>
  <c r="AD7" i="226"/>
  <c r="AC7" i="226"/>
  <c r="AF7" i="226" s="1"/>
  <c r="AB7" i="226"/>
  <c r="AA7" i="226"/>
  <c r="Y7" i="226"/>
  <c r="X7" i="226"/>
  <c r="Z7" i="226" s="1"/>
  <c r="W7" i="226"/>
  <c r="V7" i="226"/>
  <c r="T7" i="226"/>
  <c r="S7" i="226"/>
  <c r="U7" i="226" s="1"/>
  <c r="R7" i="226"/>
  <c r="Q7" i="226"/>
  <c r="O7" i="226"/>
  <c r="N7" i="226"/>
  <c r="M7" i="226"/>
  <c r="P7" i="226" s="1"/>
  <c r="F7" i="226" s="1"/>
  <c r="L7" i="226"/>
  <c r="K7" i="226"/>
  <c r="AI6" i="226"/>
  <c r="AH6" i="226"/>
  <c r="AJ6" i="226" s="1"/>
  <c r="AG6" i="226"/>
  <c r="AE6" i="226"/>
  <c r="AD6" i="226"/>
  <c r="AC6" i="226"/>
  <c r="AB6" i="226"/>
  <c r="AA6" i="226"/>
  <c r="Y6" i="226"/>
  <c r="X6" i="226"/>
  <c r="Z6" i="226" s="1"/>
  <c r="W6" i="226"/>
  <c r="V6" i="226"/>
  <c r="T6" i="226"/>
  <c r="S6" i="226"/>
  <c r="U6" i="226" s="1"/>
  <c r="R6" i="226"/>
  <c r="Q6" i="226"/>
  <c r="O6" i="226"/>
  <c r="N6" i="226"/>
  <c r="M6" i="226"/>
  <c r="L6" i="226"/>
  <c r="K6" i="226"/>
  <c r="AI5" i="226"/>
  <c r="AH5" i="226"/>
  <c r="AG5" i="226"/>
  <c r="AE5" i="226"/>
  <c r="AD5" i="226"/>
  <c r="AC5" i="226"/>
  <c r="AB5" i="226"/>
  <c r="AA5" i="226"/>
  <c r="Y5" i="226"/>
  <c r="X5" i="226"/>
  <c r="W5" i="226"/>
  <c r="V5" i="226"/>
  <c r="T5" i="226"/>
  <c r="U5" i="226" s="1"/>
  <c r="S5" i="226"/>
  <c r="R5" i="226"/>
  <c r="Q5" i="226"/>
  <c r="O5" i="226"/>
  <c r="N5" i="226"/>
  <c r="M5" i="226"/>
  <c r="L5" i="226"/>
  <c r="K5" i="226"/>
  <c r="AI4" i="226"/>
  <c r="AH4" i="226"/>
  <c r="AJ4" i="226" s="1"/>
  <c r="AG4" i="226"/>
  <c r="AE4" i="226"/>
  <c r="AD4" i="226"/>
  <c r="AF4" i="226" s="1"/>
  <c r="AC4" i="226"/>
  <c r="AB4" i="226"/>
  <c r="AA4" i="226"/>
  <c r="Y4" i="226"/>
  <c r="X4" i="226"/>
  <c r="Z4" i="226" s="1"/>
  <c r="W4" i="226"/>
  <c r="V4" i="226"/>
  <c r="T4" i="226"/>
  <c r="U4" i="226" s="1"/>
  <c r="S4" i="226"/>
  <c r="R4" i="226"/>
  <c r="Q4" i="226"/>
  <c r="O4" i="226"/>
  <c r="N4" i="226"/>
  <c r="P4" i="226" s="1"/>
  <c r="F4" i="226" s="1"/>
  <c r="M4" i="226"/>
  <c r="L4" i="226"/>
  <c r="K4" i="226"/>
  <c r="E54" i="225"/>
  <c r="D54" i="225"/>
  <c r="D56" i="225" s="1"/>
  <c r="C54" i="225"/>
  <c r="E47" i="225"/>
  <c r="E49" i="225" s="1"/>
  <c r="D47" i="225"/>
  <c r="AJ43" i="225"/>
  <c r="AI43" i="225"/>
  <c r="AH43" i="225"/>
  <c r="AG43" i="225"/>
  <c r="AF43" i="225"/>
  <c r="AE43" i="225"/>
  <c r="AD43" i="225"/>
  <c r="AC43" i="225"/>
  <c r="AB43" i="225"/>
  <c r="AA43" i="225"/>
  <c r="Z43" i="225"/>
  <c r="Y43" i="225"/>
  <c r="X43" i="225"/>
  <c r="W43" i="225"/>
  <c r="V43" i="225"/>
  <c r="U43" i="225"/>
  <c r="T43" i="225"/>
  <c r="S43" i="225"/>
  <c r="R43" i="225"/>
  <c r="Q43" i="225"/>
  <c r="P43" i="225"/>
  <c r="O43" i="225"/>
  <c r="N43" i="225"/>
  <c r="M43" i="225"/>
  <c r="L43" i="225"/>
  <c r="K43" i="225"/>
  <c r="F43" i="225"/>
  <c r="AJ42" i="225"/>
  <c r="AI42" i="225"/>
  <c r="AH42" i="225"/>
  <c r="AG42" i="225"/>
  <c r="AF42" i="225"/>
  <c r="AE42" i="225"/>
  <c r="AD42" i="225"/>
  <c r="AC42" i="225"/>
  <c r="AB42" i="225"/>
  <c r="AA42" i="225"/>
  <c r="Z42" i="225"/>
  <c r="Y42" i="225"/>
  <c r="X42" i="225"/>
  <c r="W42" i="225"/>
  <c r="V42" i="225"/>
  <c r="U42" i="225"/>
  <c r="T42" i="225"/>
  <c r="S42" i="225"/>
  <c r="R42" i="225"/>
  <c r="Q42" i="225"/>
  <c r="P42" i="225"/>
  <c r="O42" i="225"/>
  <c r="N42" i="225"/>
  <c r="M42" i="225"/>
  <c r="L42" i="225"/>
  <c r="K42" i="225"/>
  <c r="F42" i="225"/>
  <c r="AJ41" i="225"/>
  <c r="AI41" i="225"/>
  <c r="AH41" i="225"/>
  <c r="AG41" i="225"/>
  <c r="AF41" i="225"/>
  <c r="AE41" i="225"/>
  <c r="AD41" i="225"/>
  <c r="AC41" i="225"/>
  <c r="AB41" i="225"/>
  <c r="AA41" i="225"/>
  <c r="Z41" i="225"/>
  <c r="Y41" i="225"/>
  <c r="X41" i="225"/>
  <c r="W41" i="225"/>
  <c r="V41" i="225"/>
  <c r="U41" i="225"/>
  <c r="T41" i="225"/>
  <c r="S41" i="225"/>
  <c r="R41" i="225"/>
  <c r="Q41" i="225"/>
  <c r="P41" i="225"/>
  <c r="O41" i="225"/>
  <c r="N41" i="225"/>
  <c r="M41" i="225"/>
  <c r="L41" i="225"/>
  <c r="K41" i="225"/>
  <c r="F41" i="225"/>
  <c r="AJ40" i="225"/>
  <c r="AI40" i="225"/>
  <c r="AH40" i="225"/>
  <c r="AG40" i="225"/>
  <c r="AF40" i="225"/>
  <c r="AE40" i="225"/>
  <c r="AD40" i="225"/>
  <c r="AC40" i="225"/>
  <c r="AB40" i="225"/>
  <c r="AA40" i="225"/>
  <c r="Z40" i="225"/>
  <c r="Y40" i="225"/>
  <c r="X40" i="225"/>
  <c r="W40" i="225"/>
  <c r="V40" i="225"/>
  <c r="U40" i="225"/>
  <c r="T40" i="225"/>
  <c r="S40" i="225"/>
  <c r="R40" i="225"/>
  <c r="Q40" i="225"/>
  <c r="P40" i="225"/>
  <c r="O40" i="225"/>
  <c r="N40" i="225"/>
  <c r="M40" i="225"/>
  <c r="L40" i="225"/>
  <c r="K40" i="225"/>
  <c r="F40" i="225"/>
  <c r="AJ39" i="225"/>
  <c r="AI39" i="225"/>
  <c r="AH39" i="225"/>
  <c r="AG39" i="225"/>
  <c r="AF39" i="225"/>
  <c r="AE39" i="225"/>
  <c r="AD39" i="225"/>
  <c r="AC39" i="225"/>
  <c r="AB39" i="225"/>
  <c r="AA39" i="225"/>
  <c r="Z39" i="225"/>
  <c r="Y39" i="225"/>
  <c r="X39" i="225"/>
  <c r="W39" i="225"/>
  <c r="V39" i="225"/>
  <c r="U39" i="225"/>
  <c r="T39" i="225"/>
  <c r="S39" i="225"/>
  <c r="R39" i="225"/>
  <c r="Q39" i="225"/>
  <c r="P39" i="225"/>
  <c r="O39" i="225"/>
  <c r="N39" i="225"/>
  <c r="M39" i="225"/>
  <c r="L39" i="225"/>
  <c r="K39" i="225"/>
  <c r="F39" i="225"/>
  <c r="AJ38" i="225"/>
  <c r="AI38" i="225"/>
  <c r="AH38" i="225"/>
  <c r="AG38" i="225"/>
  <c r="AF38" i="225"/>
  <c r="AE38" i="225"/>
  <c r="AD38" i="225"/>
  <c r="AC38" i="225"/>
  <c r="AB38" i="225"/>
  <c r="AA38" i="225"/>
  <c r="Z38" i="225"/>
  <c r="Y38" i="225"/>
  <c r="X38" i="225"/>
  <c r="W38" i="225"/>
  <c r="V38" i="225"/>
  <c r="U38" i="225"/>
  <c r="T38" i="225"/>
  <c r="S38" i="225"/>
  <c r="R38" i="225"/>
  <c r="Q38" i="225"/>
  <c r="P38" i="225"/>
  <c r="O38" i="225"/>
  <c r="N38" i="225"/>
  <c r="M38" i="225"/>
  <c r="L38" i="225"/>
  <c r="K38" i="225"/>
  <c r="F38" i="225"/>
  <c r="AJ37" i="225"/>
  <c r="AI37" i="225"/>
  <c r="AH37" i="225"/>
  <c r="AG37" i="225"/>
  <c r="AF37" i="225"/>
  <c r="AE37" i="225"/>
  <c r="AD37" i="225"/>
  <c r="AC37" i="225"/>
  <c r="AB37" i="225"/>
  <c r="AA37" i="225"/>
  <c r="Z37" i="225"/>
  <c r="Y37" i="225"/>
  <c r="X37" i="225"/>
  <c r="W37" i="225"/>
  <c r="V37" i="225"/>
  <c r="U37" i="225"/>
  <c r="T37" i="225"/>
  <c r="S37" i="225"/>
  <c r="R37" i="225"/>
  <c r="Q37" i="225"/>
  <c r="P37" i="225"/>
  <c r="O37" i="225"/>
  <c r="N37" i="225"/>
  <c r="M37" i="225"/>
  <c r="L37" i="225"/>
  <c r="K37" i="225"/>
  <c r="F37" i="225"/>
  <c r="AJ36" i="225"/>
  <c r="AI36" i="225"/>
  <c r="AH36" i="225"/>
  <c r="AG36" i="225"/>
  <c r="AF36" i="225"/>
  <c r="AE36" i="225"/>
  <c r="AD36" i="225"/>
  <c r="AC36" i="225"/>
  <c r="AB36" i="225"/>
  <c r="AA36" i="225"/>
  <c r="Z36" i="225"/>
  <c r="Y36" i="225"/>
  <c r="X36" i="225"/>
  <c r="W36" i="225"/>
  <c r="V36" i="225"/>
  <c r="U36" i="225"/>
  <c r="T36" i="225"/>
  <c r="S36" i="225"/>
  <c r="R36" i="225"/>
  <c r="Q36" i="225"/>
  <c r="P36" i="225"/>
  <c r="O36" i="225"/>
  <c r="N36" i="225"/>
  <c r="M36" i="225"/>
  <c r="L36" i="225"/>
  <c r="K36" i="225"/>
  <c r="F36" i="225"/>
  <c r="AJ35" i="225"/>
  <c r="AI35" i="225"/>
  <c r="AH35" i="225"/>
  <c r="AG35" i="225"/>
  <c r="AF35" i="225"/>
  <c r="AE35" i="225"/>
  <c r="AD35" i="225"/>
  <c r="AC35" i="225"/>
  <c r="AB35" i="225"/>
  <c r="AA35" i="225"/>
  <c r="Z35" i="225"/>
  <c r="Y35" i="225"/>
  <c r="X35" i="225"/>
  <c r="W35" i="225"/>
  <c r="V35" i="225"/>
  <c r="U35" i="225"/>
  <c r="T35" i="225"/>
  <c r="S35" i="225"/>
  <c r="R35" i="225"/>
  <c r="Q35" i="225"/>
  <c r="P35" i="225"/>
  <c r="O35" i="225"/>
  <c r="N35" i="225"/>
  <c r="M35" i="225"/>
  <c r="L35" i="225"/>
  <c r="K35" i="225"/>
  <c r="F35" i="225"/>
  <c r="AJ34" i="225"/>
  <c r="AI34" i="225"/>
  <c r="AH34" i="225"/>
  <c r="AG34" i="225"/>
  <c r="AF34" i="225"/>
  <c r="AE34" i="225"/>
  <c r="AD34" i="225"/>
  <c r="AC34" i="225"/>
  <c r="AB34" i="225"/>
  <c r="AA34" i="225"/>
  <c r="Z34" i="225"/>
  <c r="Y34" i="225"/>
  <c r="X34" i="225"/>
  <c r="W34" i="225"/>
  <c r="V34" i="225"/>
  <c r="U34" i="225"/>
  <c r="T34" i="225"/>
  <c r="S34" i="225"/>
  <c r="R34" i="225"/>
  <c r="Q34" i="225"/>
  <c r="P34" i="225"/>
  <c r="O34" i="225"/>
  <c r="N34" i="225"/>
  <c r="M34" i="225"/>
  <c r="L34" i="225"/>
  <c r="K34" i="225"/>
  <c r="F34" i="225"/>
  <c r="AJ33" i="225"/>
  <c r="AI33" i="225"/>
  <c r="AH33" i="225"/>
  <c r="AG33" i="225"/>
  <c r="AF33" i="225"/>
  <c r="AE33" i="225"/>
  <c r="AD33" i="225"/>
  <c r="AC33" i="225"/>
  <c r="AB33" i="225"/>
  <c r="AA33" i="225"/>
  <c r="Z33" i="225"/>
  <c r="Y33" i="225"/>
  <c r="X33" i="225"/>
  <c r="W33" i="225"/>
  <c r="V33" i="225"/>
  <c r="U33" i="225"/>
  <c r="T33" i="225"/>
  <c r="S33" i="225"/>
  <c r="R33" i="225"/>
  <c r="Q33" i="225"/>
  <c r="P33" i="225"/>
  <c r="O33" i="225"/>
  <c r="N33" i="225"/>
  <c r="M33" i="225"/>
  <c r="L33" i="225"/>
  <c r="K33" i="225"/>
  <c r="F33" i="225"/>
  <c r="AJ32" i="225"/>
  <c r="AI32" i="225"/>
  <c r="AH32" i="225"/>
  <c r="AG32" i="225"/>
  <c r="AF32" i="225"/>
  <c r="AE32" i="225"/>
  <c r="AD32" i="225"/>
  <c r="AC32" i="225"/>
  <c r="AB32" i="225"/>
  <c r="AA32" i="225"/>
  <c r="Z32" i="225"/>
  <c r="Y32" i="225"/>
  <c r="X32" i="225"/>
  <c r="W32" i="225"/>
  <c r="V32" i="225"/>
  <c r="U32" i="225"/>
  <c r="T32" i="225"/>
  <c r="S32" i="225"/>
  <c r="R32" i="225"/>
  <c r="Q32" i="225"/>
  <c r="P32" i="225"/>
  <c r="O32" i="225"/>
  <c r="N32" i="225"/>
  <c r="M32" i="225"/>
  <c r="L32" i="225"/>
  <c r="K32" i="225"/>
  <c r="F32" i="225"/>
  <c r="AJ31" i="225"/>
  <c r="AI31" i="225"/>
  <c r="AH31" i="225"/>
  <c r="AG31" i="225"/>
  <c r="AF31" i="225"/>
  <c r="AE31" i="225"/>
  <c r="AD31" i="225"/>
  <c r="AC31" i="225"/>
  <c r="AB31" i="225"/>
  <c r="AA31" i="225"/>
  <c r="Z31" i="225"/>
  <c r="Y31" i="225"/>
  <c r="X31" i="225"/>
  <c r="W31" i="225"/>
  <c r="V31" i="225"/>
  <c r="U31" i="225"/>
  <c r="T31" i="225"/>
  <c r="S31" i="225"/>
  <c r="R31" i="225"/>
  <c r="Q31" i="225"/>
  <c r="P31" i="225"/>
  <c r="O31" i="225"/>
  <c r="N31" i="225"/>
  <c r="M31" i="225"/>
  <c r="L31" i="225"/>
  <c r="K31" i="225"/>
  <c r="F31" i="225"/>
  <c r="AJ30" i="225"/>
  <c r="AI30" i="225"/>
  <c r="AH30" i="225"/>
  <c r="AG30" i="225"/>
  <c r="AF30" i="225"/>
  <c r="AE30" i="225"/>
  <c r="AD30" i="225"/>
  <c r="AC30" i="225"/>
  <c r="AB30" i="225"/>
  <c r="AA30" i="225"/>
  <c r="Z30" i="225"/>
  <c r="Y30" i="225"/>
  <c r="X30" i="225"/>
  <c r="W30" i="225"/>
  <c r="V30" i="225"/>
  <c r="U30" i="225"/>
  <c r="T30" i="225"/>
  <c r="S30" i="225"/>
  <c r="R30" i="225"/>
  <c r="Q30" i="225"/>
  <c r="P30" i="225"/>
  <c r="O30" i="225"/>
  <c r="N30" i="225"/>
  <c r="M30" i="225"/>
  <c r="L30" i="225"/>
  <c r="K30" i="225"/>
  <c r="F30" i="225"/>
  <c r="AJ29" i="225"/>
  <c r="AI29" i="225"/>
  <c r="AH29" i="225"/>
  <c r="AG29" i="225"/>
  <c r="AF29" i="225"/>
  <c r="AE29" i="225"/>
  <c r="AD29" i="225"/>
  <c r="AC29" i="225"/>
  <c r="AB29" i="225"/>
  <c r="AA29" i="225"/>
  <c r="Z29" i="225"/>
  <c r="Y29" i="225"/>
  <c r="X29" i="225"/>
  <c r="W29" i="225"/>
  <c r="V29" i="225"/>
  <c r="U29" i="225"/>
  <c r="T29" i="225"/>
  <c r="S29" i="225"/>
  <c r="R29" i="225"/>
  <c r="Q29" i="225"/>
  <c r="P29" i="225"/>
  <c r="O29" i="225"/>
  <c r="N29" i="225"/>
  <c r="M29" i="225"/>
  <c r="L29" i="225"/>
  <c r="K29" i="225"/>
  <c r="F29" i="225"/>
  <c r="AJ28" i="225"/>
  <c r="AI28" i="225"/>
  <c r="AH28" i="225"/>
  <c r="AG28" i="225"/>
  <c r="AF28" i="225"/>
  <c r="AE28" i="225"/>
  <c r="AD28" i="225"/>
  <c r="AC28" i="225"/>
  <c r="AB28" i="225"/>
  <c r="AA28" i="225"/>
  <c r="Z28" i="225"/>
  <c r="Y28" i="225"/>
  <c r="X28" i="225"/>
  <c r="W28" i="225"/>
  <c r="V28" i="225"/>
  <c r="U28" i="225"/>
  <c r="T28" i="225"/>
  <c r="S28" i="225"/>
  <c r="R28" i="225"/>
  <c r="Q28" i="225"/>
  <c r="P28" i="225"/>
  <c r="O28" i="225"/>
  <c r="N28" i="225"/>
  <c r="M28" i="225"/>
  <c r="L28" i="225"/>
  <c r="K28" i="225"/>
  <c r="F28" i="225"/>
  <c r="AJ27" i="225"/>
  <c r="AI27" i="225"/>
  <c r="AH27" i="225"/>
  <c r="AG27" i="225"/>
  <c r="AF27" i="225"/>
  <c r="AE27" i="225"/>
  <c r="AD27" i="225"/>
  <c r="AC27" i="225"/>
  <c r="AB27" i="225"/>
  <c r="AA27" i="225"/>
  <c r="Z27" i="225"/>
  <c r="Y27" i="225"/>
  <c r="X27" i="225"/>
  <c r="W27" i="225"/>
  <c r="V27" i="225"/>
  <c r="U27" i="225"/>
  <c r="T27" i="225"/>
  <c r="S27" i="225"/>
  <c r="R27" i="225"/>
  <c r="Q27" i="225"/>
  <c r="P27" i="225"/>
  <c r="O27" i="225"/>
  <c r="N27" i="225"/>
  <c r="M27" i="225"/>
  <c r="L27" i="225"/>
  <c r="K27" i="225"/>
  <c r="F27" i="225"/>
  <c r="AJ26" i="225"/>
  <c r="AI26" i="225"/>
  <c r="AH26" i="225"/>
  <c r="AG26" i="225"/>
  <c r="AF26" i="225"/>
  <c r="AE26" i="225"/>
  <c r="AD26" i="225"/>
  <c r="AC26" i="225"/>
  <c r="AB26" i="225"/>
  <c r="AA26" i="225"/>
  <c r="Z26" i="225"/>
  <c r="Y26" i="225"/>
  <c r="X26" i="225"/>
  <c r="W26" i="225"/>
  <c r="V26" i="225"/>
  <c r="U26" i="225"/>
  <c r="T26" i="225"/>
  <c r="S26" i="225"/>
  <c r="R26" i="225"/>
  <c r="Q26" i="225"/>
  <c r="P26" i="225"/>
  <c r="O26" i="225"/>
  <c r="N26" i="225"/>
  <c r="M26" i="225"/>
  <c r="L26" i="225"/>
  <c r="K26" i="225"/>
  <c r="F26" i="225"/>
  <c r="AJ25" i="225"/>
  <c r="AI25" i="225"/>
  <c r="AH25" i="225"/>
  <c r="AG25" i="225"/>
  <c r="AF25" i="225"/>
  <c r="AE25" i="225"/>
  <c r="AD25" i="225"/>
  <c r="AC25" i="225"/>
  <c r="AB25" i="225"/>
  <c r="AA25" i="225"/>
  <c r="Z25" i="225"/>
  <c r="Y25" i="225"/>
  <c r="X25" i="225"/>
  <c r="W25" i="225"/>
  <c r="V25" i="225"/>
  <c r="U25" i="225"/>
  <c r="T25" i="225"/>
  <c r="S25" i="225"/>
  <c r="R25" i="225"/>
  <c r="Q25" i="225"/>
  <c r="P25" i="225"/>
  <c r="O25" i="225"/>
  <c r="N25" i="225"/>
  <c r="M25" i="225"/>
  <c r="L25" i="225"/>
  <c r="K25" i="225"/>
  <c r="F25" i="225"/>
  <c r="AJ24" i="225"/>
  <c r="AI24" i="225"/>
  <c r="AH24" i="225"/>
  <c r="AG24" i="225"/>
  <c r="AF24" i="225"/>
  <c r="AE24" i="225"/>
  <c r="AD24" i="225"/>
  <c r="AC24" i="225"/>
  <c r="AB24" i="225"/>
  <c r="AA24" i="225"/>
  <c r="Z24" i="225"/>
  <c r="Y24" i="225"/>
  <c r="X24" i="225"/>
  <c r="W24" i="225"/>
  <c r="V24" i="225"/>
  <c r="U24" i="225"/>
  <c r="T24" i="225"/>
  <c r="S24" i="225"/>
  <c r="R24" i="225"/>
  <c r="Q24" i="225"/>
  <c r="P24" i="225"/>
  <c r="O24" i="225"/>
  <c r="N24" i="225"/>
  <c r="M24" i="225"/>
  <c r="L24" i="225"/>
  <c r="K24" i="225"/>
  <c r="F24" i="225"/>
  <c r="AJ23" i="225"/>
  <c r="AI23" i="225"/>
  <c r="AH23" i="225"/>
  <c r="AG23" i="225"/>
  <c r="AF23" i="225"/>
  <c r="AE23" i="225"/>
  <c r="AD23" i="225"/>
  <c r="AC23" i="225"/>
  <c r="AB23" i="225"/>
  <c r="AA23" i="225"/>
  <c r="Z23" i="225"/>
  <c r="Y23" i="225"/>
  <c r="X23" i="225"/>
  <c r="W23" i="225"/>
  <c r="V23" i="225"/>
  <c r="U23" i="225"/>
  <c r="T23" i="225"/>
  <c r="S23" i="225"/>
  <c r="R23" i="225"/>
  <c r="Q23" i="225"/>
  <c r="P23" i="225"/>
  <c r="O23" i="225"/>
  <c r="N23" i="225"/>
  <c r="M23" i="225"/>
  <c r="L23" i="225"/>
  <c r="K23" i="225"/>
  <c r="F23" i="225"/>
  <c r="AJ22" i="225"/>
  <c r="AI22" i="225"/>
  <c r="AH22" i="225"/>
  <c r="AG22" i="225"/>
  <c r="AF22" i="225"/>
  <c r="AE22" i="225"/>
  <c r="AD22" i="225"/>
  <c r="AC22" i="225"/>
  <c r="AB22" i="225"/>
  <c r="AA22" i="225"/>
  <c r="Z22" i="225"/>
  <c r="Y22" i="225"/>
  <c r="X22" i="225"/>
  <c r="W22" i="225"/>
  <c r="V22" i="225"/>
  <c r="U22" i="225"/>
  <c r="T22" i="225"/>
  <c r="S22" i="225"/>
  <c r="R22" i="225"/>
  <c r="Q22" i="225"/>
  <c r="P22" i="225"/>
  <c r="O22" i="225"/>
  <c r="N22" i="225"/>
  <c r="M22" i="225"/>
  <c r="L22" i="225"/>
  <c r="K22" i="225"/>
  <c r="F22" i="225"/>
  <c r="AJ21" i="225"/>
  <c r="AI21" i="225"/>
  <c r="AH21" i="225"/>
  <c r="AG21" i="225"/>
  <c r="AF21" i="225"/>
  <c r="AE21" i="225"/>
  <c r="AD21" i="225"/>
  <c r="AC21" i="225"/>
  <c r="AB21" i="225"/>
  <c r="AA21" i="225"/>
  <c r="Z21" i="225"/>
  <c r="Y21" i="225"/>
  <c r="X21" i="225"/>
  <c r="W21" i="225"/>
  <c r="V21" i="225"/>
  <c r="U21" i="225"/>
  <c r="T21" i="225"/>
  <c r="S21" i="225"/>
  <c r="R21" i="225"/>
  <c r="Q21" i="225"/>
  <c r="P21" i="225"/>
  <c r="O21" i="225"/>
  <c r="N21" i="225"/>
  <c r="M21" i="225"/>
  <c r="L21" i="225"/>
  <c r="K21" i="225"/>
  <c r="F21" i="225"/>
  <c r="AJ20" i="225"/>
  <c r="AI20" i="225"/>
  <c r="AH20" i="225"/>
  <c r="AG20" i="225"/>
  <c r="AF20" i="225"/>
  <c r="AE20" i="225"/>
  <c r="AD20" i="225"/>
  <c r="AC20" i="225"/>
  <c r="AB20" i="225"/>
  <c r="AA20" i="225"/>
  <c r="Z20" i="225"/>
  <c r="Y20" i="225"/>
  <c r="X20" i="225"/>
  <c r="W20" i="225"/>
  <c r="V20" i="225"/>
  <c r="U20" i="225"/>
  <c r="T20" i="225"/>
  <c r="S20" i="225"/>
  <c r="R20" i="225"/>
  <c r="Q20" i="225"/>
  <c r="P20" i="225"/>
  <c r="O20" i="225"/>
  <c r="N20" i="225"/>
  <c r="M20" i="225"/>
  <c r="L20" i="225"/>
  <c r="K20" i="225"/>
  <c r="F20" i="225"/>
  <c r="AJ19" i="225"/>
  <c r="AI19" i="225"/>
  <c r="AH19" i="225"/>
  <c r="AG19" i="225"/>
  <c r="AF19" i="225"/>
  <c r="AE19" i="225"/>
  <c r="AD19" i="225"/>
  <c r="AC19" i="225"/>
  <c r="AB19" i="225"/>
  <c r="AA19" i="225"/>
  <c r="Z19" i="225"/>
  <c r="Y19" i="225"/>
  <c r="X19" i="225"/>
  <c r="W19" i="225"/>
  <c r="V19" i="225"/>
  <c r="U19" i="225"/>
  <c r="T19" i="225"/>
  <c r="S19" i="225"/>
  <c r="R19" i="225"/>
  <c r="Q19" i="225"/>
  <c r="P19" i="225"/>
  <c r="O19" i="225"/>
  <c r="N19" i="225"/>
  <c r="M19" i="225"/>
  <c r="L19" i="225"/>
  <c r="K19" i="225"/>
  <c r="F19" i="225"/>
  <c r="AJ18" i="225"/>
  <c r="AI18" i="225"/>
  <c r="AH18" i="225"/>
  <c r="AG18" i="225"/>
  <c r="AF18" i="225"/>
  <c r="AE18" i="225"/>
  <c r="AD18" i="225"/>
  <c r="AC18" i="225"/>
  <c r="AB18" i="225"/>
  <c r="AA18" i="225"/>
  <c r="Z18" i="225"/>
  <c r="Y18" i="225"/>
  <c r="X18" i="225"/>
  <c r="W18" i="225"/>
  <c r="V18" i="225"/>
  <c r="U18" i="225"/>
  <c r="T18" i="225"/>
  <c r="S18" i="225"/>
  <c r="R18" i="225"/>
  <c r="Q18" i="225"/>
  <c r="P18" i="225"/>
  <c r="O18" i="225"/>
  <c r="N18" i="225"/>
  <c r="M18" i="225"/>
  <c r="L18" i="225"/>
  <c r="K18" i="225"/>
  <c r="F18" i="225"/>
  <c r="AJ17" i="225"/>
  <c r="AI17" i="225"/>
  <c r="AH17" i="225"/>
  <c r="AG17" i="225"/>
  <c r="AF17" i="225"/>
  <c r="AE17" i="225"/>
  <c r="AD17" i="225"/>
  <c r="AC17" i="225"/>
  <c r="AB17" i="225"/>
  <c r="AA17" i="225"/>
  <c r="Z17" i="225"/>
  <c r="Y17" i="225"/>
  <c r="X17" i="225"/>
  <c r="W17" i="225"/>
  <c r="V17" i="225"/>
  <c r="U17" i="225"/>
  <c r="T17" i="225"/>
  <c r="S17" i="225"/>
  <c r="R17" i="225"/>
  <c r="Q17" i="225"/>
  <c r="P17" i="225"/>
  <c r="O17" i="225"/>
  <c r="N17" i="225"/>
  <c r="M17" i="225"/>
  <c r="L17" i="225"/>
  <c r="K17" i="225"/>
  <c r="F17" i="225"/>
  <c r="AJ16" i="225"/>
  <c r="AI16" i="225"/>
  <c r="AH16" i="225"/>
  <c r="AG16" i="225"/>
  <c r="AF16" i="225"/>
  <c r="AE16" i="225"/>
  <c r="AD16" i="225"/>
  <c r="AC16" i="225"/>
  <c r="AB16" i="225"/>
  <c r="AA16" i="225"/>
  <c r="Z16" i="225"/>
  <c r="Y16" i="225"/>
  <c r="X16" i="225"/>
  <c r="W16" i="225"/>
  <c r="V16" i="225"/>
  <c r="U16" i="225"/>
  <c r="T16" i="225"/>
  <c r="S16" i="225"/>
  <c r="R16" i="225"/>
  <c r="Q16" i="225"/>
  <c r="P16" i="225"/>
  <c r="O16" i="225"/>
  <c r="N16" i="225"/>
  <c r="M16" i="225"/>
  <c r="L16" i="225"/>
  <c r="K16" i="225"/>
  <c r="F16" i="225"/>
  <c r="AI15" i="225"/>
  <c r="AH15" i="225"/>
  <c r="AJ15" i="225" s="1"/>
  <c r="AG15" i="225"/>
  <c r="AE15" i="225"/>
  <c r="AD15" i="225"/>
  <c r="AC15" i="225"/>
  <c r="AF15" i="225" s="1"/>
  <c r="AB15" i="225"/>
  <c r="AA15" i="225"/>
  <c r="Z15" i="225"/>
  <c r="Y15" i="225"/>
  <c r="X15" i="225"/>
  <c r="W15" i="225"/>
  <c r="V15" i="225"/>
  <c r="T15" i="225"/>
  <c r="S15" i="225"/>
  <c r="U15" i="225" s="1"/>
  <c r="R15" i="225"/>
  <c r="Q15" i="225"/>
  <c r="O15" i="225"/>
  <c r="N15" i="225"/>
  <c r="M15" i="225"/>
  <c r="P15" i="225" s="1"/>
  <c r="F15" i="225" s="1"/>
  <c r="L15" i="225"/>
  <c r="K15" i="225"/>
  <c r="AI14" i="225"/>
  <c r="AH14" i="225"/>
  <c r="AJ14" i="225" s="1"/>
  <c r="AG14" i="225"/>
  <c r="AE14" i="225"/>
  <c r="AD14" i="225"/>
  <c r="AC14" i="225"/>
  <c r="AB14" i="225"/>
  <c r="AA14" i="225"/>
  <c r="Y14" i="225"/>
  <c r="X14" i="225"/>
  <c r="W14" i="225"/>
  <c r="V14" i="225"/>
  <c r="T14" i="225"/>
  <c r="S14" i="225"/>
  <c r="R14" i="225"/>
  <c r="Q14" i="225"/>
  <c r="O14" i="225"/>
  <c r="N14" i="225"/>
  <c r="M14" i="225"/>
  <c r="L14" i="225"/>
  <c r="K14" i="225"/>
  <c r="AI13" i="225"/>
  <c r="AH13" i="225"/>
  <c r="AJ13" i="225" s="1"/>
  <c r="AG13" i="225"/>
  <c r="AE13" i="225"/>
  <c r="AD13" i="225"/>
  <c r="AC13" i="225"/>
  <c r="AB13" i="225"/>
  <c r="AA13" i="225"/>
  <c r="Y13" i="225"/>
  <c r="X13" i="225"/>
  <c r="Z13" i="225" s="1"/>
  <c r="W13" i="225"/>
  <c r="V13" i="225"/>
  <c r="T13" i="225"/>
  <c r="S13" i="225"/>
  <c r="R13" i="225"/>
  <c r="Q13" i="225"/>
  <c r="O13" i="225"/>
  <c r="N13" i="225"/>
  <c r="M13" i="225"/>
  <c r="L13" i="225"/>
  <c r="K13" i="225"/>
  <c r="AI12" i="225"/>
  <c r="AH12" i="225"/>
  <c r="AG12" i="225"/>
  <c r="AE12" i="225"/>
  <c r="AD12" i="225"/>
  <c r="AC12" i="225"/>
  <c r="AB12" i="225"/>
  <c r="AA12" i="225"/>
  <c r="Y12" i="225"/>
  <c r="X12" i="225"/>
  <c r="W12" i="225"/>
  <c r="V12" i="225"/>
  <c r="T12" i="225"/>
  <c r="S12" i="225"/>
  <c r="R12" i="225"/>
  <c r="Q12" i="225"/>
  <c r="O12" i="225"/>
  <c r="N12" i="225"/>
  <c r="M12" i="225"/>
  <c r="L12" i="225"/>
  <c r="K12" i="225"/>
  <c r="AI11" i="225"/>
  <c r="AH11" i="225"/>
  <c r="AJ11" i="225" s="1"/>
  <c r="AG11" i="225"/>
  <c r="AE11" i="225"/>
  <c r="AD11" i="225"/>
  <c r="AC11" i="225"/>
  <c r="AB11" i="225"/>
  <c r="AA11" i="225"/>
  <c r="Y11" i="225"/>
  <c r="X11" i="225"/>
  <c r="Z11" i="225" s="1"/>
  <c r="W11" i="225"/>
  <c r="V11" i="225"/>
  <c r="T11" i="225"/>
  <c r="S11" i="225"/>
  <c r="R11" i="225"/>
  <c r="Q11" i="225"/>
  <c r="O11" i="225"/>
  <c r="N11" i="225"/>
  <c r="M11" i="225"/>
  <c r="L11" i="225"/>
  <c r="K11" i="225"/>
  <c r="AI10" i="225"/>
  <c r="AH10" i="225"/>
  <c r="AJ10" i="225" s="1"/>
  <c r="AG10" i="225"/>
  <c r="AE10" i="225"/>
  <c r="AD10" i="225"/>
  <c r="AC10" i="225"/>
  <c r="AB10" i="225"/>
  <c r="AA10" i="225"/>
  <c r="Y10" i="225"/>
  <c r="X10" i="225"/>
  <c r="Z10" i="225" s="1"/>
  <c r="W10" i="225"/>
  <c r="V10" i="225"/>
  <c r="T10" i="225"/>
  <c r="S10" i="225"/>
  <c r="R10" i="225"/>
  <c r="Q10" i="225"/>
  <c r="O10" i="225"/>
  <c r="N10" i="225"/>
  <c r="P10" i="225" s="1"/>
  <c r="F10" i="225" s="1"/>
  <c r="M10" i="225"/>
  <c r="L10" i="225"/>
  <c r="K10" i="225"/>
  <c r="AI9" i="225"/>
  <c r="AH9" i="225"/>
  <c r="AJ9" i="225" s="1"/>
  <c r="AG9" i="225"/>
  <c r="AE9" i="225"/>
  <c r="AD9" i="225"/>
  <c r="AF9" i="225" s="1"/>
  <c r="AC9" i="225"/>
  <c r="AB9" i="225"/>
  <c r="AA9" i="225"/>
  <c r="Y9" i="225"/>
  <c r="X9" i="225"/>
  <c r="Z9" i="225" s="1"/>
  <c r="W9" i="225"/>
  <c r="V9" i="225"/>
  <c r="T9" i="225"/>
  <c r="U9" i="225" s="1"/>
  <c r="S9" i="225"/>
  <c r="R9" i="225"/>
  <c r="Q9" i="225"/>
  <c r="O9" i="225"/>
  <c r="N9" i="225"/>
  <c r="M9" i="225"/>
  <c r="L9" i="225"/>
  <c r="K9" i="225"/>
  <c r="AI8" i="225"/>
  <c r="AH8" i="225"/>
  <c r="AJ8" i="225" s="1"/>
  <c r="AG8" i="225"/>
  <c r="AE8" i="225"/>
  <c r="AD8" i="225"/>
  <c r="AC8" i="225"/>
  <c r="AB8" i="225"/>
  <c r="AA8" i="225"/>
  <c r="Y8" i="225"/>
  <c r="X8" i="225"/>
  <c r="W8" i="225"/>
  <c r="V8" i="225"/>
  <c r="T8" i="225"/>
  <c r="S8" i="225"/>
  <c r="R8" i="225"/>
  <c r="Q8" i="225"/>
  <c r="O8" i="225"/>
  <c r="N8" i="225"/>
  <c r="M8" i="225"/>
  <c r="L8" i="225"/>
  <c r="K8" i="225"/>
  <c r="AI7" i="225"/>
  <c r="AH7" i="225"/>
  <c r="AG7" i="225"/>
  <c r="AE7" i="225"/>
  <c r="AD7" i="225"/>
  <c r="AC7" i="225"/>
  <c r="AB7" i="225"/>
  <c r="AA7" i="225"/>
  <c r="Y7" i="225"/>
  <c r="X7" i="225"/>
  <c r="W7" i="225"/>
  <c r="V7" i="225"/>
  <c r="T7" i="225"/>
  <c r="S7" i="225"/>
  <c r="R7" i="225"/>
  <c r="Q7" i="225"/>
  <c r="O7" i="225"/>
  <c r="N7" i="225"/>
  <c r="M7" i="225"/>
  <c r="L7" i="225"/>
  <c r="K7" i="225"/>
  <c r="AI6" i="225"/>
  <c r="AH6" i="225"/>
  <c r="AJ6" i="225" s="1"/>
  <c r="AG6" i="225"/>
  <c r="AE6" i="225"/>
  <c r="AD6" i="225"/>
  <c r="AF6" i="225" s="1"/>
  <c r="AC6" i="225"/>
  <c r="AB6" i="225"/>
  <c r="AA6" i="225"/>
  <c r="Y6" i="225"/>
  <c r="X6" i="225"/>
  <c r="Z6" i="225" s="1"/>
  <c r="W6" i="225"/>
  <c r="V6" i="225"/>
  <c r="T6" i="225"/>
  <c r="U6" i="225" s="1"/>
  <c r="S6" i="225"/>
  <c r="R6" i="225"/>
  <c r="Q6" i="225"/>
  <c r="O6" i="225"/>
  <c r="N6" i="225"/>
  <c r="P6" i="225" s="1"/>
  <c r="F6" i="225" s="1"/>
  <c r="M6" i="225"/>
  <c r="L6" i="225"/>
  <c r="K6" i="225"/>
  <c r="AI5" i="225"/>
  <c r="AJ5" i="225" s="1"/>
  <c r="AH5" i="225"/>
  <c r="AG5" i="225"/>
  <c r="AE5" i="225"/>
  <c r="AD5" i="225"/>
  <c r="AC5" i="225"/>
  <c r="AB5" i="225"/>
  <c r="AA5" i="225"/>
  <c r="Y5" i="225"/>
  <c r="Z5" i="225" s="1"/>
  <c r="X5" i="225"/>
  <c r="W5" i="225"/>
  <c r="V5" i="225"/>
  <c r="T5" i="225"/>
  <c r="S5" i="225"/>
  <c r="R5" i="225"/>
  <c r="Q5" i="225"/>
  <c r="O5" i="225"/>
  <c r="N5" i="225"/>
  <c r="M5" i="225"/>
  <c r="L5" i="225"/>
  <c r="K5" i="225"/>
  <c r="AI4" i="225"/>
  <c r="AH4" i="225"/>
  <c r="AJ4" i="225" s="1"/>
  <c r="AG4" i="225"/>
  <c r="AE4" i="225"/>
  <c r="AD4" i="225"/>
  <c r="AC4" i="225"/>
  <c r="AF4" i="225" s="1"/>
  <c r="AB4" i="225"/>
  <c r="AA4" i="225"/>
  <c r="Y4" i="225"/>
  <c r="X4" i="225"/>
  <c r="Z4" i="225" s="1"/>
  <c r="W4" i="225"/>
  <c r="V4" i="225"/>
  <c r="T4" i="225"/>
  <c r="S4" i="225"/>
  <c r="U4" i="225" s="1"/>
  <c r="R4" i="225"/>
  <c r="Q4" i="225"/>
  <c r="O4" i="225"/>
  <c r="N4" i="225"/>
  <c r="M4" i="225"/>
  <c r="L4" i="225"/>
  <c r="K4" i="225"/>
  <c r="E54" i="222"/>
  <c r="D54" i="222"/>
  <c r="D56" i="222" s="1"/>
  <c r="C54" i="222"/>
  <c r="E47" i="222"/>
  <c r="E49" i="222" s="1"/>
  <c r="D47" i="222"/>
  <c r="AJ43" i="222"/>
  <c r="AI43" i="222"/>
  <c r="AH43" i="222"/>
  <c r="AG43" i="222"/>
  <c r="AF43" i="222"/>
  <c r="AE43" i="222"/>
  <c r="AD43" i="222"/>
  <c r="AC43" i="222"/>
  <c r="AB43" i="222"/>
  <c r="AA43" i="222"/>
  <c r="Z43" i="222"/>
  <c r="Y43" i="222"/>
  <c r="X43" i="222"/>
  <c r="W43" i="222"/>
  <c r="V43" i="222"/>
  <c r="U43" i="222"/>
  <c r="T43" i="222"/>
  <c r="S43" i="222"/>
  <c r="R43" i="222"/>
  <c r="Q43" i="222"/>
  <c r="P43" i="222"/>
  <c r="O43" i="222"/>
  <c r="N43" i="222"/>
  <c r="M43" i="222"/>
  <c r="L43" i="222"/>
  <c r="K43" i="222"/>
  <c r="F43" i="222"/>
  <c r="AJ42" i="222"/>
  <c r="AI42" i="222"/>
  <c r="AH42" i="222"/>
  <c r="AG42" i="222"/>
  <c r="AF42" i="222"/>
  <c r="AE42" i="222"/>
  <c r="AD42" i="222"/>
  <c r="AC42" i="222"/>
  <c r="AB42" i="222"/>
  <c r="AA42" i="222"/>
  <c r="Z42" i="222"/>
  <c r="Y42" i="222"/>
  <c r="X42" i="222"/>
  <c r="W42" i="222"/>
  <c r="V42" i="222"/>
  <c r="U42" i="222"/>
  <c r="T42" i="222"/>
  <c r="S42" i="222"/>
  <c r="R42" i="222"/>
  <c r="Q42" i="222"/>
  <c r="P42" i="222"/>
  <c r="O42" i="222"/>
  <c r="N42" i="222"/>
  <c r="M42" i="222"/>
  <c r="L42" i="222"/>
  <c r="K42" i="222"/>
  <c r="F42" i="222"/>
  <c r="AJ41" i="222"/>
  <c r="AI41" i="222"/>
  <c r="AH41" i="222"/>
  <c r="AG41" i="222"/>
  <c r="AF41" i="222"/>
  <c r="AE41" i="222"/>
  <c r="AD41" i="222"/>
  <c r="AC41" i="222"/>
  <c r="AB41" i="222"/>
  <c r="AA41" i="222"/>
  <c r="Z41" i="222"/>
  <c r="Y41" i="222"/>
  <c r="X41" i="222"/>
  <c r="W41" i="222"/>
  <c r="V41" i="222"/>
  <c r="U41" i="222"/>
  <c r="T41" i="222"/>
  <c r="S41" i="222"/>
  <c r="R41" i="222"/>
  <c r="Q41" i="222"/>
  <c r="P41" i="222"/>
  <c r="O41" i="222"/>
  <c r="N41" i="222"/>
  <c r="M41" i="222"/>
  <c r="L41" i="222"/>
  <c r="K41" i="222"/>
  <c r="F41" i="222"/>
  <c r="AJ40" i="222"/>
  <c r="AI40" i="222"/>
  <c r="AH40" i="222"/>
  <c r="AG40" i="222"/>
  <c r="AF40" i="222"/>
  <c r="AE40" i="222"/>
  <c r="AD40" i="222"/>
  <c r="AC40" i="222"/>
  <c r="AB40" i="222"/>
  <c r="AA40" i="222"/>
  <c r="Z40" i="222"/>
  <c r="Y40" i="222"/>
  <c r="X40" i="222"/>
  <c r="W40" i="222"/>
  <c r="V40" i="222"/>
  <c r="U40" i="222"/>
  <c r="T40" i="222"/>
  <c r="S40" i="222"/>
  <c r="R40" i="222"/>
  <c r="Q40" i="222"/>
  <c r="P40" i="222"/>
  <c r="O40" i="222"/>
  <c r="N40" i="222"/>
  <c r="M40" i="222"/>
  <c r="L40" i="222"/>
  <c r="K40" i="222"/>
  <c r="F40" i="222"/>
  <c r="AJ39" i="222"/>
  <c r="AI39" i="222"/>
  <c r="AH39" i="222"/>
  <c r="AG39" i="222"/>
  <c r="AF39" i="222"/>
  <c r="AE39" i="222"/>
  <c r="AD39" i="222"/>
  <c r="AC39" i="222"/>
  <c r="AB39" i="222"/>
  <c r="AA39" i="222"/>
  <c r="Z39" i="222"/>
  <c r="Y39" i="222"/>
  <c r="X39" i="222"/>
  <c r="W39" i="222"/>
  <c r="V39" i="222"/>
  <c r="U39" i="222"/>
  <c r="T39" i="222"/>
  <c r="S39" i="222"/>
  <c r="R39" i="222"/>
  <c r="Q39" i="222"/>
  <c r="P39" i="222"/>
  <c r="O39" i="222"/>
  <c r="N39" i="222"/>
  <c r="M39" i="222"/>
  <c r="L39" i="222"/>
  <c r="K39" i="222"/>
  <c r="F39" i="222"/>
  <c r="AJ38" i="222"/>
  <c r="AI38" i="222"/>
  <c r="AH38" i="222"/>
  <c r="AG38" i="222"/>
  <c r="AF38" i="222"/>
  <c r="AE38" i="222"/>
  <c r="AD38" i="222"/>
  <c r="AC38" i="222"/>
  <c r="AB38" i="222"/>
  <c r="AA38" i="222"/>
  <c r="Z38" i="222"/>
  <c r="Y38" i="222"/>
  <c r="X38" i="222"/>
  <c r="W38" i="222"/>
  <c r="V38" i="222"/>
  <c r="U38" i="222"/>
  <c r="T38" i="222"/>
  <c r="S38" i="222"/>
  <c r="R38" i="222"/>
  <c r="Q38" i="222"/>
  <c r="P38" i="222"/>
  <c r="O38" i="222"/>
  <c r="N38" i="222"/>
  <c r="M38" i="222"/>
  <c r="L38" i="222"/>
  <c r="K38" i="222"/>
  <c r="F38" i="222"/>
  <c r="AJ37" i="222"/>
  <c r="AI37" i="222"/>
  <c r="AH37" i="222"/>
  <c r="AG37" i="222"/>
  <c r="AF37" i="222"/>
  <c r="AE37" i="222"/>
  <c r="AD37" i="222"/>
  <c r="AC37" i="222"/>
  <c r="AB37" i="222"/>
  <c r="AA37" i="222"/>
  <c r="Z37" i="222"/>
  <c r="Y37" i="222"/>
  <c r="X37" i="222"/>
  <c r="W37" i="222"/>
  <c r="V37" i="222"/>
  <c r="U37" i="222"/>
  <c r="T37" i="222"/>
  <c r="S37" i="222"/>
  <c r="R37" i="222"/>
  <c r="Q37" i="222"/>
  <c r="P37" i="222"/>
  <c r="O37" i="222"/>
  <c r="N37" i="222"/>
  <c r="M37" i="222"/>
  <c r="L37" i="222"/>
  <c r="K37" i="222"/>
  <c r="F37" i="222"/>
  <c r="AJ36" i="222"/>
  <c r="AI36" i="222"/>
  <c r="AH36" i="222"/>
  <c r="AG36" i="222"/>
  <c r="AF36" i="222"/>
  <c r="AE36" i="222"/>
  <c r="AD36" i="222"/>
  <c r="AC36" i="222"/>
  <c r="AB36" i="222"/>
  <c r="AA36" i="222"/>
  <c r="Z36" i="222"/>
  <c r="Y36" i="222"/>
  <c r="X36" i="222"/>
  <c r="W36" i="222"/>
  <c r="V36" i="222"/>
  <c r="U36" i="222"/>
  <c r="T36" i="222"/>
  <c r="S36" i="222"/>
  <c r="R36" i="222"/>
  <c r="Q36" i="222"/>
  <c r="P36" i="222"/>
  <c r="O36" i="222"/>
  <c r="N36" i="222"/>
  <c r="M36" i="222"/>
  <c r="L36" i="222"/>
  <c r="K36" i="222"/>
  <c r="F36" i="222"/>
  <c r="AJ35" i="222"/>
  <c r="AI35" i="222"/>
  <c r="AH35" i="222"/>
  <c r="AG35" i="222"/>
  <c r="AF35" i="222"/>
  <c r="AE35" i="222"/>
  <c r="AD35" i="222"/>
  <c r="AC35" i="222"/>
  <c r="AB35" i="222"/>
  <c r="AA35" i="222"/>
  <c r="Z35" i="222"/>
  <c r="Y35" i="222"/>
  <c r="X35" i="222"/>
  <c r="W35" i="222"/>
  <c r="V35" i="222"/>
  <c r="U35" i="222"/>
  <c r="T35" i="222"/>
  <c r="S35" i="222"/>
  <c r="R35" i="222"/>
  <c r="Q35" i="222"/>
  <c r="P35" i="222"/>
  <c r="O35" i="222"/>
  <c r="N35" i="222"/>
  <c r="M35" i="222"/>
  <c r="L35" i="222"/>
  <c r="K35" i="222"/>
  <c r="F35" i="222"/>
  <c r="AJ34" i="222"/>
  <c r="AI34" i="222"/>
  <c r="AH34" i="222"/>
  <c r="AG34" i="222"/>
  <c r="AF34" i="222"/>
  <c r="AE34" i="222"/>
  <c r="AD34" i="222"/>
  <c r="AC34" i="222"/>
  <c r="AB34" i="222"/>
  <c r="AA34" i="222"/>
  <c r="Z34" i="222"/>
  <c r="Y34" i="222"/>
  <c r="X34" i="222"/>
  <c r="W34" i="222"/>
  <c r="V34" i="222"/>
  <c r="U34" i="222"/>
  <c r="T34" i="222"/>
  <c r="S34" i="222"/>
  <c r="R34" i="222"/>
  <c r="Q34" i="222"/>
  <c r="P34" i="222"/>
  <c r="O34" i="222"/>
  <c r="N34" i="222"/>
  <c r="M34" i="222"/>
  <c r="L34" i="222"/>
  <c r="K34" i="222"/>
  <c r="F34" i="222"/>
  <c r="AJ33" i="222"/>
  <c r="AI33" i="222"/>
  <c r="AH33" i="222"/>
  <c r="AG33" i="222"/>
  <c r="AF33" i="222"/>
  <c r="AE33" i="222"/>
  <c r="AD33" i="222"/>
  <c r="AC33" i="222"/>
  <c r="AB33" i="222"/>
  <c r="AA33" i="222"/>
  <c r="Z33" i="222"/>
  <c r="Y33" i="222"/>
  <c r="X33" i="222"/>
  <c r="W33" i="222"/>
  <c r="V33" i="222"/>
  <c r="U33" i="222"/>
  <c r="T33" i="222"/>
  <c r="S33" i="222"/>
  <c r="R33" i="222"/>
  <c r="Q33" i="222"/>
  <c r="P33" i="222"/>
  <c r="O33" i="222"/>
  <c r="N33" i="222"/>
  <c r="M33" i="222"/>
  <c r="L33" i="222"/>
  <c r="K33" i="222"/>
  <c r="F33" i="222"/>
  <c r="AJ32" i="222"/>
  <c r="AI32" i="222"/>
  <c r="AH32" i="222"/>
  <c r="AG32" i="222"/>
  <c r="AF32" i="222"/>
  <c r="AE32" i="222"/>
  <c r="AD32" i="222"/>
  <c r="AC32" i="222"/>
  <c r="AB32" i="222"/>
  <c r="AA32" i="222"/>
  <c r="Z32" i="222"/>
  <c r="Y32" i="222"/>
  <c r="X32" i="222"/>
  <c r="W32" i="222"/>
  <c r="V32" i="222"/>
  <c r="U32" i="222"/>
  <c r="T32" i="222"/>
  <c r="S32" i="222"/>
  <c r="R32" i="222"/>
  <c r="Q32" i="222"/>
  <c r="P32" i="222"/>
  <c r="O32" i="222"/>
  <c r="N32" i="222"/>
  <c r="M32" i="222"/>
  <c r="L32" i="222"/>
  <c r="K32" i="222"/>
  <c r="F32" i="222"/>
  <c r="AJ31" i="222"/>
  <c r="AI31" i="222"/>
  <c r="AH31" i="222"/>
  <c r="AG31" i="222"/>
  <c r="AF31" i="222"/>
  <c r="AE31" i="222"/>
  <c r="AD31" i="222"/>
  <c r="AC31" i="222"/>
  <c r="AB31" i="222"/>
  <c r="AA31" i="222"/>
  <c r="Z31" i="222"/>
  <c r="Y31" i="222"/>
  <c r="X31" i="222"/>
  <c r="W31" i="222"/>
  <c r="V31" i="222"/>
  <c r="U31" i="222"/>
  <c r="T31" i="222"/>
  <c r="S31" i="222"/>
  <c r="R31" i="222"/>
  <c r="Q31" i="222"/>
  <c r="P31" i="222"/>
  <c r="O31" i="222"/>
  <c r="N31" i="222"/>
  <c r="M31" i="222"/>
  <c r="L31" i="222"/>
  <c r="K31" i="222"/>
  <c r="F31" i="222"/>
  <c r="AJ30" i="222"/>
  <c r="AI30" i="222"/>
  <c r="AH30" i="222"/>
  <c r="AG30" i="222"/>
  <c r="AF30" i="222"/>
  <c r="AE30" i="222"/>
  <c r="AD30" i="222"/>
  <c r="AC30" i="222"/>
  <c r="AB30" i="222"/>
  <c r="AA30" i="222"/>
  <c r="Z30" i="222"/>
  <c r="Y30" i="222"/>
  <c r="X30" i="222"/>
  <c r="W30" i="222"/>
  <c r="V30" i="222"/>
  <c r="U30" i="222"/>
  <c r="T30" i="222"/>
  <c r="S30" i="222"/>
  <c r="R30" i="222"/>
  <c r="Q30" i="222"/>
  <c r="P30" i="222"/>
  <c r="O30" i="222"/>
  <c r="N30" i="222"/>
  <c r="M30" i="222"/>
  <c r="L30" i="222"/>
  <c r="K30" i="222"/>
  <c r="F30" i="222"/>
  <c r="AJ29" i="222"/>
  <c r="AI29" i="222"/>
  <c r="AH29" i="222"/>
  <c r="AG29" i="222"/>
  <c r="AF29" i="222"/>
  <c r="AE29" i="222"/>
  <c r="AD29" i="222"/>
  <c r="AC29" i="222"/>
  <c r="AB29" i="222"/>
  <c r="AA29" i="222"/>
  <c r="Z29" i="222"/>
  <c r="Y29" i="222"/>
  <c r="X29" i="222"/>
  <c r="W29" i="222"/>
  <c r="V29" i="222"/>
  <c r="U29" i="222"/>
  <c r="T29" i="222"/>
  <c r="S29" i="222"/>
  <c r="R29" i="222"/>
  <c r="Q29" i="222"/>
  <c r="P29" i="222"/>
  <c r="O29" i="222"/>
  <c r="N29" i="222"/>
  <c r="M29" i="222"/>
  <c r="L29" i="222"/>
  <c r="K29" i="222"/>
  <c r="F29" i="222"/>
  <c r="AJ28" i="222"/>
  <c r="AI28" i="222"/>
  <c r="AH28" i="222"/>
  <c r="AG28" i="222"/>
  <c r="AF28" i="222"/>
  <c r="AE28" i="222"/>
  <c r="AD28" i="222"/>
  <c r="AC28" i="222"/>
  <c r="AB28" i="222"/>
  <c r="AA28" i="222"/>
  <c r="Z28" i="222"/>
  <c r="Y28" i="222"/>
  <c r="X28" i="222"/>
  <c r="W28" i="222"/>
  <c r="V28" i="222"/>
  <c r="U28" i="222"/>
  <c r="T28" i="222"/>
  <c r="S28" i="222"/>
  <c r="R28" i="222"/>
  <c r="Q28" i="222"/>
  <c r="P28" i="222"/>
  <c r="O28" i="222"/>
  <c r="N28" i="222"/>
  <c r="M28" i="222"/>
  <c r="L28" i="222"/>
  <c r="K28" i="222"/>
  <c r="F28" i="222"/>
  <c r="AJ27" i="222"/>
  <c r="AI27" i="222"/>
  <c r="AH27" i="222"/>
  <c r="AG27" i="222"/>
  <c r="AF27" i="222"/>
  <c r="AE27" i="222"/>
  <c r="AD27" i="222"/>
  <c r="AC27" i="222"/>
  <c r="AB27" i="222"/>
  <c r="AA27" i="222"/>
  <c r="Z27" i="222"/>
  <c r="Y27" i="222"/>
  <c r="X27" i="222"/>
  <c r="W27" i="222"/>
  <c r="V27" i="222"/>
  <c r="U27" i="222"/>
  <c r="T27" i="222"/>
  <c r="S27" i="222"/>
  <c r="R27" i="222"/>
  <c r="Q27" i="222"/>
  <c r="P27" i="222"/>
  <c r="O27" i="222"/>
  <c r="N27" i="222"/>
  <c r="M27" i="222"/>
  <c r="L27" i="222"/>
  <c r="K27" i="222"/>
  <c r="F27" i="222"/>
  <c r="AJ26" i="222"/>
  <c r="AI26" i="222"/>
  <c r="AH26" i="222"/>
  <c r="AG26" i="222"/>
  <c r="AF26" i="222"/>
  <c r="AE26" i="222"/>
  <c r="AD26" i="222"/>
  <c r="AC26" i="222"/>
  <c r="AB26" i="222"/>
  <c r="AA26" i="222"/>
  <c r="Z26" i="222"/>
  <c r="Y26" i="222"/>
  <c r="X26" i="222"/>
  <c r="W26" i="222"/>
  <c r="V26" i="222"/>
  <c r="U26" i="222"/>
  <c r="T26" i="222"/>
  <c r="S26" i="222"/>
  <c r="R26" i="222"/>
  <c r="Q26" i="222"/>
  <c r="P26" i="222"/>
  <c r="O26" i="222"/>
  <c r="N26" i="222"/>
  <c r="M26" i="222"/>
  <c r="L26" i="222"/>
  <c r="K26" i="222"/>
  <c r="F26" i="222"/>
  <c r="AJ25" i="222"/>
  <c r="AI25" i="222"/>
  <c r="AH25" i="222"/>
  <c r="AG25" i="222"/>
  <c r="AF25" i="222"/>
  <c r="AE25" i="222"/>
  <c r="AD25" i="222"/>
  <c r="AC25" i="222"/>
  <c r="AB25" i="222"/>
  <c r="AA25" i="222"/>
  <c r="Z25" i="222"/>
  <c r="Y25" i="222"/>
  <c r="X25" i="222"/>
  <c r="W25" i="222"/>
  <c r="V25" i="222"/>
  <c r="U25" i="222"/>
  <c r="T25" i="222"/>
  <c r="S25" i="222"/>
  <c r="R25" i="222"/>
  <c r="Q25" i="222"/>
  <c r="P25" i="222"/>
  <c r="O25" i="222"/>
  <c r="N25" i="222"/>
  <c r="M25" i="222"/>
  <c r="L25" i="222"/>
  <c r="K25" i="222"/>
  <c r="F25" i="222"/>
  <c r="AJ24" i="222"/>
  <c r="AI24" i="222"/>
  <c r="AH24" i="222"/>
  <c r="AG24" i="222"/>
  <c r="AF24" i="222"/>
  <c r="AE24" i="222"/>
  <c r="AD24" i="222"/>
  <c r="AC24" i="222"/>
  <c r="AB24" i="222"/>
  <c r="AA24" i="222"/>
  <c r="Z24" i="222"/>
  <c r="Y24" i="222"/>
  <c r="X24" i="222"/>
  <c r="W24" i="222"/>
  <c r="V24" i="222"/>
  <c r="U24" i="222"/>
  <c r="T24" i="222"/>
  <c r="S24" i="222"/>
  <c r="R24" i="222"/>
  <c r="Q24" i="222"/>
  <c r="P24" i="222"/>
  <c r="O24" i="222"/>
  <c r="N24" i="222"/>
  <c r="M24" i="222"/>
  <c r="L24" i="222"/>
  <c r="K24" i="222"/>
  <c r="F24" i="222"/>
  <c r="AJ23" i="222"/>
  <c r="AI23" i="222"/>
  <c r="AH23" i="222"/>
  <c r="AG23" i="222"/>
  <c r="AF23" i="222"/>
  <c r="AE23" i="222"/>
  <c r="AD23" i="222"/>
  <c r="AC23" i="222"/>
  <c r="AB23" i="222"/>
  <c r="AA23" i="222"/>
  <c r="Z23" i="222"/>
  <c r="Y23" i="222"/>
  <c r="X23" i="222"/>
  <c r="W23" i="222"/>
  <c r="V23" i="222"/>
  <c r="U23" i="222"/>
  <c r="T23" i="222"/>
  <c r="S23" i="222"/>
  <c r="R23" i="222"/>
  <c r="Q23" i="222"/>
  <c r="P23" i="222"/>
  <c r="O23" i="222"/>
  <c r="N23" i="222"/>
  <c r="M23" i="222"/>
  <c r="L23" i="222"/>
  <c r="K23" i="222"/>
  <c r="F23" i="222"/>
  <c r="AJ22" i="222"/>
  <c r="AI22" i="222"/>
  <c r="AH22" i="222"/>
  <c r="AG22" i="222"/>
  <c r="AF22" i="222"/>
  <c r="AE22" i="222"/>
  <c r="AD22" i="222"/>
  <c r="AC22" i="222"/>
  <c r="AB22" i="222"/>
  <c r="AA22" i="222"/>
  <c r="Z22" i="222"/>
  <c r="Y22" i="222"/>
  <c r="X22" i="222"/>
  <c r="W22" i="222"/>
  <c r="V22" i="222"/>
  <c r="U22" i="222"/>
  <c r="T22" i="222"/>
  <c r="S22" i="222"/>
  <c r="R22" i="222"/>
  <c r="Q22" i="222"/>
  <c r="P22" i="222"/>
  <c r="O22" i="222"/>
  <c r="N22" i="222"/>
  <c r="M22" i="222"/>
  <c r="L22" i="222"/>
  <c r="K22" i="222"/>
  <c r="F22" i="222"/>
  <c r="AJ21" i="222"/>
  <c r="AI21" i="222"/>
  <c r="AH21" i="222"/>
  <c r="AG21" i="222"/>
  <c r="AF21" i="222"/>
  <c r="AE21" i="222"/>
  <c r="AD21" i="222"/>
  <c r="AC21" i="222"/>
  <c r="AB21" i="222"/>
  <c r="AA21" i="222"/>
  <c r="Z21" i="222"/>
  <c r="Y21" i="222"/>
  <c r="X21" i="222"/>
  <c r="W21" i="222"/>
  <c r="V21" i="222"/>
  <c r="U21" i="222"/>
  <c r="T21" i="222"/>
  <c r="S21" i="222"/>
  <c r="R21" i="222"/>
  <c r="Q21" i="222"/>
  <c r="P21" i="222"/>
  <c r="O21" i="222"/>
  <c r="N21" i="222"/>
  <c r="M21" i="222"/>
  <c r="L21" i="222"/>
  <c r="K21" i="222"/>
  <c r="F21" i="222"/>
  <c r="AI20" i="222"/>
  <c r="AH20" i="222"/>
  <c r="AJ20" i="222" s="1"/>
  <c r="F20" i="222" s="1"/>
  <c r="AG20" i="222"/>
  <c r="AE20" i="222"/>
  <c r="AD20" i="222"/>
  <c r="AC20" i="222"/>
  <c r="AB20" i="222"/>
  <c r="AF20" i="222" s="1"/>
  <c r="AA20" i="222"/>
  <c r="Y20" i="222"/>
  <c r="X20" i="222"/>
  <c r="W20" i="222"/>
  <c r="Z20" i="222" s="1"/>
  <c r="V20" i="222"/>
  <c r="T20" i="222"/>
  <c r="S20" i="222"/>
  <c r="R20" i="222"/>
  <c r="U20" i="222" s="1"/>
  <c r="Q20" i="222"/>
  <c r="O20" i="222"/>
  <c r="N20" i="222"/>
  <c r="M20" i="222"/>
  <c r="L20" i="222"/>
  <c r="P20" i="222" s="1"/>
  <c r="K20" i="222"/>
  <c r="AI19" i="222"/>
  <c r="AH19" i="222"/>
  <c r="AG19" i="222"/>
  <c r="AJ19" i="222" s="1"/>
  <c r="F19" i="222" s="1"/>
  <c r="AE19" i="222"/>
  <c r="AD19" i="222"/>
  <c r="AC19" i="222"/>
  <c r="AB19" i="222"/>
  <c r="AA19" i="222"/>
  <c r="AF19" i="222" s="1"/>
  <c r="Y19" i="222"/>
  <c r="X19" i="222"/>
  <c r="W19" i="222"/>
  <c r="V19" i="222"/>
  <c r="Z19" i="222" s="1"/>
  <c r="T19" i="222"/>
  <c r="S19" i="222"/>
  <c r="R19" i="222"/>
  <c r="Q19" i="222"/>
  <c r="U19" i="222" s="1"/>
  <c r="O19" i="222"/>
  <c r="N19" i="222"/>
  <c r="M19" i="222"/>
  <c r="L19" i="222"/>
  <c r="K19" i="222"/>
  <c r="P19" i="222" s="1"/>
  <c r="AI18" i="222"/>
  <c r="AH18" i="222"/>
  <c r="AG18" i="222"/>
  <c r="AJ18" i="222" s="1"/>
  <c r="F18" i="222" s="1"/>
  <c r="AE18" i="222"/>
  <c r="AD18" i="222"/>
  <c r="AC18" i="222"/>
  <c r="AB18" i="222"/>
  <c r="AA18" i="222"/>
  <c r="AF18" i="222" s="1"/>
  <c r="Y18" i="222"/>
  <c r="X18" i="222"/>
  <c r="W18" i="222"/>
  <c r="V18" i="222"/>
  <c r="Z18" i="222" s="1"/>
  <c r="T18" i="222"/>
  <c r="S18" i="222"/>
  <c r="R18" i="222"/>
  <c r="Q18" i="222"/>
  <c r="U18" i="222" s="1"/>
  <c r="O18" i="222"/>
  <c r="N18" i="222"/>
  <c r="M18" i="222"/>
  <c r="L18" i="222"/>
  <c r="K18" i="222"/>
  <c r="P18" i="222" s="1"/>
  <c r="AI17" i="222"/>
  <c r="AH17" i="222"/>
  <c r="AG17" i="222"/>
  <c r="AE17" i="222"/>
  <c r="AD17" i="222"/>
  <c r="AC17" i="222"/>
  <c r="AB17" i="222"/>
  <c r="AA17" i="222"/>
  <c r="Y17" i="222"/>
  <c r="X17" i="222"/>
  <c r="W17" i="222"/>
  <c r="Z17" i="222" s="1"/>
  <c r="V17" i="222"/>
  <c r="T17" i="222"/>
  <c r="S17" i="222"/>
  <c r="R17" i="222"/>
  <c r="Q17" i="222"/>
  <c r="O17" i="222"/>
  <c r="N17" i="222"/>
  <c r="M17" i="222"/>
  <c r="L17" i="222"/>
  <c r="P17" i="222" s="1"/>
  <c r="K17" i="222"/>
  <c r="AI16" i="222"/>
  <c r="AH16" i="222"/>
  <c r="AJ16" i="222" s="1"/>
  <c r="AG16" i="222"/>
  <c r="AE16" i="222"/>
  <c r="AD16" i="222"/>
  <c r="AC16" i="222"/>
  <c r="AB16" i="222"/>
  <c r="AF16" i="222" s="1"/>
  <c r="AA16" i="222"/>
  <c r="Y16" i="222"/>
  <c r="X16" i="222"/>
  <c r="W16" i="222"/>
  <c r="Z16" i="222" s="1"/>
  <c r="V16" i="222"/>
  <c r="T16" i="222"/>
  <c r="S16" i="222"/>
  <c r="R16" i="222"/>
  <c r="U16" i="222" s="1"/>
  <c r="Q16" i="222"/>
  <c r="O16" i="222"/>
  <c r="N16" i="222"/>
  <c r="M16" i="222"/>
  <c r="L16" i="222"/>
  <c r="P16" i="222" s="1"/>
  <c r="K16" i="222"/>
  <c r="AI15" i="222"/>
  <c r="AH15" i="222"/>
  <c r="AG15" i="222"/>
  <c r="AE15" i="222"/>
  <c r="AD15" i="222"/>
  <c r="AC15" i="222"/>
  <c r="AB15" i="222"/>
  <c r="AA15" i="222"/>
  <c r="AF15" i="222" s="1"/>
  <c r="Y15" i="222"/>
  <c r="X15" i="222"/>
  <c r="W15" i="222"/>
  <c r="V15" i="222"/>
  <c r="T15" i="222"/>
  <c r="S15" i="222"/>
  <c r="R15" i="222"/>
  <c r="Q15" i="222"/>
  <c r="O15" i="222"/>
  <c r="N15" i="222"/>
  <c r="M15" i="222"/>
  <c r="L15" i="222"/>
  <c r="K15" i="222"/>
  <c r="AI14" i="222"/>
  <c r="AH14" i="222"/>
  <c r="AG14" i="222"/>
  <c r="AE14" i="222"/>
  <c r="AD14" i="222"/>
  <c r="AC14" i="222"/>
  <c r="AB14" i="222"/>
  <c r="AA14" i="222"/>
  <c r="Y14" i="222"/>
  <c r="X14" i="222"/>
  <c r="W14" i="222"/>
  <c r="V14" i="222"/>
  <c r="T14" i="222"/>
  <c r="S14" i="222"/>
  <c r="R14" i="222"/>
  <c r="Q14" i="222"/>
  <c r="O14" i="222"/>
  <c r="N14" i="222"/>
  <c r="M14" i="222"/>
  <c r="L14" i="222"/>
  <c r="K14" i="222"/>
  <c r="AI13" i="222"/>
  <c r="AH13" i="222"/>
  <c r="AJ13" i="222" s="1"/>
  <c r="AG13" i="222"/>
  <c r="AE13" i="222"/>
  <c r="AD13" i="222"/>
  <c r="AC13" i="222"/>
  <c r="AB13" i="222"/>
  <c r="AA13" i="222"/>
  <c r="Y13" i="222"/>
  <c r="X13" i="222"/>
  <c r="W13" i="222"/>
  <c r="V13" i="222"/>
  <c r="T13" i="222"/>
  <c r="S13" i="222"/>
  <c r="R13" i="222"/>
  <c r="Q13" i="222"/>
  <c r="O13" i="222"/>
  <c r="N13" i="222"/>
  <c r="M13" i="222"/>
  <c r="L13" i="222"/>
  <c r="K13" i="222"/>
  <c r="AI12" i="222"/>
  <c r="AH12" i="222"/>
  <c r="AG12" i="222"/>
  <c r="AE12" i="222"/>
  <c r="AD12" i="222"/>
  <c r="AC12" i="222"/>
  <c r="AB12" i="222"/>
  <c r="AA12" i="222"/>
  <c r="Y12" i="222"/>
  <c r="X12" i="222"/>
  <c r="W12" i="222"/>
  <c r="V12" i="222"/>
  <c r="T12" i="222"/>
  <c r="S12" i="222"/>
  <c r="R12" i="222"/>
  <c r="Q12" i="222"/>
  <c r="O12" i="222"/>
  <c r="N12" i="222"/>
  <c r="M12" i="222"/>
  <c r="L12" i="222"/>
  <c r="K12" i="222"/>
  <c r="AI11" i="222"/>
  <c r="AH11" i="222"/>
  <c r="AJ11" i="222" s="1"/>
  <c r="AG11" i="222"/>
  <c r="AE11" i="222"/>
  <c r="AD11" i="222"/>
  <c r="AC11" i="222"/>
  <c r="AB11" i="222"/>
  <c r="AA11" i="222"/>
  <c r="Y11" i="222"/>
  <c r="X11" i="222"/>
  <c r="W11" i="222"/>
  <c r="V11" i="222"/>
  <c r="T11" i="222"/>
  <c r="S11" i="222"/>
  <c r="R11" i="222"/>
  <c r="Q11" i="222"/>
  <c r="O11" i="222"/>
  <c r="N11" i="222"/>
  <c r="M11" i="222"/>
  <c r="L11" i="222"/>
  <c r="K11" i="222"/>
  <c r="AI10" i="222"/>
  <c r="AH10" i="222"/>
  <c r="AJ10" i="222" s="1"/>
  <c r="AG10" i="222"/>
  <c r="AE10" i="222"/>
  <c r="AD10" i="222"/>
  <c r="AC10" i="222"/>
  <c r="AF10" i="222" s="1"/>
  <c r="AB10" i="222"/>
  <c r="AA10" i="222"/>
  <c r="Y10" i="222"/>
  <c r="X10" i="222"/>
  <c r="Z10" i="222" s="1"/>
  <c r="W10" i="222"/>
  <c r="V10" i="222"/>
  <c r="T10" i="222"/>
  <c r="S10" i="222"/>
  <c r="U10" i="222" s="1"/>
  <c r="R10" i="222"/>
  <c r="Q10" i="222"/>
  <c r="O10" i="222"/>
  <c r="N10" i="222"/>
  <c r="M10" i="222"/>
  <c r="P10" i="222" s="1"/>
  <c r="L10" i="222"/>
  <c r="K10" i="222"/>
  <c r="AI9" i="222"/>
  <c r="AH9" i="222"/>
  <c r="AJ9" i="222" s="1"/>
  <c r="AG9" i="222"/>
  <c r="AE9" i="222"/>
  <c r="AD9" i="222"/>
  <c r="AC9" i="222"/>
  <c r="AB9" i="222"/>
  <c r="AA9" i="222"/>
  <c r="Y9" i="222"/>
  <c r="X9" i="222"/>
  <c r="W9" i="222"/>
  <c r="V9" i="222"/>
  <c r="T9" i="222"/>
  <c r="S9" i="222"/>
  <c r="R9" i="222"/>
  <c r="Q9" i="222"/>
  <c r="O9" i="222"/>
  <c r="N9" i="222"/>
  <c r="M9" i="222"/>
  <c r="L9" i="222"/>
  <c r="K9" i="222"/>
  <c r="AI8" i="222"/>
  <c r="AH8" i="222"/>
  <c r="AJ8" i="222" s="1"/>
  <c r="AG8" i="222"/>
  <c r="AE8" i="222"/>
  <c r="AD8" i="222"/>
  <c r="AC8" i="222"/>
  <c r="AB8" i="222"/>
  <c r="AA8" i="222"/>
  <c r="Y8" i="222"/>
  <c r="X8" i="222"/>
  <c r="W8" i="222"/>
  <c r="V8" i="222"/>
  <c r="T8" i="222"/>
  <c r="S8" i="222"/>
  <c r="R8" i="222"/>
  <c r="Q8" i="222"/>
  <c r="O8" i="222"/>
  <c r="N8" i="222"/>
  <c r="M8" i="222"/>
  <c r="L8" i="222"/>
  <c r="K8" i="222"/>
  <c r="AI7" i="222"/>
  <c r="AH7" i="222"/>
  <c r="AJ7" i="222" s="1"/>
  <c r="AG7" i="222"/>
  <c r="AE7" i="222"/>
  <c r="AD7" i="222"/>
  <c r="AC7" i="222"/>
  <c r="AB7" i="222"/>
  <c r="AF7" i="222" s="1"/>
  <c r="AA7" i="222"/>
  <c r="Y7" i="222"/>
  <c r="X7" i="222"/>
  <c r="W7" i="222"/>
  <c r="V7" i="222"/>
  <c r="T7" i="222"/>
  <c r="S7" i="222"/>
  <c r="R7" i="222"/>
  <c r="Q7" i="222"/>
  <c r="O7" i="222"/>
  <c r="N7" i="222"/>
  <c r="M7" i="222"/>
  <c r="L7" i="222"/>
  <c r="K7" i="222"/>
  <c r="AI6" i="222"/>
  <c r="AH6" i="222"/>
  <c r="AJ6" i="222" s="1"/>
  <c r="AG6" i="222"/>
  <c r="AE6" i="222"/>
  <c r="AD6" i="222"/>
  <c r="AC6" i="222"/>
  <c r="AB6" i="222"/>
  <c r="AF6" i="222" s="1"/>
  <c r="AA6" i="222"/>
  <c r="Y6" i="222"/>
  <c r="X6" i="222"/>
  <c r="W6" i="222"/>
  <c r="Z6" i="222" s="1"/>
  <c r="V6" i="222"/>
  <c r="T6" i="222"/>
  <c r="S6" i="222"/>
  <c r="R6" i="222"/>
  <c r="U6" i="222" s="1"/>
  <c r="Q6" i="222"/>
  <c r="O6" i="222"/>
  <c r="N6" i="222"/>
  <c r="M6" i="222"/>
  <c r="L6" i="222"/>
  <c r="P6" i="222" s="1"/>
  <c r="K6" i="222"/>
  <c r="AI5" i="222"/>
  <c r="AH5" i="222"/>
  <c r="AJ5" i="222" s="1"/>
  <c r="AG5" i="222"/>
  <c r="AE5" i="222"/>
  <c r="AD5" i="222"/>
  <c r="AC5" i="222"/>
  <c r="AB5" i="222"/>
  <c r="AA5" i="222"/>
  <c r="Y5" i="222"/>
  <c r="X5" i="222"/>
  <c r="Z5" i="222" s="1"/>
  <c r="W5" i="222"/>
  <c r="V5" i="222"/>
  <c r="T5" i="222"/>
  <c r="S5" i="222"/>
  <c r="R5" i="222"/>
  <c r="Q5" i="222"/>
  <c r="O5" i="222"/>
  <c r="N5" i="222"/>
  <c r="M5" i="222"/>
  <c r="L5" i="222"/>
  <c r="K5" i="222"/>
  <c r="AI4" i="222"/>
  <c r="AH4" i="222"/>
  <c r="AJ4" i="222" s="1"/>
  <c r="AG4" i="222"/>
  <c r="AE4" i="222"/>
  <c r="AD4" i="222"/>
  <c r="AC4" i="222"/>
  <c r="AF4" i="222" s="1"/>
  <c r="AB4" i="222"/>
  <c r="AA4" i="222"/>
  <c r="Y4" i="222"/>
  <c r="X4" i="222"/>
  <c r="Z4" i="222" s="1"/>
  <c r="W4" i="222"/>
  <c r="V4" i="222"/>
  <c r="T4" i="222"/>
  <c r="S4" i="222"/>
  <c r="U4" i="222" s="1"/>
  <c r="R4" i="222"/>
  <c r="Q4" i="222"/>
  <c r="O4" i="222"/>
  <c r="N4" i="222"/>
  <c r="M4" i="222"/>
  <c r="P4" i="222" s="1"/>
  <c r="L4" i="222"/>
  <c r="K4" i="222"/>
  <c r="F10" i="213"/>
  <c r="F61" i="258"/>
  <c r="D27" i="227"/>
  <c r="F48" i="227"/>
  <c r="E61" i="258"/>
  <c r="E63" i="258"/>
  <c r="D62" i="258"/>
  <c r="D50" i="258"/>
  <c r="F19" i="227"/>
  <c r="F33" i="227"/>
  <c r="F62" i="253"/>
  <c r="F13" i="227"/>
  <c r="D75" i="258"/>
  <c r="D77" i="283"/>
  <c r="D62" i="265"/>
  <c r="F40" i="227"/>
  <c r="F62" i="258"/>
  <c r="F61" i="227"/>
  <c r="F26" i="227"/>
  <c r="E61" i="253"/>
  <c r="F43" i="227"/>
  <c r="F47" i="227"/>
  <c r="F69" i="227"/>
  <c r="F71" i="227"/>
  <c r="F61" i="283"/>
  <c r="D11" i="241"/>
  <c r="F75" i="258"/>
  <c r="D76" i="249"/>
  <c r="F36" i="227"/>
  <c r="D36" i="241"/>
  <c r="E18" i="227"/>
  <c r="E50" i="249"/>
  <c r="F21" i="227"/>
  <c r="D18" i="227"/>
  <c r="D13" i="265"/>
  <c r="D62" i="241"/>
  <c r="E61" i="241"/>
  <c r="F49" i="227"/>
  <c r="F75" i="253"/>
  <c r="E13" i="258"/>
  <c r="D75" i="265"/>
  <c r="E62" i="283"/>
  <c r="D61" i="265"/>
  <c r="E61" i="283"/>
  <c r="D50" i="253"/>
  <c r="F61" i="249"/>
  <c r="E78" i="283"/>
  <c r="E12" i="241"/>
  <c r="D63" i="258"/>
  <c r="F50" i="253"/>
  <c r="F50" i="283"/>
  <c r="F75" i="249"/>
  <c r="D76" i="283"/>
  <c r="E50" i="258"/>
  <c r="E63" i="283"/>
  <c r="E40" i="227"/>
  <c r="E62" i="253"/>
  <c r="F12" i="227"/>
  <c r="E75" i="241"/>
  <c r="E76" i="241"/>
  <c r="D60" i="241"/>
  <c r="F75" i="227"/>
  <c r="E25" i="227"/>
  <c r="F68" i="227"/>
  <c r="E75" i="253"/>
  <c r="E63" i="249"/>
  <c r="E75" i="258"/>
  <c r="F35" i="227"/>
  <c r="D43" i="241"/>
  <c r="E50" i="241"/>
  <c r="E11" i="241"/>
  <c r="F27" i="227"/>
  <c r="E47" i="227"/>
  <c r="E63" i="265"/>
  <c r="E77" i="249"/>
  <c r="E63" i="275"/>
  <c r="D12" i="241"/>
  <c r="D63" i="253"/>
  <c r="E62" i="241"/>
  <c r="D13" i="253"/>
  <c r="D50" i="283"/>
  <c r="E13" i="241"/>
  <c r="D50" i="249"/>
  <c r="D75" i="241"/>
  <c r="F63" i="253"/>
  <c r="F75" i="283"/>
  <c r="E13" i="253"/>
  <c r="D13" i="258"/>
  <c r="F62" i="227"/>
  <c r="D61" i="258"/>
  <c r="E76" i="265"/>
  <c r="D61" i="241"/>
  <c r="F50" i="227"/>
  <c r="F13" i="249"/>
  <c r="F11" i="227"/>
  <c r="E70" i="241"/>
  <c r="F13" i="283"/>
  <c r="E13" i="265"/>
  <c r="E71" i="241"/>
  <c r="E77" i="265"/>
  <c r="F10" i="227"/>
  <c r="D62" i="275"/>
  <c r="D47" i="227"/>
  <c r="E69" i="241"/>
  <c r="D21" i="241"/>
  <c r="E42" i="227"/>
  <c r="E13" i="249"/>
  <c r="E75" i="283"/>
  <c r="F61" i="253"/>
  <c r="F41" i="227"/>
  <c r="D33" i="227"/>
  <c r="F62" i="283"/>
  <c r="D63" i="275"/>
  <c r="D42" i="227"/>
  <c r="D77" i="249"/>
  <c r="D61" i="275"/>
  <c r="F70" i="227"/>
  <c r="D13" i="249"/>
  <c r="E50" i="253"/>
  <c r="D75" i="275"/>
  <c r="D61" i="253"/>
  <c r="F18" i="227"/>
  <c r="E76" i="275"/>
  <c r="F13" i="258"/>
  <c r="D28" i="241"/>
  <c r="F25" i="227"/>
  <c r="D62" i="253"/>
  <c r="D25" i="227"/>
  <c r="F62" i="249"/>
  <c r="F34" i="227"/>
  <c r="F42" i="227"/>
  <c r="D75" i="253"/>
  <c r="E33" i="227"/>
  <c r="E77" i="275"/>
  <c r="F60" i="227"/>
  <c r="D40" i="227"/>
  <c r="E63" i="253"/>
  <c r="F76" i="227"/>
  <c r="E60" i="241"/>
  <c r="D63" i="283"/>
  <c r="E62" i="258"/>
  <c r="F20" i="227"/>
  <c r="F28" i="227"/>
  <c r="G69" i="276" l="1"/>
  <c r="C69" i="262"/>
  <c r="E69" i="262" s="1"/>
  <c r="G70" i="263"/>
  <c r="G67" i="252"/>
  <c r="G70" i="252" s="1"/>
  <c r="E62" i="252"/>
  <c r="G68" i="252"/>
  <c r="E69" i="252"/>
  <c r="G51" i="250"/>
  <c r="C62" i="251"/>
  <c r="K14" i="265"/>
  <c r="P14" i="226"/>
  <c r="F14" i="226" s="1"/>
  <c r="U14" i="222"/>
  <c r="AF14" i="222"/>
  <c r="C62" i="250"/>
  <c r="U18" i="228"/>
  <c r="P14" i="222"/>
  <c r="U13" i="225"/>
  <c r="AF13" i="225"/>
  <c r="G69" i="252"/>
  <c r="C71" i="265"/>
  <c r="G51" i="251"/>
  <c r="D55" i="253"/>
  <c r="C70" i="283"/>
  <c r="C71" i="283"/>
  <c r="C69" i="253"/>
  <c r="K14" i="249"/>
  <c r="C69" i="265"/>
  <c r="C54" i="241"/>
  <c r="C71" i="253"/>
  <c r="K14" i="253"/>
  <c r="K14" i="258"/>
  <c r="C61" i="258"/>
  <c r="K61" i="258" s="1"/>
  <c r="C62" i="265"/>
  <c r="K62" i="265" s="1"/>
  <c r="C13" i="249"/>
  <c r="C28" i="241"/>
  <c r="C61" i="253"/>
  <c r="K61" i="253" s="1"/>
  <c r="C62" i="258"/>
  <c r="K62" i="258" s="1"/>
  <c r="C50" i="249"/>
  <c r="E55" i="249" s="1"/>
  <c r="C11" i="241"/>
  <c r="K11" i="241" s="1"/>
  <c r="C62" i="253"/>
  <c r="K62" i="253" s="1"/>
  <c r="C61" i="265"/>
  <c r="K61" i="265" s="1"/>
  <c r="C13" i="253"/>
  <c r="K13" i="253" s="1"/>
  <c r="C63" i="253"/>
  <c r="K63" i="253" s="1"/>
  <c r="C61" i="249"/>
  <c r="K61" i="249" s="1"/>
  <c r="C50" i="253"/>
  <c r="E55" i="253" s="1"/>
  <c r="C13" i="265"/>
  <c r="C36" i="241"/>
  <c r="K36" i="241" s="1"/>
  <c r="C50" i="258"/>
  <c r="E55" i="258" s="1"/>
  <c r="C12" i="241"/>
  <c r="K12" i="241" s="1"/>
  <c r="C62" i="249"/>
  <c r="K62" i="249" s="1"/>
  <c r="C13" i="258"/>
  <c r="K13" i="258" s="1"/>
  <c r="E68" i="239"/>
  <c r="Z8" i="225"/>
  <c r="P15" i="228"/>
  <c r="G68" i="251"/>
  <c r="G67" i="255"/>
  <c r="G68" i="262"/>
  <c r="G50" i="248"/>
  <c r="G67" i="251"/>
  <c r="G70" i="251" s="1"/>
  <c r="G69" i="262"/>
  <c r="Z14" i="222"/>
  <c r="AF8" i="228"/>
  <c r="P9" i="228"/>
  <c r="U11" i="228"/>
  <c r="AF11" i="228"/>
  <c r="G50" i="240"/>
  <c r="G67" i="250"/>
  <c r="G68" i="255"/>
  <c r="G70" i="255" s="1"/>
  <c r="E62" i="251"/>
  <c r="G50" i="246"/>
  <c r="G66" i="239"/>
  <c r="P5" i="225"/>
  <c r="F5" i="225" s="1"/>
  <c r="U12" i="226"/>
  <c r="P16" i="226"/>
  <c r="Z9" i="228"/>
  <c r="AJ9" i="228"/>
  <c r="F9" i="228" s="1"/>
  <c r="Z12" i="228"/>
  <c r="E50" i="237"/>
  <c r="C50" i="237" s="1"/>
  <c r="G50" i="237" s="1"/>
  <c r="E57" i="239"/>
  <c r="E62" i="256"/>
  <c r="G48" i="239"/>
  <c r="C62" i="263"/>
  <c r="C69" i="257"/>
  <c r="K36" i="258"/>
  <c r="G69" i="246"/>
  <c r="P8" i="222"/>
  <c r="G68" i="239"/>
  <c r="C60" i="241"/>
  <c r="K60" i="241" s="1"/>
  <c r="G51" i="242"/>
  <c r="C69" i="248"/>
  <c r="G69" i="248" s="1"/>
  <c r="G68" i="250"/>
  <c r="E67" i="262"/>
  <c r="G69" i="251"/>
  <c r="G67" i="262"/>
  <c r="C69" i="247"/>
  <c r="G50" i="247"/>
  <c r="G67" i="239"/>
  <c r="G48" i="240"/>
  <c r="E62" i="248"/>
  <c r="G67" i="256"/>
  <c r="G67" i="257"/>
  <c r="E68" i="262"/>
  <c r="E69" i="256"/>
  <c r="E69" i="273"/>
  <c r="C69" i="275"/>
  <c r="G50" i="250"/>
  <c r="G69" i="250"/>
  <c r="G49" i="240"/>
  <c r="G67" i="247"/>
  <c r="C62" i="248"/>
  <c r="G68" i="256"/>
  <c r="G68" i="257"/>
  <c r="E62" i="250"/>
  <c r="C71" i="275"/>
  <c r="G50" i="256"/>
  <c r="G50" i="262"/>
  <c r="K36" i="253"/>
  <c r="E62" i="255"/>
  <c r="AJ15" i="222"/>
  <c r="P11" i="225"/>
  <c r="F11" i="225" s="1"/>
  <c r="P6" i="226"/>
  <c r="F6" i="226" s="1"/>
  <c r="P9" i="226"/>
  <c r="F9" i="226" s="1"/>
  <c r="U13" i="226"/>
  <c r="AF13" i="226"/>
  <c r="C49" i="235"/>
  <c r="G49" i="235" s="1"/>
  <c r="G49" i="239"/>
  <c r="G51" i="239" s="1"/>
  <c r="G68" i="247"/>
  <c r="G69" i="255"/>
  <c r="G69" i="263"/>
  <c r="G50" i="251"/>
  <c r="G50" i="255"/>
  <c r="E55" i="265"/>
  <c r="Z17" i="228"/>
  <c r="C71" i="249"/>
  <c r="C62" i="241"/>
  <c r="K62" i="241" s="1"/>
  <c r="C61" i="241"/>
  <c r="K61" i="241" s="1"/>
  <c r="G68" i="240"/>
  <c r="G67" i="240"/>
  <c r="E62" i="240"/>
  <c r="E68" i="240"/>
  <c r="C70" i="258"/>
  <c r="C69" i="258"/>
  <c r="C69" i="249"/>
  <c r="G68" i="284"/>
  <c r="E67" i="284"/>
  <c r="E68" i="284"/>
  <c r="G67" i="284"/>
  <c r="C13" i="283"/>
  <c r="K13" i="283" s="1"/>
  <c r="C69" i="284"/>
  <c r="G50" i="284"/>
  <c r="G69" i="282"/>
  <c r="G51" i="282"/>
  <c r="C61" i="283"/>
  <c r="K61" i="283" s="1"/>
  <c r="C62" i="283"/>
  <c r="K62" i="283" s="1"/>
  <c r="G67" i="282"/>
  <c r="G68" i="282"/>
  <c r="K14" i="283"/>
  <c r="C50" i="283"/>
  <c r="E55" i="283" s="1"/>
  <c r="G70" i="281"/>
  <c r="E69" i="281"/>
  <c r="G69" i="281"/>
  <c r="G69" i="280"/>
  <c r="E69" i="278"/>
  <c r="E55" i="275"/>
  <c r="G70" i="274"/>
  <c r="E69" i="274"/>
  <c r="C63" i="275"/>
  <c r="K63" i="275" s="1"/>
  <c r="K14" i="275"/>
  <c r="C61" i="275"/>
  <c r="K61" i="275" s="1"/>
  <c r="G51" i="273"/>
  <c r="G67" i="273"/>
  <c r="C62" i="275"/>
  <c r="K62" i="275" s="1"/>
  <c r="G68" i="273"/>
  <c r="K13" i="275"/>
  <c r="C55" i="275"/>
  <c r="E69" i="272"/>
  <c r="E68" i="282"/>
  <c r="E67" i="282"/>
  <c r="E67" i="278"/>
  <c r="E68" i="278"/>
  <c r="G70" i="278"/>
  <c r="E68" i="273"/>
  <c r="E67" i="273"/>
  <c r="C62" i="269"/>
  <c r="C69" i="269"/>
  <c r="G69" i="269" s="1"/>
  <c r="G57" i="269"/>
  <c r="E67" i="269"/>
  <c r="E68" i="269"/>
  <c r="G70" i="269"/>
  <c r="E69" i="268"/>
  <c r="E69" i="266"/>
  <c r="E69" i="263"/>
  <c r="G69" i="261"/>
  <c r="E69" i="260"/>
  <c r="C69" i="259"/>
  <c r="E69" i="259" s="1"/>
  <c r="C62" i="259"/>
  <c r="E62" i="259"/>
  <c r="G69" i="256"/>
  <c r="E69" i="255"/>
  <c r="E69" i="254"/>
  <c r="E69" i="251"/>
  <c r="E69" i="250"/>
  <c r="E68" i="256"/>
  <c r="E67" i="256"/>
  <c r="E68" i="257"/>
  <c r="E67" i="257"/>
  <c r="E68" i="255"/>
  <c r="E67" i="255"/>
  <c r="E68" i="252"/>
  <c r="E67" i="252"/>
  <c r="E68" i="250"/>
  <c r="E67" i="250"/>
  <c r="E68" i="251"/>
  <c r="E67" i="251"/>
  <c r="E69" i="248"/>
  <c r="E67" i="247"/>
  <c r="E68" i="247"/>
  <c r="G70" i="247"/>
  <c r="E69" i="246"/>
  <c r="E67" i="245"/>
  <c r="G51" i="245"/>
  <c r="G70" i="245"/>
  <c r="G69" i="245"/>
  <c r="E69" i="245"/>
  <c r="C62" i="244"/>
  <c r="E62" i="244"/>
  <c r="C69" i="244"/>
  <c r="E69" i="244" s="1"/>
  <c r="C68" i="244"/>
  <c r="G68" i="244" s="1"/>
  <c r="C67" i="244"/>
  <c r="G67" i="244" s="1"/>
  <c r="E66" i="244"/>
  <c r="G66" i="244"/>
  <c r="G51" i="243"/>
  <c r="G57" i="243"/>
  <c r="C62" i="243"/>
  <c r="C69" i="243"/>
  <c r="E62" i="243"/>
  <c r="G70" i="243"/>
  <c r="E68" i="243"/>
  <c r="U17" i="228"/>
  <c r="P16" i="228"/>
  <c r="AF15" i="228"/>
  <c r="P13" i="228"/>
  <c r="U10" i="228"/>
  <c r="AF10" i="228"/>
  <c r="P8" i="228"/>
  <c r="Z18" i="228"/>
  <c r="P17" i="228"/>
  <c r="AJ17" i="228"/>
  <c r="F17" i="228" s="1"/>
  <c r="Z16" i="228"/>
  <c r="Z15" i="228"/>
  <c r="U13" i="228"/>
  <c r="AF13" i="228"/>
  <c r="Z13" i="228"/>
  <c r="AJ12" i="228"/>
  <c r="F12" i="228" s="1"/>
  <c r="U12" i="228"/>
  <c r="AF12" i="228"/>
  <c r="P11" i="228"/>
  <c r="Z11" i="228"/>
  <c r="Z10" i="228"/>
  <c r="U9" i="228"/>
  <c r="AF9" i="228"/>
  <c r="AJ8" i="228"/>
  <c r="F8" i="228" s="1"/>
  <c r="U8" i="228"/>
  <c r="F18" i="228"/>
  <c r="F10" i="228"/>
  <c r="F5" i="228"/>
  <c r="F7" i="228"/>
  <c r="F11" i="228"/>
  <c r="F14" i="228"/>
  <c r="AF4" i="228"/>
  <c r="P4" i="228"/>
  <c r="F4" i="228" s="1"/>
  <c r="F6" i="228"/>
  <c r="F13" i="228"/>
  <c r="F16" i="228"/>
  <c r="F15" i="228"/>
  <c r="E48" i="228"/>
  <c r="E68" i="242"/>
  <c r="G50" i="242"/>
  <c r="C69" i="242"/>
  <c r="E62" i="242"/>
  <c r="G70" i="242"/>
  <c r="U16" i="226"/>
  <c r="Z11" i="226"/>
  <c r="U9" i="226"/>
  <c r="AF5" i="226"/>
  <c r="Z16" i="226"/>
  <c r="F17" i="226"/>
  <c r="AJ16" i="226"/>
  <c r="AF16" i="226"/>
  <c r="U14" i="226"/>
  <c r="AF14" i="226"/>
  <c r="P13" i="226"/>
  <c r="F13" i="226" s="1"/>
  <c r="Z13" i="226"/>
  <c r="P12" i="226"/>
  <c r="F12" i="226" s="1"/>
  <c r="P11" i="226"/>
  <c r="F11" i="226" s="1"/>
  <c r="AF9" i="226"/>
  <c r="AF6" i="226"/>
  <c r="P5" i="226"/>
  <c r="F5" i="226" s="1"/>
  <c r="Z5" i="226"/>
  <c r="AJ5" i="226"/>
  <c r="F16" i="226"/>
  <c r="U12" i="225"/>
  <c r="AF10" i="225"/>
  <c r="P9" i="225"/>
  <c r="F9" i="225" s="1"/>
  <c r="U14" i="225"/>
  <c r="AF14" i="225"/>
  <c r="U11" i="225"/>
  <c r="AF11" i="225"/>
  <c r="U10" i="225"/>
  <c r="U8" i="225"/>
  <c r="AF8" i="225"/>
  <c r="P8" i="225"/>
  <c r="F8" i="225" s="1"/>
  <c r="U7" i="225"/>
  <c r="AF7" i="225"/>
  <c r="U5" i="225"/>
  <c r="AF5" i="225"/>
  <c r="P4" i="225"/>
  <c r="F4" i="225" s="1"/>
  <c r="P11" i="222"/>
  <c r="U9" i="222"/>
  <c r="AF9" i="222"/>
  <c r="P9" i="222"/>
  <c r="Z8" i="222"/>
  <c r="F8" i="222" s="1"/>
  <c r="U8" i="222"/>
  <c r="AF8" i="222"/>
  <c r="P5" i="222"/>
  <c r="F5" i="222" s="1"/>
  <c r="AF12" i="222"/>
  <c r="P12" i="222"/>
  <c r="U17" i="222"/>
  <c r="AF17" i="222"/>
  <c r="AJ17" i="222"/>
  <c r="F17" i="222" s="1"/>
  <c r="Z15" i="222"/>
  <c r="P15" i="222"/>
  <c r="U15" i="222"/>
  <c r="AJ14" i="222"/>
  <c r="F14" i="222" s="1"/>
  <c r="U13" i="222"/>
  <c r="Z13" i="222"/>
  <c r="F10" i="222"/>
  <c r="AJ12" i="222"/>
  <c r="F4" i="222"/>
  <c r="U11" i="222"/>
  <c r="AF11" i="222"/>
  <c r="Z11" i="222"/>
  <c r="F11" i="222" s="1"/>
  <c r="Z9" i="222"/>
  <c r="F9" i="222" s="1"/>
  <c r="F15" i="222"/>
  <c r="U7" i="222"/>
  <c r="P7" i="222"/>
  <c r="Z7" i="222"/>
  <c r="AF5" i="222"/>
  <c r="U5" i="222"/>
  <c r="F6" i="222"/>
  <c r="F16" i="222"/>
  <c r="C70" i="241"/>
  <c r="C71" i="241"/>
  <c r="C69" i="241"/>
  <c r="C62" i="240"/>
  <c r="G70" i="240"/>
  <c r="C69" i="240"/>
  <c r="G51" i="240"/>
  <c r="E67" i="239"/>
  <c r="E62" i="239"/>
  <c r="D62" i="239"/>
  <c r="C50" i="239"/>
  <c r="G47" i="237"/>
  <c r="D67" i="237"/>
  <c r="C57" i="237"/>
  <c r="C61" i="237"/>
  <c r="C49" i="237"/>
  <c r="G49" i="237" s="1"/>
  <c r="E66" i="237"/>
  <c r="E68" i="237" s="1"/>
  <c r="C48" i="237"/>
  <c r="G48" i="237" s="1"/>
  <c r="G66" i="237"/>
  <c r="C68" i="237"/>
  <c r="G68" i="237" s="1"/>
  <c r="C57" i="236"/>
  <c r="E57" i="236" s="1"/>
  <c r="D67" i="236"/>
  <c r="D68" i="236"/>
  <c r="G66" i="236"/>
  <c r="C48" i="236"/>
  <c r="G48" i="236" s="1"/>
  <c r="E66" i="236"/>
  <c r="E67" i="236" s="1"/>
  <c r="G47" i="236"/>
  <c r="C68" i="236"/>
  <c r="G68" i="236" s="1"/>
  <c r="C61" i="236"/>
  <c r="C49" i="236"/>
  <c r="G49" i="236" s="1"/>
  <c r="E50" i="236"/>
  <c r="C50" i="236" s="1"/>
  <c r="D69" i="235"/>
  <c r="D67" i="235"/>
  <c r="C68" i="235"/>
  <c r="G68" i="235" s="1"/>
  <c r="C48" i="235"/>
  <c r="G48" i="235" s="1"/>
  <c r="C57" i="235"/>
  <c r="E57" i="235" s="1"/>
  <c r="E62" i="235" s="1"/>
  <c r="G66" i="235"/>
  <c r="C61" i="235"/>
  <c r="E66" i="235"/>
  <c r="E68" i="235" s="1"/>
  <c r="G47" i="235"/>
  <c r="D68" i="234"/>
  <c r="D67" i="234"/>
  <c r="C48" i="234"/>
  <c r="G48" i="234" s="1"/>
  <c r="E50" i="234"/>
  <c r="C50" i="234" s="1"/>
  <c r="G50" i="234" s="1"/>
  <c r="E66" i="234"/>
  <c r="E68" i="234" s="1"/>
  <c r="G47" i="234"/>
  <c r="G66" i="234"/>
  <c r="C67" i="234"/>
  <c r="G67" i="234" s="1"/>
  <c r="C49" i="234"/>
  <c r="G49" i="234" s="1"/>
  <c r="C61" i="234"/>
  <c r="D68" i="233"/>
  <c r="D67" i="233"/>
  <c r="G66" i="233"/>
  <c r="C68" i="233"/>
  <c r="G68" i="233" s="1"/>
  <c r="C49" i="233"/>
  <c r="G49" i="233" s="1"/>
  <c r="C61" i="233"/>
  <c r="C48" i="233"/>
  <c r="G48" i="233" s="1"/>
  <c r="C67" i="233"/>
  <c r="G67" i="233" s="1"/>
  <c r="G47" i="233"/>
  <c r="C62" i="233"/>
  <c r="E62" i="233"/>
  <c r="G57" i="233"/>
  <c r="G50" i="235"/>
  <c r="E57" i="234"/>
  <c r="G57" i="234"/>
  <c r="E68" i="233"/>
  <c r="E67" i="233"/>
  <c r="G50" i="233"/>
  <c r="C69" i="233"/>
  <c r="D68" i="232"/>
  <c r="D67" i="232"/>
  <c r="C57" i="232"/>
  <c r="E57" i="232" s="1"/>
  <c r="E50" i="232"/>
  <c r="C50" i="232" s="1"/>
  <c r="G50" i="232" s="1"/>
  <c r="C67" i="232"/>
  <c r="G67" i="232" s="1"/>
  <c r="C68" i="232"/>
  <c r="G68" i="232" s="1"/>
  <c r="C49" i="232"/>
  <c r="G49" i="232" s="1"/>
  <c r="E66" i="232"/>
  <c r="E67" i="232" s="1"/>
  <c r="C48" i="232"/>
  <c r="G48" i="232" s="1"/>
  <c r="C61" i="232"/>
  <c r="C47" i="226"/>
  <c r="C61" i="226" s="1"/>
  <c r="E61" i="228"/>
  <c r="E61" i="226"/>
  <c r="Z12" i="225"/>
  <c r="AJ12" i="225"/>
  <c r="P7" i="225"/>
  <c r="F7" i="225" s="1"/>
  <c r="P12" i="225"/>
  <c r="F12" i="225" s="1"/>
  <c r="P14" i="225"/>
  <c r="F14" i="225" s="1"/>
  <c r="Z14" i="225"/>
  <c r="Z7" i="225"/>
  <c r="AJ7" i="225"/>
  <c r="P13" i="225"/>
  <c r="F13" i="225" s="1"/>
  <c r="AF12" i="225"/>
  <c r="E61" i="225"/>
  <c r="AF13" i="222"/>
  <c r="P13" i="222"/>
  <c r="F13" i="222" s="1"/>
  <c r="U12" i="222"/>
  <c r="Z12" i="222"/>
  <c r="F12" i="222" s="1"/>
  <c r="D61" i="225"/>
  <c r="E61" i="222"/>
  <c r="D61" i="226"/>
  <c r="D61" i="228"/>
  <c r="D66" i="228"/>
  <c r="D68" i="228" s="1"/>
  <c r="D61" i="222"/>
  <c r="C47" i="228"/>
  <c r="C61" i="228" s="1"/>
  <c r="D56" i="228"/>
  <c r="E55" i="228"/>
  <c r="E56" i="228"/>
  <c r="D48" i="228"/>
  <c r="D49" i="228"/>
  <c r="C55" i="228"/>
  <c r="C56" i="228"/>
  <c r="C18" i="227"/>
  <c r="C25" i="227"/>
  <c r="C33" i="227"/>
  <c r="C40" i="227"/>
  <c r="C47" i="227"/>
  <c r="C48" i="226"/>
  <c r="D55" i="226"/>
  <c r="E55" i="225"/>
  <c r="E56" i="225"/>
  <c r="E55" i="226"/>
  <c r="E56" i="226"/>
  <c r="D55" i="225"/>
  <c r="E48" i="226"/>
  <c r="E49" i="226"/>
  <c r="C47" i="225"/>
  <c r="C61" i="225" s="1"/>
  <c r="G54" i="225"/>
  <c r="D66" i="225"/>
  <c r="G54" i="226"/>
  <c r="D66" i="226"/>
  <c r="E48" i="225"/>
  <c r="D48" i="225"/>
  <c r="D49" i="225"/>
  <c r="C55" i="225"/>
  <c r="C56" i="225"/>
  <c r="D48" i="226"/>
  <c r="D49" i="226"/>
  <c r="C55" i="226"/>
  <c r="C56" i="226"/>
  <c r="D55" i="222"/>
  <c r="E55" i="222"/>
  <c r="E56" i="222"/>
  <c r="C47" i="222"/>
  <c r="C61" i="222" s="1"/>
  <c r="G54" i="222"/>
  <c r="D66" i="222"/>
  <c r="E48" i="222"/>
  <c r="D48" i="222"/>
  <c r="D49" i="222"/>
  <c r="C55" i="222"/>
  <c r="G55" i="222" s="1"/>
  <c r="C56" i="222"/>
  <c r="G56" i="222" s="1"/>
  <c r="D78" i="249"/>
  <c r="E77" i="253"/>
  <c r="D19" i="227"/>
  <c r="D10" i="227"/>
  <c r="E11" i="227"/>
  <c r="E48" i="227"/>
  <c r="D76" i="258"/>
  <c r="E49" i="227"/>
  <c r="E19" i="227"/>
  <c r="D78" i="258"/>
  <c r="E78" i="275"/>
  <c r="D63" i="265"/>
  <c r="E78" i="265"/>
  <c r="F63" i="249"/>
  <c r="D13" i="241"/>
  <c r="F76" i="249"/>
  <c r="F77" i="227"/>
  <c r="D63" i="249"/>
  <c r="E76" i="283"/>
  <c r="F63" i="258"/>
  <c r="D34" i="227"/>
  <c r="D50" i="241"/>
  <c r="F76" i="283"/>
  <c r="F77" i="249"/>
  <c r="D48" i="227"/>
  <c r="E78" i="249"/>
  <c r="D76" i="241"/>
  <c r="D78" i="283"/>
  <c r="E76" i="253"/>
  <c r="F77" i="283"/>
  <c r="E78" i="253"/>
  <c r="E68" i="227"/>
  <c r="F77" i="258"/>
  <c r="E27" i="227"/>
  <c r="F63" i="227"/>
  <c r="F76" i="253"/>
  <c r="D20" i="227"/>
  <c r="D68" i="227"/>
  <c r="D76" i="265"/>
  <c r="E77" i="258"/>
  <c r="E77" i="241"/>
  <c r="D35" i="227"/>
  <c r="D77" i="253"/>
  <c r="D76" i="253"/>
  <c r="E77" i="283"/>
  <c r="E34" i="227"/>
  <c r="D77" i="258"/>
  <c r="D78" i="253"/>
  <c r="F63" i="283"/>
  <c r="E20" i="227"/>
  <c r="D77" i="275"/>
  <c r="D41" i="227"/>
  <c r="D77" i="241"/>
  <c r="E41" i="227"/>
  <c r="E63" i="241"/>
  <c r="E76" i="258"/>
  <c r="E26" i="227"/>
  <c r="F76" i="258"/>
  <c r="D78" i="265"/>
  <c r="D77" i="265"/>
  <c r="D76" i="275"/>
  <c r="F78" i="253"/>
  <c r="D49" i="227"/>
  <c r="F77" i="253"/>
  <c r="D78" i="275"/>
  <c r="E10" i="227"/>
  <c r="E78" i="258"/>
  <c r="D26" i="227"/>
  <c r="E35" i="227"/>
  <c r="G70" i="262" l="1"/>
  <c r="C63" i="265"/>
  <c r="K63" i="265" s="1"/>
  <c r="G70" i="257"/>
  <c r="G70" i="250"/>
  <c r="D50" i="225"/>
  <c r="D57" i="225"/>
  <c r="D50" i="222"/>
  <c r="D57" i="222"/>
  <c r="C62" i="237"/>
  <c r="D57" i="226"/>
  <c r="D50" i="226"/>
  <c r="G70" i="239"/>
  <c r="G70" i="256"/>
  <c r="K64" i="265"/>
  <c r="K64" i="249"/>
  <c r="C55" i="253"/>
  <c r="K64" i="253"/>
  <c r="K14" i="241"/>
  <c r="K64" i="258"/>
  <c r="C76" i="253"/>
  <c r="C77" i="249"/>
  <c r="C77" i="253"/>
  <c r="C78" i="265"/>
  <c r="C77" i="265"/>
  <c r="C76" i="241"/>
  <c r="C76" i="249"/>
  <c r="C50" i="241"/>
  <c r="E55" i="241" s="1"/>
  <c r="C76" i="265"/>
  <c r="C13" i="241"/>
  <c r="C76" i="258"/>
  <c r="C78" i="253"/>
  <c r="C63" i="249"/>
  <c r="K63" i="249" s="1"/>
  <c r="C63" i="258"/>
  <c r="K63" i="258" s="1"/>
  <c r="C77" i="258"/>
  <c r="G69" i="247"/>
  <c r="E69" i="247"/>
  <c r="G69" i="242"/>
  <c r="K13" i="249"/>
  <c r="C55" i="249"/>
  <c r="C55" i="258"/>
  <c r="C69" i="239"/>
  <c r="E69" i="239" s="1"/>
  <c r="E69" i="257"/>
  <c r="G69" i="257"/>
  <c r="K13" i="265"/>
  <c r="C55" i="265"/>
  <c r="K64" i="241"/>
  <c r="C77" i="241"/>
  <c r="G69" i="240"/>
  <c r="G70" i="284"/>
  <c r="C63" i="283"/>
  <c r="K63" i="283" s="1"/>
  <c r="G69" i="284"/>
  <c r="E69" i="284"/>
  <c r="C55" i="283"/>
  <c r="G70" i="282"/>
  <c r="K64" i="283"/>
  <c r="C77" i="283"/>
  <c r="C76" i="283"/>
  <c r="C78" i="275"/>
  <c r="G70" i="273"/>
  <c r="C76" i="275"/>
  <c r="K64" i="275"/>
  <c r="C77" i="275"/>
  <c r="E69" i="269"/>
  <c r="G69" i="259"/>
  <c r="G69" i="244"/>
  <c r="E67" i="244"/>
  <c r="E68" i="244"/>
  <c r="G70" i="244"/>
  <c r="E69" i="243"/>
  <c r="G69" i="243"/>
  <c r="C57" i="228"/>
  <c r="E57" i="228" s="1"/>
  <c r="E50" i="228"/>
  <c r="C50" i="228" s="1"/>
  <c r="E69" i="242"/>
  <c r="C57" i="226"/>
  <c r="E50" i="226"/>
  <c r="C49" i="226"/>
  <c r="C66" i="226"/>
  <c r="G47" i="226"/>
  <c r="C57" i="225"/>
  <c r="F7" i="222"/>
  <c r="E50" i="222" s="1"/>
  <c r="C57" i="222"/>
  <c r="E69" i="240"/>
  <c r="C62" i="239"/>
  <c r="G50" i="239"/>
  <c r="E67" i="237"/>
  <c r="G57" i="237"/>
  <c r="E57" i="237"/>
  <c r="E62" i="237" s="1"/>
  <c r="C69" i="237"/>
  <c r="G69" i="237" s="1"/>
  <c r="G51" i="237"/>
  <c r="G70" i="237"/>
  <c r="C62" i="236"/>
  <c r="G57" i="236"/>
  <c r="E68" i="236"/>
  <c r="G70" i="236"/>
  <c r="G51" i="236"/>
  <c r="C69" i="236"/>
  <c r="G69" i="236" s="1"/>
  <c r="G50" i="236"/>
  <c r="E62" i="236"/>
  <c r="G70" i="235"/>
  <c r="G51" i="235"/>
  <c r="C62" i="235"/>
  <c r="G57" i="235"/>
  <c r="C69" i="235"/>
  <c r="G69" i="235" s="1"/>
  <c r="E67" i="235"/>
  <c r="E67" i="234"/>
  <c r="G51" i="234"/>
  <c r="G70" i="234"/>
  <c r="C62" i="234"/>
  <c r="E62" i="234"/>
  <c r="C69" i="234"/>
  <c r="G69" i="234" s="1"/>
  <c r="G51" i="233"/>
  <c r="G70" i="233"/>
  <c r="E69" i="235"/>
  <c r="G69" i="233"/>
  <c r="E69" i="233"/>
  <c r="G57" i="232"/>
  <c r="C62" i="232"/>
  <c r="C69" i="232"/>
  <c r="E69" i="232" s="1"/>
  <c r="E62" i="232"/>
  <c r="G51" i="232"/>
  <c r="G70" i="232"/>
  <c r="E68" i="232"/>
  <c r="D67" i="228"/>
  <c r="D69" i="228"/>
  <c r="G47" i="228"/>
  <c r="C66" i="228"/>
  <c r="G66" i="228" s="1"/>
  <c r="E50" i="225"/>
  <c r="C50" i="225" s="1"/>
  <c r="C27" i="227"/>
  <c r="E54" i="227"/>
  <c r="C35" i="227"/>
  <c r="K35" i="227" s="1"/>
  <c r="C34" i="227"/>
  <c r="K34" i="227" s="1"/>
  <c r="C49" i="227"/>
  <c r="C26" i="227"/>
  <c r="C48" i="227"/>
  <c r="C10" i="227"/>
  <c r="K10" i="227" s="1"/>
  <c r="G56" i="225"/>
  <c r="G55" i="225"/>
  <c r="G56" i="228"/>
  <c r="G55" i="228"/>
  <c r="G56" i="226"/>
  <c r="G48" i="226"/>
  <c r="G55" i="226"/>
  <c r="C49" i="228"/>
  <c r="C48" i="228"/>
  <c r="C75" i="227"/>
  <c r="D69" i="226"/>
  <c r="D68" i="226"/>
  <c r="D67" i="226"/>
  <c r="C49" i="225"/>
  <c r="C48" i="225"/>
  <c r="C66" i="225"/>
  <c r="G47" i="225"/>
  <c r="K33" i="227"/>
  <c r="D54" i="227"/>
  <c r="C20" i="227"/>
  <c r="C19" i="227"/>
  <c r="C42" i="227"/>
  <c r="C41" i="227"/>
  <c r="C68" i="227"/>
  <c r="D69" i="225"/>
  <c r="D68" i="225"/>
  <c r="D67" i="225"/>
  <c r="C49" i="222"/>
  <c r="G49" i="222" s="1"/>
  <c r="C48" i="222"/>
  <c r="G48" i="222" s="1"/>
  <c r="C66" i="222"/>
  <c r="G47" i="222"/>
  <c r="D69" i="222"/>
  <c r="D68" i="222"/>
  <c r="D67" i="222"/>
  <c r="D12" i="227"/>
  <c r="F78" i="249"/>
  <c r="D60" i="227"/>
  <c r="D36" i="227"/>
  <c r="D21" i="227"/>
  <c r="E78" i="241"/>
  <c r="D71" i="227"/>
  <c r="E69" i="227"/>
  <c r="E60" i="227"/>
  <c r="D13" i="227"/>
  <c r="D43" i="227"/>
  <c r="D69" i="227"/>
  <c r="E28" i="227"/>
  <c r="F78" i="258"/>
  <c r="E12" i="227"/>
  <c r="D63" i="241"/>
  <c r="D28" i="227"/>
  <c r="E71" i="227"/>
  <c r="D70" i="227"/>
  <c r="E43" i="227"/>
  <c r="E21" i="227"/>
  <c r="F78" i="227"/>
  <c r="D78" i="241"/>
  <c r="F78" i="283"/>
  <c r="E36" i="227"/>
  <c r="D11" i="227"/>
  <c r="E70" i="227"/>
  <c r="C50" i="222" l="1"/>
  <c r="G50" i="222" s="1"/>
  <c r="D62" i="222"/>
  <c r="C43" i="227"/>
  <c r="C21" i="227"/>
  <c r="D62" i="226"/>
  <c r="D62" i="225"/>
  <c r="C63" i="241"/>
  <c r="K63" i="241" s="1"/>
  <c r="C36" i="227"/>
  <c r="K36" i="227" s="1"/>
  <c r="C78" i="249"/>
  <c r="C78" i="258"/>
  <c r="G69" i="239"/>
  <c r="E57" i="225"/>
  <c r="C50" i="226"/>
  <c r="C69" i="226" s="1"/>
  <c r="E66" i="226"/>
  <c r="E68" i="226" s="1"/>
  <c r="G49" i="226"/>
  <c r="G51" i="226" s="1"/>
  <c r="K13" i="241"/>
  <c r="C55" i="241"/>
  <c r="E57" i="226"/>
  <c r="C78" i="241"/>
  <c r="C78" i="283"/>
  <c r="E62" i="228"/>
  <c r="G57" i="228"/>
  <c r="G66" i="226"/>
  <c r="C67" i="226"/>
  <c r="C68" i="226"/>
  <c r="E62" i="226"/>
  <c r="G57" i="226"/>
  <c r="G57" i="225"/>
  <c r="E57" i="222"/>
  <c r="E62" i="222" s="1"/>
  <c r="G57" i="222"/>
  <c r="E69" i="237"/>
  <c r="E69" i="236"/>
  <c r="E69" i="234"/>
  <c r="G69" i="232"/>
  <c r="C68" i="228"/>
  <c r="G68" i="228" s="1"/>
  <c r="C67" i="228"/>
  <c r="E66" i="228"/>
  <c r="E68" i="228" s="1"/>
  <c r="E62" i="225"/>
  <c r="C28" i="227"/>
  <c r="C54" i="227"/>
  <c r="C11" i="227"/>
  <c r="K11" i="227" s="1"/>
  <c r="C12" i="227"/>
  <c r="K12" i="227" s="1"/>
  <c r="C60" i="227"/>
  <c r="K60" i="227" s="1"/>
  <c r="G48" i="225"/>
  <c r="G50" i="226"/>
  <c r="C62" i="226"/>
  <c r="G49" i="225"/>
  <c r="G48" i="228"/>
  <c r="C69" i="225"/>
  <c r="G50" i="225"/>
  <c r="C62" i="225"/>
  <c r="G49" i="228"/>
  <c r="C69" i="228"/>
  <c r="G50" i="228"/>
  <c r="C62" i="228"/>
  <c r="C71" i="227"/>
  <c r="C70" i="227"/>
  <c r="C69" i="227"/>
  <c r="E66" i="225"/>
  <c r="G66" i="225"/>
  <c r="C68" i="225"/>
  <c r="C67" i="225"/>
  <c r="E66" i="222"/>
  <c r="G66" i="222"/>
  <c r="C68" i="222"/>
  <c r="G68" i="222" s="1"/>
  <c r="C67" i="222"/>
  <c r="G67" i="222" s="1"/>
  <c r="G51" i="222"/>
  <c r="D63" i="227"/>
  <c r="D75" i="227"/>
  <c r="E77" i="227"/>
  <c r="D62" i="227"/>
  <c r="E75" i="227"/>
  <c r="E61" i="227"/>
  <c r="D50" i="227"/>
  <c r="E13" i="227"/>
  <c r="E50" i="227"/>
  <c r="D61" i="227"/>
  <c r="E62" i="227"/>
  <c r="E63" i="227"/>
  <c r="C69" i="222" l="1"/>
  <c r="G69" i="222" s="1"/>
  <c r="C62" i="222"/>
  <c r="D55" i="227"/>
  <c r="E67" i="226"/>
  <c r="C13" i="227"/>
  <c r="K13" i="227" s="1"/>
  <c r="C50" i="227"/>
  <c r="E55" i="227" s="1"/>
  <c r="G67" i="226"/>
  <c r="G68" i="226"/>
  <c r="E69" i="222"/>
  <c r="E67" i="228"/>
  <c r="G67" i="228"/>
  <c r="G70" i="228" s="1"/>
  <c r="G51" i="225"/>
  <c r="K14" i="227"/>
  <c r="C63" i="227"/>
  <c r="K63" i="227" s="1"/>
  <c r="C62" i="227"/>
  <c r="K62" i="227" s="1"/>
  <c r="C61" i="227"/>
  <c r="K61" i="227" s="1"/>
  <c r="G69" i="226"/>
  <c r="E69" i="226"/>
  <c r="E69" i="225"/>
  <c r="G69" i="225"/>
  <c r="G68" i="225"/>
  <c r="G69" i="228"/>
  <c r="E69" i="228"/>
  <c r="G70" i="222"/>
  <c r="G51" i="228"/>
  <c r="G67" i="225"/>
  <c r="E68" i="225"/>
  <c r="E67" i="225"/>
  <c r="E68" i="222"/>
  <c r="E67" i="222"/>
  <c r="E78" i="227"/>
  <c r="D78" i="227"/>
  <c r="D76" i="227"/>
  <c r="D77" i="227"/>
  <c r="E76" i="227"/>
  <c r="G70" i="226" l="1"/>
  <c r="C55" i="227"/>
  <c r="K64" i="227"/>
  <c r="C78" i="227"/>
  <c r="C76" i="227"/>
  <c r="C77" i="227"/>
  <c r="G70" i="225"/>
  <c r="J78" i="213"/>
  <c r="I78" i="213"/>
  <c r="J77" i="213"/>
  <c r="I77" i="213"/>
  <c r="J76" i="213"/>
  <c r="I76" i="213"/>
  <c r="J75" i="213"/>
  <c r="I75" i="213"/>
  <c r="J74" i="213"/>
  <c r="I74" i="213"/>
  <c r="H74" i="213"/>
  <c r="G74" i="213"/>
  <c r="F74" i="213"/>
  <c r="E74" i="213"/>
  <c r="D74" i="213"/>
  <c r="C74" i="213"/>
  <c r="J71" i="213"/>
  <c r="I71" i="213"/>
  <c r="J70" i="213"/>
  <c r="I70" i="213"/>
  <c r="J69" i="213"/>
  <c r="I69" i="213"/>
  <c r="J68" i="213"/>
  <c r="I68" i="213"/>
  <c r="J67" i="213"/>
  <c r="I67" i="213"/>
  <c r="H67" i="213"/>
  <c r="G67" i="213"/>
  <c r="F67" i="213"/>
  <c r="E67" i="213"/>
  <c r="D67" i="213"/>
  <c r="C67" i="213"/>
  <c r="J63" i="213"/>
  <c r="I63" i="213"/>
  <c r="J62" i="213"/>
  <c r="I62" i="213"/>
  <c r="J61" i="213"/>
  <c r="I61" i="213"/>
  <c r="J60" i="213"/>
  <c r="I60" i="213"/>
  <c r="J59" i="213"/>
  <c r="I59" i="213"/>
  <c r="H59" i="213"/>
  <c r="G59" i="213"/>
  <c r="F59" i="213"/>
  <c r="E59" i="213"/>
  <c r="D59" i="213"/>
  <c r="J50" i="213"/>
  <c r="I50" i="213"/>
  <c r="J49" i="213"/>
  <c r="I49" i="213"/>
  <c r="J48" i="213"/>
  <c r="I48" i="213"/>
  <c r="J47" i="213"/>
  <c r="I47" i="213"/>
  <c r="J46" i="213"/>
  <c r="I46" i="213"/>
  <c r="H46" i="213"/>
  <c r="G46" i="213"/>
  <c r="F46" i="213"/>
  <c r="E46" i="213"/>
  <c r="D46" i="213"/>
  <c r="C46" i="213"/>
  <c r="J43" i="213"/>
  <c r="I43" i="213"/>
  <c r="J42" i="213"/>
  <c r="I42" i="213"/>
  <c r="J41" i="213"/>
  <c r="I41" i="213"/>
  <c r="J40" i="213"/>
  <c r="I40" i="213"/>
  <c r="J39" i="213"/>
  <c r="I39" i="213"/>
  <c r="H39" i="213"/>
  <c r="G39" i="213"/>
  <c r="F39" i="213"/>
  <c r="E39" i="213"/>
  <c r="D39" i="213"/>
  <c r="C39" i="213"/>
  <c r="J36" i="213"/>
  <c r="I36" i="213"/>
  <c r="J35" i="213"/>
  <c r="I35" i="213"/>
  <c r="J34" i="213"/>
  <c r="I34" i="213"/>
  <c r="J33" i="213"/>
  <c r="I33" i="213"/>
  <c r="J32" i="213"/>
  <c r="I32" i="213"/>
  <c r="H32" i="213"/>
  <c r="G32" i="213"/>
  <c r="F32" i="213"/>
  <c r="E32" i="213"/>
  <c r="D32" i="213"/>
  <c r="J28" i="213"/>
  <c r="I28" i="213"/>
  <c r="J27" i="213"/>
  <c r="I27" i="213"/>
  <c r="J26" i="213"/>
  <c r="I26" i="213"/>
  <c r="J25" i="213"/>
  <c r="I25" i="213"/>
  <c r="J24" i="213"/>
  <c r="I24" i="213"/>
  <c r="H24" i="213"/>
  <c r="G24" i="213"/>
  <c r="F24" i="213"/>
  <c r="E24" i="213"/>
  <c r="D24" i="213"/>
  <c r="C24" i="213"/>
  <c r="J21" i="213"/>
  <c r="I21" i="213"/>
  <c r="J20" i="213"/>
  <c r="I20" i="213"/>
  <c r="J19" i="213"/>
  <c r="I19" i="213"/>
  <c r="J18" i="213"/>
  <c r="I18" i="213"/>
  <c r="J17" i="213"/>
  <c r="I17" i="213"/>
  <c r="H17" i="213"/>
  <c r="G17" i="213"/>
  <c r="F17" i="213"/>
  <c r="E17" i="213"/>
  <c r="D17" i="213"/>
  <c r="C17" i="213"/>
  <c r="J13" i="213"/>
  <c r="I13" i="213"/>
  <c r="J12" i="213"/>
  <c r="I12" i="213"/>
  <c r="J11" i="213"/>
  <c r="I11" i="213"/>
  <c r="J10" i="213"/>
  <c r="I10" i="213"/>
  <c r="J9" i="213"/>
  <c r="I9" i="213"/>
  <c r="H9" i="213"/>
  <c r="G9" i="213"/>
  <c r="F9" i="213"/>
  <c r="E9" i="213"/>
  <c r="D9" i="213"/>
  <c r="A5" i="213"/>
  <c r="E54" i="210"/>
  <c r="D54" i="210"/>
  <c r="D56" i="210" s="1"/>
  <c r="C54" i="210"/>
  <c r="G54" i="210" s="1"/>
  <c r="E47" i="210"/>
  <c r="D47" i="210"/>
  <c r="D49" i="210" s="1"/>
  <c r="AJ43" i="210"/>
  <c r="AI43" i="210"/>
  <c r="AH43" i="210"/>
  <c r="AG43" i="210"/>
  <c r="AF43" i="210"/>
  <c r="AE43" i="210"/>
  <c r="AD43" i="210"/>
  <c r="AC43" i="210"/>
  <c r="AB43" i="210"/>
  <c r="AA43" i="210"/>
  <c r="Z43" i="210"/>
  <c r="Y43" i="210"/>
  <c r="X43" i="210"/>
  <c r="W43" i="210"/>
  <c r="V43" i="210"/>
  <c r="U43" i="210"/>
  <c r="T43" i="210"/>
  <c r="S43" i="210"/>
  <c r="R43" i="210"/>
  <c r="Q43" i="210"/>
  <c r="P43" i="210"/>
  <c r="O43" i="210"/>
  <c r="N43" i="210"/>
  <c r="M43" i="210"/>
  <c r="L43" i="210"/>
  <c r="K43" i="210"/>
  <c r="F43" i="210"/>
  <c r="AJ42" i="210"/>
  <c r="AI42" i="210"/>
  <c r="AH42" i="210"/>
  <c r="AG42" i="210"/>
  <c r="AF42" i="210"/>
  <c r="AE42" i="210"/>
  <c r="AD42" i="210"/>
  <c r="AC42" i="210"/>
  <c r="AB42" i="210"/>
  <c r="AA42" i="210"/>
  <c r="Z42" i="210"/>
  <c r="Y42" i="210"/>
  <c r="X42" i="210"/>
  <c r="W42" i="210"/>
  <c r="V42" i="210"/>
  <c r="U42" i="210"/>
  <c r="T42" i="210"/>
  <c r="S42" i="210"/>
  <c r="R42" i="210"/>
  <c r="Q42" i="210"/>
  <c r="P42" i="210"/>
  <c r="O42" i="210"/>
  <c r="N42" i="210"/>
  <c r="M42" i="210"/>
  <c r="L42" i="210"/>
  <c r="K42" i="210"/>
  <c r="F42" i="210"/>
  <c r="AJ41" i="210"/>
  <c r="AI41" i="210"/>
  <c r="AH41" i="210"/>
  <c r="AG41" i="210"/>
  <c r="AF41" i="210"/>
  <c r="AE41" i="210"/>
  <c r="AD41" i="210"/>
  <c r="AC41" i="210"/>
  <c r="AB41" i="210"/>
  <c r="AA41" i="210"/>
  <c r="Z41" i="210"/>
  <c r="Y41" i="210"/>
  <c r="X41" i="210"/>
  <c r="W41" i="210"/>
  <c r="V41" i="210"/>
  <c r="U41" i="210"/>
  <c r="T41" i="210"/>
  <c r="S41" i="210"/>
  <c r="R41" i="210"/>
  <c r="Q41" i="210"/>
  <c r="P41" i="210"/>
  <c r="O41" i="210"/>
  <c r="N41" i="210"/>
  <c r="M41" i="210"/>
  <c r="L41" i="210"/>
  <c r="K41" i="210"/>
  <c r="F41" i="210"/>
  <c r="AJ40" i="210"/>
  <c r="AI40" i="210"/>
  <c r="AH40" i="210"/>
  <c r="AG40" i="210"/>
  <c r="AF40" i="210"/>
  <c r="AE40" i="210"/>
  <c r="AD40" i="210"/>
  <c r="AC40" i="210"/>
  <c r="AB40" i="210"/>
  <c r="AA40" i="210"/>
  <c r="Z40" i="210"/>
  <c r="Y40" i="210"/>
  <c r="X40" i="210"/>
  <c r="W40" i="210"/>
  <c r="V40" i="210"/>
  <c r="U40" i="210"/>
  <c r="T40" i="210"/>
  <c r="S40" i="210"/>
  <c r="R40" i="210"/>
  <c r="Q40" i="210"/>
  <c r="P40" i="210"/>
  <c r="O40" i="210"/>
  <c r="N40" i="210"/>
  <c r="M40" i="210"/>
  <c r="L40" i="210"/>
  <c r="K40" i="210"/>
  <c r="F40" i="210"/>
  <c r="AJ39" i="210"/>
  <c r="AI39" i="210"/>
  <c r="AH39" i="210"/>
  <c r="AG39" i="210"/>
  <c r="AF39" i="210"/>
  <c r="AE39" i="210"/>
  <c r="AD39" i="210"/>
  <c r="AC39" i="210"/>
  <c r="AB39" i="210"/>
  <c r="AA39" i="210"/>
  <c r="Z39" i="210"/>
  <c r="Y39" i="210"/>
  <c r="X39" i="210"/>
  <c r="W39" i="210"/>
  <c r="V39" i="210"/>
  <c r="U39" i="210"/>
  <c r="T39" i="210"/>
  <c r="S39" i="210"/>
  <c r="R39" i="210"/>
  <c r="Q39" i="210"/>
  <c r="P39" i="210"/>
  <c r="O39" i="210"/>
  <c r="N39" i="210"/>
  <c r="M39" i="210"/>
  <c r="L39" i="210"/>
  <c r="K39" i="210"/>
  <c r="F39" i="210"/>
  <c r="AJ38" i="210"/>
  <c r="AI38" i="210"/>
  <c r="AH38" i="210"/>
  <c r="AG38" i="210"/>
  <c r="AF38" i="210"/>
  <c r="AE38" i="210"/>
  <c r="AD38" i="210"/>
  <c r="AC38" i="210"/>
  <c r="AB38" i="210"/>
  <c r="AA38" i="210"/>
  <c r="Z38" i="210"/>
  <c r="Y38" i="210"/>
  <c r="X38" i="210"/>
  <c r="W38" i="210"/>
  <c r="V38" i="210"/>
  <c r="U38" i="210"/>
  <c r="T38" i="210"/>
  <c r="S38" i="210"/>
  <c r="R38" i="210"/>
  <c r="Q38" i="210"/>
  <c r="P38" i="210"/>
  <c r="O38" i="210"/>
  <c r="N38" i="210"/>
  <c r="M38" i="210"/>
  <c r="L38" i="210"/>
  <c r="K38" i="210"/>
  <c r="AJ37" i="210"/>
  <c r="AI37" i="210"/>
  <c r="AH37" i="210"/>
  <c r="AG37" i="210"/>
  <c r="AF37" i="210"/>
  <c r="AE37" i="210"/>
  <c r="AD37" i="210"/>
  <c r="AC37" i="210"/>
  <c r="AB37" i="210"/>
  <c r="AA37" i="210"/>
  <c r="Z37" i="210"/>
  <c r="Y37" i="210"/>
  <c r="X37" i="210"/>
  <c r="W37" i="210"/>
  <c r="V37" i="210"/>
  <c r="U37" i="210"/>
  <c r="T37" i="210"/>
  <c r="S37" i="210"/>
  <c r="R37" i="210"/>
  <c r="Q37" i="210"/>
  <c r="P37" i="210"/>
  <c r="O37" i="210"/>
  <c r="N37" i="210"/>
  <c r="M37" i="210"/>
  <c r="L37" i="210"/>
  <c r="K37" i="210"/>
  <c r="AJ36" i="210"/>
  <c r="AI36" i="210"/>
  <c r="AH36" i="210"/>
  <c r="AG36" i="210"/>
  <c r="AF36" i="210"/>
  <c r="AE36" i="210"/>
  <c r="AD36" i="210"/>
  <c r="AC36" i="210"/>
  <c r="AB36" i="210"/>
  <c r="AA36" i="210"/>
  <c r="Z36" i="210"/>
  <c r="Y36" i="210"/>
  <c r="X36" i="210"/>
  <c r="W36" i="210"/>
  <c r="V36" i="210"/>
  <c r="U36" i="210"/>
  <c r="T36" i="210"/>
  <c r="S36" i="210"/>
  <c r="R36" i="210"/>
  <c r="Q36" i="210"/>
  <c r="P36" i="210"/>
  <c r="O36" i="210"/>
  <c r="N36" i="210"/>
  <c r="M36" i="210"/>
  <c r="L36" i="210"/>
  <c r="K36" i="210"/>
  <c r="AJ35" i="210"/>
  <c r="AI35" i="210"/>
  <c r="AH35" i="210"/>
  <c r="AG35" i="210"/>
  <c r="AF35" i="210"/>
  <c r="AE35" i="210"/>
  <c r="AD35" i="210"/>
  <c r="AC35" i="210"/>
  <c r="AB35" i="210"/>
  <c r="AA35" i="210"/>
  <c r="Z35" i="210"/>
  <c r="Y35" i="210"/>
  <c r="X35" i="210"/>
  <c r="W35" i="210"/>
  <c r="V35" i="210"/>
  <c r="U35" i="210"/>
  <c r="T35" i="210"/>
  <c r="S35" i="210"/>
  <c r="R35" i="210"/>
  <c r="Q35" i="210"/>
  <c r="P35" i="210"/>
  <c r="O35" i="210"/>
  <c r="N35" i="210"/>
  <c r="M35" i="210"/>
  <c r="L35" i="210"/>
  <c r="K35" i="210"/>
  <c r="AJ34" i="210"/>
  <c r="AI34" i="210"/>
  <c r="AH34" i="210"/>
  <c r="AG34" i="210"/>
  <c r="AF34" i="210"/>
  <c r="AE34" i="210"/>
  <c r="AD34" i="210"/>
  <c r="AC34" i="210"/>
  <c r="AB34" i="210"/>
  <c r="AA34" i="210"/>
  <c r="Z34" i="210"/>
  <c r="Y34" i="210"/>
  <c r="X34" i="210"/>
  <c r="W34" i="210"/>
  <c r="V34" i="210"/>
  <c r="U34" i="210"/>
  <c r="T34" i="210"/>
  <c r="S34" i="210"/>
  <c r="R34" i="210"/>
  <c r="Q34" i="210"/>
  <c r="P34" i="210"/>
  <c r="O34" i="210"/>
  <c r="N34" i="210"/>
  <c r="M34" i="210"/>
  <c r="L34" i="210"/>
  <c r="K34" i="210"/>
  <c r="AJ33" i="210"/>
  <c r="AI33" i="210"/>
  <c r="AH33" i="210"/>
  <c r="AG33" i="210"/>
  <c r="AF33" i="210"/>
  <c r="AE33" i="210"/>
  <c r="AD33" i="210"/>
  <c r="AC33" i="210"/>
  <c r="AB33" i="210"/>
  <c r="AA33" i="210"/>
  <c r="Z33" i="210"/>
  <c r="Y33" i="210"/>
  <c r="X33" i="210"/>
  <c r="W33" i="210"/>
  <c r="V33" i="210"/>
  <c r="U33" i="210"/>
  <c r="T33" i="210"/>
  <c r="S33" i="210"/>
  <c r="R33" i="210"/>
  <c r="Q33" i="210"/>
  <c r="P33" i="210"/>
  <c r="O33" i="210"/>
  <c r="N33" i="210"/>
  <c r="M33" i="210"/>
  <c r="L33" i="210"/>
  <c r="K33" i="210"/>
  <c r="AJ32" i="210"/>
  <c r="AI32" i="210"/>
  <c r="AH32" i="210"/>
  <c r="AG32" i="210"/>
  <c r="AF32" i="210"/>
  <c r="AE32" i="210"/>
  <c r="AD32" i="210"/>
  <c r="AC32" i="210"/>
  <c r="AB32" i="210"/>
  <c r="AA32" i="210"/>
  <c r="Z32" i="210"/>
  <c r="Y32" i="210"/>
  <c r="X32" i="210"/>
  <c r="W32" i="210"/>
  <c r="V32" i="210"/>
  <c r="U32" i="210"/>
  <c r="T32" i="210"/>
  <c r="S32" i="210"/>
  <c r="R32" i="210"/>
  <c r="Q32" i="210"/>
  <c r="P32" i="210"/>
  <c r="O32" i="210"/>
  <c r="N32" i="210"/>
  <c r="M32" i="210"/>
  <c r="L32" i="210"/>
  <c r="K32" i="210"/>
  <c r="AJ31" i="210"/>
  <c r="AI31" i="210"/>
  <c r="AH31" i="210"/>
  <c r="AG31" i="210"/>
  <c r="AF31" i="210"/>
  <c r="AE31" i="210"/>
  <c r="AD31" i="210"/>
  <c r="AC31" i="210"/>
  <c r="AB31" i="210"/>
  <c r="AA31" i="210"/>
  <c r="Z31" i="210"/>
  <c r="Y31" i="210"/>
  <c r="X31" i="210"/>
  <c r="W31" i="210"/>
  <c r="V31" i="210"/>
  <c r="U31" i="210"/>
  <c r="T31" i="210"/>
  <c r="S31" i="210"/>
  <c r="R31" i="210"/>
  <c r="Q31" i="210"/>
  <c r="P31" i="210"/>
  <c r="O31" i="210"/>
  <c r="N31" i="210"/>
  <c r="M31" i="210"/>
  <c r="L31" i="210"/>
  <c r="K31" i="210"/>
  <c r="AJ30" i="210"/>
  <c r="AI30" i="210"/>
  <c r="AH30" i="210"/>
  <c r="AG30" i="210"/>
  <c r="AF30" i="210"/>
  <c r="AE30" i="210"/>
  <c r="AD30" i="210"/>
  <c r="AC30" i="210"/>
  <c r="AB30" i="210"/>
  <c r="AA30" i="210"/>
  <c r="Z30" i="210"/>
  <c r="Y30" i="210"/>
  <c r="X30" i="210"/>
  <c r="W30" i="210"/>
  <c r="V30" i="210"/>
  <c r="U30" i="210"/>
  <c r="T30" i="210"/>
  <c r="S30" i="210"/>
  <c r="R30" i="210"/>
  <c r="Q30" i="210"/>
  <c r="P30" i="210"/>
  <c r="O30" i="210"/>
  <c r="N30" i="210"/>
  <c r="M30" i="210"/>
  <c r="L30" i="210"/>
  <c r="K30" i="210"/>
  <c r="AJ29" i="210"/>
  <c r="AI29" i="210"/>
  <c r="AH29" i="210"/>
  <c r="AG29" i="210"/>
  <c r="AF29" i="210"/>
  <c r="AE29" i="210"/>
  <c r="AD29" i="210"/>
  <c r="AC29" i="210"/>
  <c r="AB29" i="210"/>
  <c r="AA29" i="210"/>
  <c r="Z29" i="210"/>
  <c r="Y29" i="210"/>
  <c r="X29" i="210"/>
  <c r="W29" i="210"/>
  <c r="V29" i="210"/>
  <c r="U29" i="210"/>
  <c r="T29" i="210"/>
  <c r="S29" i="210"/>
  <c r="R29" i="210"/>
  <c r="Q29" i="210"/>
  <c r="P29" i="210"/>
  <c r="O29" i="210"/>
  <c r="N29" i="210"/>
  <c r="M29" i="210"/>
  <c r="L29" i="210"/>
  <c r="K29" i="210"/>
  <c r="AJ28" i="210"/>
  <c r="AI28" i="210"/>
  <c r="AH28" i="210"/>
  <c r="AG28" i="210"/>
  <c r="AF28" i="210"/>
  <c r="AE28" i="210"/>
  <c r="AD28" i="210"/>
  <c r="AC28" i="210"/>
  <c r="AB28" i="210"/>
  <c r="AA28" i="210"/>
  <c r="Z28" i="210"/>
  <c r="Y28" i="210"/>
  <c r="X28" i="210"/>
  <c r="W28" i="210"/>
  <c r="V28" i="210"/>
  <c r="U28" i="210"/>
  <c r="T28" i="210"/>
  <c r="S28" i="210"/>
  <c r="R28" i="210"/>
  <c r="Q28" i="210"/>
  <c r="P28" i="210"/>
  <c r="O28" i="210"/>
  <c r="N28" i="210"/>
  <c r="M28" i="210"/>
  <c r="L28" i="210"/>
  <c r="K28" i="210"/>
  <c r="AJ27" i="210"/>
  <c r="AI27" i="210"/>
  <c r="AH27" i="210"/>
  <c r="AG27" i="210"/>
  <c r="AF27" i="210"/>
  <c r="AE27" i="210"/>
  <c r="AD27" i="210"/>
  <c r="AC27" i="210"/>
  <c r="AB27" i="210"/>
  <c r="AA27" i="210"/>
  <c r="Z27" i="210"/>
  <c r="Y27" i="210"/>
  <c r="X27" i="210"/>
  <c r="W27" i="210"/>
  <c r="V27" i="210"/>
  <c r="U27" i="210"/>
  <c r="T27" i="210"/>
  <c r="S27" i="210"/>
  <c r="R27" i="210"/>
  <c r="Q27" i="210"/>
  <c r="P27" i="210"/>
  <c r="O27" i="210"/>
  <c r="N27" i="210"/>
  <c r="M27" i="210"/>
  <c r="L27" i="210"/>
  <c r="K27" i="210"/>
  <c r="AJ26" i="210"/>
  <c r="AI26" i="210"/>
  <c r="AH26" i="210"/>
  <c r="AG26" i="210"/>
  <c r="AF26" i="210"/>
  <c r="AE26" i="210"/>
  <c r="AD26" i="210"/>
  <c r="AC26" i="210"/>
  <c r="AB26" i="210"/>
  <c r="AA26" i="210"/>
  <c r="Z26" i="210"/>
  <c r="Y26" i="210"/>
  <c r="X26" i="210"/>
  <c r="W26" i="210"/>
  <c r="V26" i="210"/>
  <c r="U26" i="210"/>
  <c r="T26" i="210"/>
  <c r="S26" i="210"/>
  <c r="R26" i="210"/>
  <c r="Q26" i="210"/>
  <c r="P26" i="210"/>
  <c r="O26" i="210"/>
  <c r="N26" i="210"/>
  <c r="M26" i="210"/>
  <c r="L26" i="210"/>
  <c r="K26" i="210"/>
  <c r="AJ25" i="210"/>
  <c r="AI25" i="210"/>
  <c r="AH25" i="210"/>
  <c r="AG25" i="210"/>
  <c r="AF25" i="210"/>
  <c r="AE25" i="210"/>
  <c r="AD25" i="210"/>
  <c r="AC25" i="210"/>
  <c r="AB25" i="210"/>
  <c r="AA25" i="210"/>
  <c r="Z25" i="210"/>
  <c r="Y25" i="210"/>
  <c r="X25" i="210"/>
  <c r="W25" i="210"/>
  <c r="V25" i="210"/>
  <c r="U25" i="210"/>
  <c r="T25" i="210"/>
  <c r="S25" i="210"/>
  <c r="R25" i="210"/>
  <c r="Q25" i="210"/>
  <c r="P25" i="210"/>
  <c r="O25" i="210"/>
  <c r="N25" i="210"/>
  <c r="M25" i="210"/>
  <c r="L25" i="210"/>
  <c r="K25" i="210"/>
  <c r="F25" i="210"/>
  <c r="AJ24" i="210"/>
  <c r="AI24" i="210"/>
  <c r="AH24" i="210"/>
  <c r="AG24" i="210"/>
  <c r="AF24" i="210"/>
  <c r="AE24" i="210"/>
  <c r="AD24" i="210"/>
  <c r="AC24" i="210"/>
  <c r="AB24" i="210"/>
  <c r="AA24" i="210"/>
  <c r="Z24" i="210"/>
  <c r="Y24" i="210"/>
  <c r="X24" i="210"/>
  <c r="W24" i="210"/>
  <c r="V24" i="210"/>
  <c r="U24" i="210"/>
  <c r="T24" i="210"/>
  <c r="S24" i="210"/>
  <c r="R24" i="210"/>
  <c r="Q24" i="210"/>
  <c r="P24" i="210"/>
  <c r="O24" i="210"/>
  <c r="N24" i="210"/>
  <c r="M24" i="210"/>
  <c r="L24" i="210"/>
  <c r="K24" i="210"/>
  <c r="F24" i="210"/>
  <c r="AI23" i="210"/>
  <c r="AH23" i="210"/>
  <c r="AG23" i="210"/>
  <c r="AJ23" i="210" s="1"/>
  <c r="F23" i="210" s="1"/>
  <c r="AE23" i="210"/>
  <c r="AD23" i="210"/>
  <c r="AC23" i="210"/>
  <c r="AB23" i="210"/>
  <c r="AA23" i="210"/>
  <c r="AF23" i="210" s="1"/>
  <c r="Y23" i="210"/>
  <c r="X23" i="210"/>
  <c r="W23" i="210"/>
  <c r="V23" i="210"/>
  <c r="Z23" i="210" s="1"/>
  <c r="T23" i="210"/>
  <c r="S23" i="210"/>
  <c r="R23" i="210"/>
  <c r="Q23" i="210"/>
  <c r="U23" i="210" s="1"/>
  <c r="O23" i="210"/>
  <c r="N23" i="210"/>
  <c r="M23" i="210"/>
  <c r="L23" i="210"/>
  <c r="K23" i="210"/>
  <c r="P23" i="210" s="1"/>
  <c r="AI22" i="210"/>
  <c r="AH22" i="210"/>
  <c r="AG22" i="210"/>
  <c r="AE22" i="210"/>
  <c r="AD22" i="210"/>
  <c r="AC22" i="210"/>
  <c r="AB22" i="210"/>
  <c r="AF22" i="210" s="1"/>
  <c r="AA22" i="210"/>
  <c r="Y22" i="210"/>
  <c r="X22" i="210"/>
  <c r="W22" i="210"/>
  <c r="V22" i="210"/>
  <c r="T22" i="210"/>
  <c r="S22" i="210"/>
  <c r="R22" i="210"/>
  <c r="Q22" i="210"/>
  <c r="O22" i="210"/>
  <c r="N22" i="210"/>
  <c r="M22" i="210"/>
  <c r="L22" i="210"/>
  <c r="P22" i="210" s="1"/>
  <c r="K22" i="210"/>
  <c r="AI21" i="210"/>
  <c r="AH21" i="210"/>
  <c r="AG21" i="210"/>
  <c r="AE21" i="210"/>
  <c r="AD21" i="210"/>
  <c r="AC21" i="210"/>
  <c r="AB21" i="210"/>
  <c r="AA21" i="210"/>
  <c r="Y21" i="210"/>
  <c r="X21" i="210"/>
  <c r="W21" i="210"/>
  <c r="V21" i="210"/>
  <c r="T21" i="210"/>
  <c r="S21" i="210"/>
  <c r="R21" i="210"/>
  <c r="Q21" i="210"/>
  <c r="O21" i="210"/>
  <c r="N21" i="210"/>
  <c r="M21" i="210"/>
  <c r="L21" i="210"/>
  <c r="K21" i="210"/>
  <c r="AI20" i="210"/>
  <c r="AH20" i="210"/>
  <c r="AG20" i="210"/>
  <c r="AE20" i="210"/>
  <c r="AD20" i="210"/>
  <c r="AC20" i="210"/>
  <c r="AF20" i="210" s="1"/>
  <c r="AB20" i="210"/>
  <c r="AA20" i="210"/>
  <c r="Y20" i="210"/>
  <c r="X20" i="210"/>
  <c r="W20" i="210"/>
  <c r="V20" i="210"/>
  <c r="T20" i="210"/>
  <c r="S20" i="210"/>
  <c r="R20" i="210"/>
  <c r="Q20" i="210"/>
  <c r="O20" i="210"/>
  <c r="N20" i="210"/>
  <c r="M20" i="210"/>
  <c r="P20" i="210" s="1"/>
  <c r="L20" i="210"/>
  <c r="K20" i="210"/>
  <c r="AI19" i="210"/>
  <c r="AH19" i="210"/>
  <c r="AG19" i="210"/>
  <c r="AE19" i="210"/>
  <c r="AD19" i="210"/>
  <c r="AC19" i="210"/>
  <c r="AB19" i="210"/>
  <c r="AF19" i="210" s="1"/>
  <c r="AA19" i="210"/>
  <c r="Y19" i="210"/>
  <c r="X19" i="210"/>
  <c r="W19" i="210"/>
  <c r="V19" i="210"/>
  <c r="T19" i="210"/>
  <c r="S19" i="210"/>
  <c r="R19" i="210"/>
  <c r="Q19" i="210"/>
  <c r="O19" i="210"/>
  <c r="N19" i="210"/>
  <c r="M19" i="210"/>
  <c r="L19" i="210"/>
  <c r="K19" i="210"/>
  <c r="AI18" i="210"/>
  <c r="AH18" i="210"/>
  <c r="AJ18" i="210" s="1"/>
  <c r="AG18" i="210"/>
  <c r="AE18" i="210"/>
  <c r="AD18" i="210"/>
  <c r="AC18" i="210"/>
  <c r="AB18" i="210"/>
  <c r="AA18" i="210"/>
  <c r="Y18" i="210"/>
  <c r="X18" i="210"/>
  <c r="W18" i="210"/>
  <c r="Z18" i="210" s="1"/>
  <c r="V18" i="210"/>
  <c r="T18" i="210"/>
  <c r="S18" i="210"/>
  <c r="R18" i="210"/>
  <c r="Q18" i="210"/>
  <c r="O18" i="210"/>
  <c r="N18" i="210"/>
  <c r="M18" i="210"/>
  <c r="L18" i="210"/>
  <c r="K18" i="210"/>
  <c r="AI17" i="210"/>
  <c r="AH17" i="210"/>
  <c r="AG17" i="210"/>
  <c r="AE17" i="210"/>
  <c r="AD17" i="210"/>
  <c r="AC17" i="210"/>
  <c r="AB17" i="210"/>
  <c r="AA17" i="210"/>
  <c r="Y17" i="210"/>
  <c r="X17" i="210"/>
  <c r="W17" i="210"/>
  <c r="V17" i="210"/>
  <c r="T17" i="210"/>
  <c r="S17" i="210"/>
  <c r="R17" i="210"/>
  <c r="Q17" i="210"/>
  <c r="O17" i="210"/>
  <c r="N17" i="210"/>
  <c r="M17" i="210"/>
  <c r="L17" i="210"/>
  <c r="K17" i="210"/>
  <c r="AI16" i="210"/>
  <c r="AH16" i="210"/>
  <c r="AG16" i="210"/>
  <c r="AE16" i="210"/>
  <c r="AD16" i="210"/>
  <c r="AC16" i="210"/>
  <c r="AB16" i="210"/>
  <c r="AA16" i="210"/>
  <c r="Y16" i="210"/>
  <c r="X16" i="210"/>
  <c r="W16" i="210"/>
  <c r="V16" i="210"/>
  <c r="T16" i="210"/>
  <c r="S16" i="210"/>
  <c r="R16" i="210"/>
  <c r="Q16" i="210"/>
  <c r="O16" i="210"/>
  <c r="N16" i="210"/>
  <c r="M16" i="210"/>
  <c r="L16" i="210"/>
  <c r="K16" i="210"/>
  <c r="AI15" i="210"/>
  <c r="AH15" i="210"/>
  <c r="AJ15" i="210" s="1"/>
  <c r="AG15" i="210"/>
  <c r="AE15" i="210"/>
  <c r="AD15" i="210"/>
  <c r="AC15" i="210"/>
  <c r="AB15" i="210"/>
  <c r="AF15" i="210" s="1"/>
  <c r="AA15" i="210"/>
  <c r="Y15" i="210"/>
  <c r="X15" i="210"/>
  <c r="W15" i="210"/>
  <c r="Z15" i="210" s="1"/>
  <c r="V15" i="210"/>
  <c r="T15" i="210"/>
  <c r="S15" i="210"/>
  <c r="R15" i="210"/>
  <c r="Q15" i="210"/>
  <c r="O15" i="210"/>
  <c r="N15" i="210"/>
  <c r="M15" i="210"/>
  <c r="L15" i="210"/>
  <c r="P15" i="210" s="1"/>
  <c r="K15" i="210"/>
  <c r="AI14" i="210"/>
  <c r="AH14" i="210"/>
  <c r="AJ14" i="210" s="1"/>
  <c r="AG14" i="210"/>
  <c r="AE14" i="210"/>
  <c r="AD14" i="210"/>
  <c r="AC14" i="210"/>
  <c r="AB14" i="210"/>
  <c r="AA14" i="210"/>
  <c r="Y14" i="210"/>
  <c r="X14" i="210"/>
  <c r="W14" i="210"/>
  <c r="V14" i="210"/>
  <c r="T14" i="210"/>
  <c r="S14" i="210"/>
  <c r="R14" i="210"/>
  <c r="Q14" i="210"/>
  <c r="O14" i="210"/>
  <c r="N14" i="210"/>
  <c r="M14" i="210"/>
  <c r="L14" i="210"/>
  <c r="K14" i="210"/>
  <c r="AI13" i="210"/>
  <c r="AH13" i="210"/>
  <c r="AJ13" i="210" s="1"/>
  <c r="AG13" i="210"/>
  <c r="AE13" i="210"/>
  <c r="AD13" i="210"/>
  <c r="AC13" i="210"/>
  <c r="AB13" i="210"/>
  <c r="AF13" i="210" s="1"/>
  <c r="AA13" i="210"/>
  <c r="Y13" i="210"/>
  <c r="X13" i="210"/>
  <c r="W13" i="210"/>
  <c r="V13" i="210"/>
  <c r="T13" i="210"/>
  <c r="S13" i="210"/>
  <c r="R13" i="210"/>
  <c r="Q13" i="210"/>
  <c r="O13" i="210"/>
  <c r="N13" i="210"/>
  <c r="M13" i="210"/>
  <c r="L13" i="210"/>
  <c r="K13" i="210"/>
  <c r="AI12" i="210"/>
  <c r="AH12" i="210"/>
  <c r="AJ12" i="210" s="1"/>
  <c r="AG12" i="210"/>
  <c r="AE12" i="210"/>
  <c r="AD12" i="210"/>
  <c r="AC12" i="210"/>
  <c r="AB12" i="210"/>
  <c r="AA12" i="210"/>
  <c r="Y12" i="210"/>
  <c r="X12" i="210"/>
  <c r="W12" i="210"/>
  <c r="V12" i="210"/>
  <c r="T12" i="210"/>
  <c r="S12" i="210"/>
  <c r="R12" i="210"/>
  <c r="Q12" i="210"/>
  <c r="O12" i="210"/>
  <c r="N12" i="210"/>
  <c r="M12" i="210"/>
  <c r="L12" i="210"/>
  <c r="K12" i="210"/>
  <c r="AI11" i="210"/>
  <c r="AH11" i="210"/>
  <c r="AJ11" i="210" s="1"/>
  <c r="AG11" i="210"/>
  <c r="AE11" i="210"/>
  <c r="AD11" i="210"/>
  <c r="AC11" i="210"/>
  <c r="AB11" i="210"/>
  <c r="AA11" i="210"/>
  <c r="Y11" i="210"/>
  <c r="X11" i="210"/>
  <c r="W11" i="210"/>
  <c r="V11" i="210"/>
  <c r="T11" i="210"/>
  <c r="S11" i="210"/>
  <c r="R11" i="210"/>
  <c r="Q11" i="210"/>
  <c r="O11" i="210"/>
  <c r="N11" i="210"/>
  <c r="M11" i="210"/>
  <c r="L11" i="210"/>
  <c r="K11" i="210"/>
  <c r="AI10" i="210"/>
  <c r="AH10" i="210"/>
  <c r="AJ10" i="210" s="1"/>
  <c r="AG10" i="210"/>
  <c r="AE10" i="210"/>
  <c r="AD10" i="210"/>
  <c r="AC10" i="210"/>
  <c r="AB10" i="210"/>
  <c r="AA10" i="210"/>
  <c r="Y10" i="210"/>
  <c r="X10" i="210"/>
  <c r="W10" i="210"/>
  <c r="V10" i="210"/>
  <c r="T10" i="210"/>
  <c r="S10" i="210"/>
  <c r="R10" i="210"/>
  <c r="Q10" i="210"/>
  <c r="O10" i="210"/>
  <c r="N10" i="210"/>
  <c r="M10" i="210"/>
  <c r="L10" i="210"/>
  <c r="P10" i="210" s="1"/>
  <c r="K10" i="210"/>
  <c r="AI9" i="210"/>
  <c r="AH9" i="210"/>
  <c r="AJ9" i="210" s="1"/>
  <c r="AG9" i="210"/>
  <c r="AE9" i="210"/>
  <c r="AD9" i="210"/>
  <c r="AC9" i="210"/>
  <c r="AB9" i="210"/>
  <c r="AF9" i="210" s="1"/>
  <c r="AA9" i="210"/>
  <c r="Y9" i="210"/>
  <c r="X9" i="210"/>
  <c r="W9" i="210"/>
  <c r="V9" i="210"/>
  <c r="T9" i="210"/>
  <c r="S9" i="210"/>
  <c r="R9" i="210"/>
  <c r="Q9" i="210"/>
  <c r="O9" i="210"/>
  <c r="N9" i="210"/>
  <c r="M9" i="210"/>
  <c r="L9" i="210"/>
  <c r="K9" i="210"/>
  <c r="AI8" i="210"/>
  <c r="AH8" i="210"/>
  <c r="AJ8" i="210" s="1"/>
  <c r="AG8" i="210"/>
  <c r="AE8" i="210"/>
  <c r="AD8" i="210"/>
  <c r="AC8" i="210"/>
  <c r="AB8" i="210"/>
  <c r="AA8" i="210"/>
  <c r="Y8" i="210"/>
  <c r="X8" i="210"/>
  <c r="W8" i="210"/>
  <c r="V8" i="210"/>
  <c r="T8" i="210"/>
  <c r="S8" i="210"/>
  <c r="R8" i="210"/>
  <c r="Q8" i="210"/>
  <c r="O8" i="210"/>
  <c r="N8" i="210"/>
  <c r="M8" i="210"/>
  <c r="L8" i="210"/>
  <c r="P8" i="210" s="1"/>
  <c r="K8" i="210"/>
  <c r="AI7" i="210"/>
  <c r="AH7" i="210"/>
  <c r="AG7" i="210"/>
  <c r="AE7" i="210"/>
  <c r="AD7" i="210"/>
  <c r="AC7" i="210"/>
  <c r="AB7" i="210"/>
  <c r="AA7" i="210"/>
  <c r="Y7" i="210"/>
  <c r="X7" i="210"/>
  <c r="W7" i="210"/>
  <c r="V7" i="210"/>
  <c r="T7" i="210"/>
  <c r="S7" i="210"/>
  <c r="R7" i="210"/>
  <c r="Q7" i="210"/>
  <c r="O7" i="210"/>
  <c r="N7" i="210"/>
  <c r="M7" i="210"/>
  <c r="L7" i="210"/>
  <c r="K7" i="210"/>
  <c r="AI6" i="210"/>
  <c r="AH6" i="210"/>
  <c r="AJ6" i="210" s="1"/>
  <c r="AG6" i="210"/>
  <c r="AE6" i="210"/>
  <c r="AD6" i="210"/>
  <c r="AC6" i="210"/>
  <c r="AF6" i="210" s="1"/>
  <c r="AB6" i="210"/>
  <c r="AA6" i="210"/>
  <c r="Y6" i="210"/>
  <c r="X6" i="210"/>
  <c r="W6" i="210"/>
  <c r="V6" i="210"/>
  <c r="T6" i="210"/>
  <c r="S6" i="210"/>
  <c r="U6" i="210" s="1"/>
  <c r="R6" i="210"/>
  <c r="Q6" i="210"/>
  <c r="O6" i="210"/>
  <c r="N6" i="210"/>
  <c r="M6" i="210"/>
  <c r="L6" i="210"/>
  <c r="K6" i="210"/>
  <c r="AI5" i="210"/>
  <c r="AJ5" i="210" s="1"/>
  <c r="AH5" i="210"/>
  <c r="AG5" i="210"/>
  <c r="AE5" i="210"/>
  <c r="AD5" i="210"/>
  <c r="AC5" i="210"/>
  <c r="AB5" i="210"/>
  <c r="AA5" i="210"/>
  <c r="Y5" i="210"/>
  <c r="Z5" i="210" s="1"/>
  <c r="X5" i="210"/>
  <c r="W5" i="210"/>
  <c r="V5" i="210"/>
  <c r="T5" i="210"/>
  <c r="S5" i="210"/>
  <c r="R5" i="210"/>
  <c r="Q5" i="210"/>
  <c r="O5" i="210"/>
  <c r="N5" i="210"/>
  <c r="M5" i="210"/>
  <c r="L5" i="210"/>
  <c r="P5" i="210" s="1"/>
  <c r="K5" i="210"/>
  <c r="AI4" i="210"/>
  <c r="AH4" i="210"/>
  <c r="AG4" i="210"/>
  <c r="AE4" i="210"/>
  <c r="AD4" i="210"/>
  <c r="AC4" i="210"/>
  <c r="AB4" i="210"/>
  <c r="AA4" i="210"/>
  <c r="Y4" i="210"/>
  <c r="X4" i="210"/>
  <c r="W4" i="210"/>
  <c r="V4" i="210"/>
  <c r="T4" i="210"/>
  <c r="S4" i="210"/>
  <c r="U4" i="210" s="1"/>
  <c r="R4" i="210"/>
  <c r="Q4" i="210"/>
  <c r="O4" i="210"/>
  <c r="N4" i="210"/>
  <c r="M4" i="210"/>
  <c r="L4" i="210"/>
  <c r="K4" i="210"/>
  <c r="E54" i="209"/>
  <c r="D54" i="209"/>
  <c r="D56" i="209" s="1"/>
  <c r="C54" i="209"/>
  <c r="G54" i="209" s="1"/>
  <c r="E47" i="209"/>
  <c r="D47" i="209"/>
  <c r="AJ43" i="209"/>
  <c r="AI43" i="209"/>
  <c r="AH43" i="209"/>
  <c r="AG43" i="209"/>
  <c r="AF43" i="209"/>
  <c r="AE43" i="209"/>
  <c r="AD43" i="209"/>
  <c r="AC43" i="209"/>
  <c r="AB43" i="209"/>
  <c r="AA43" i="209"/>
  <c r="Z43" i="209"/>
  <c r="Y43" i="209"/>
  <c r="X43" i="209"/>
  <c r="W43" i="209"/>
  <c r="V43" i="209"/>
  <c r="U43" i="209"/>
  <c r="T43" i="209"/>
  <c r="S43" i="209"/>
  <c r="R43" i="209"/>
  <c r="Q43" i="209"/>
  <c r="P43" i="209"/>
  <c r="O43" i="209"/>
  <c r="N43" i="209"/>
  <c r="M43" i="209"/>
  <c r="L43" i="209"/>
  <c r="K43" i="209"/>
  <c r="F43" i="209"/>
  <c r="AJ42" i="209"/>
  <c r="AI42" i="209"/>
  <c r="AH42" i="209"/>
  <c r="AG42" i="209"/>
  <c r="AF42" i="209"/>
  <c r="AE42" i="209"/>
  <c r="AD42" i="209"/>
  <c r="AC42" i="209"/>
  <c r="AB42" i="209"/>
  <c r="AA42" i="209"/>
  <c r="Z42" i="209"/>
  <c r="Y42" i="209"/>
  <c r="X42" i="209"/>
  <c r="W42" i="209"/>
  <c r="V42" i="209"/>
  <c r="U42" i="209"/>
  <c r="T42" i="209"/>
  <c r="S42" i="209"/>
  <c r="R42" i="209"/>
  <c r="Q42" i="209"/>
  <c r="P42" i="209"/>
  <c r="O42" i="209"/>
  <c r="N42" i="209"/>
  <c r="M42" i="209"/>
  <c r="L42" i="209"/>
  <c r="K42" i="209"/>
  <c r="F42" i="209"/>
  <c r="AJ41" i="209"/>
  <c r="AI41" i="209"/>
  <c r="AH41" i="209"/>
  <c r="AG41" i="209"/>
  <c r="AF41" i="209"/>
  <c r="AE41" i="209"/>
  <c r="AD41" i="209"/>
  <c r="AC41" i="209"/>
  <c r="AB41" i="209"/>
  <c r="AA41" i="209"/>
  <c r="Z41" i="209"/>
  <c r="Y41" i="209"/>
  <c r="X41" i="209"/>
  <c r="W41" i="209"/>
  <c r="V41" i="209"/>
  <c r="U41" i="209"/>
  <c r="T41" i="209"/>
  <c r="S41" i="209"/>
  <c r="R41" i="209"/>
  <c r="Q41" i="209"/>
  <c r="P41" i="209"/>
  <c r="O41" i="209"/>
  <c r="N41" i="209"/>
  <c r="M41" i="209"/>
  <c r="L41" i="209"/>
  <c r="K41" i="209"/>
  <c r="F41" i="209"/>
  <c r="AJ40" i="209"/>
  <c r="AI40" i="209"/>
  <c r="AH40" i="209"/>
  <c r="AG40" i="209"/>
  <c r="AF40" i="209"/>
  <c r="AE40" i="209"/>
  <c r="AD40" i="209"/>
  <c r="AC40" i="209"/>
  <c r="AB40" i="209"/>
  <c r="AA40" i="209"/>
  <c r="Z40" i="209"/>
  <c r="Y40" i="209"/>
  <c r="X40" i="209"/>
  <c r="W40" i="209"/>
  <c r="V40" i="209"/>
  <c r="U40" i="209"/>
  <c r="T40" i="209"/>
  <c r="S40" i="209"/>
  <c r="R40" i="209"/>
  <c r="Q40" i="209"/>
  <c r="P40" i="209"/>
  <c r="O40" i="209"/>
  <c r="N40" i="209"/>
  <c r="M40" i="209"/>
  <c r="L40" i="209"/>
  <c r="K40" i="209"/>
  <c r="F40" i="209"/>
  <c r="AJ39" i="209"/>
  <c r="AI39" i="209"/>
  <c r="AH39" i="209"/>
  <c r="AG39" i="209"/>
  <c r="AF39" i="209"/>
  <c r="AE39" i="209"/>
  <c r="AD39" i="209"/>
  <c r="AC39" i="209"/>
  <c r="AB39" i="209"/>
  <c r="AA39" i="209"/>
  <c r="Z39" i="209"/>
  <c r="Y39" i="209"/>
  <c r="X39" i="209"/>
  <c r="W39" i="209"/>
  <c r="V39" i="209"/>
  <c r="U39" i="209"/>
  <c r="T39" i="209"/>
  <c r="S39" i="209"/>
  <c r="R39" i="209"/>
  <c r="Q39" i="209"/>
  <c r="P39" i="209"/>
  <c r="O39" i="209"/>
  <c r="N39" i="209"/>
  <c r="M39" i="209"/>
  <c r="L39" i="209"/>
  <c r="K39" i="209"/>
  <c r="F39" i="209"/>
  <c r="AJ38" i="209"/>
  <c r="AI38" i="209"/>
  <c r="AH38" i="209"/>
  <c r="AG38" i="209"/>
  <c r="AF38" i="209"/>
  <c r="AE38" i="209"/>
  <c r="AD38" i="209"/>
  <c r="AC38" i="209"/>
  <c r="AB38" i="209"/>
  <c r="AA38" i="209"/>
  <c r="Z38" i="209"/>
  <c r="Y38" i="209"/>
  <c r="X38" i="209"/>
  <c r="W38" i="209"/>
  <c r="V38" i="209"/>
  <c r="U38" i="209"/>
  <c r="T38" i="209"/>
  <c r="S38" i="209"/>
  <c r="R38" i="209"/>
  <c r="Q38" i="209"/>
  <c r="P38" i="209"/>
  <c r="O38" i="209"/>
  <c r="N38" i="209"/>
  <c r="M38" i="209"/>
  <c r="L38" i="209"/>
  <c r="K38" i="209"/>
  <c r="F38" i="209"/>
  <c r="AJ37" i="209"/>
  <c r="AI37" i="209"/>
  <c r="AH37" i="209"/>
  <c r="AG37" i="209"/>
  <c r="AF37" i="209"/>
  <c r="AE37" i="209"/>
  <c r="AD37" i="209"/>
  <c r="AC37" i="209"/>
  <c r="AB37" i="209"/>
  <c r="AA37" i="209"/>
  <c r="Z37" i="209"/>
  <c r="Y37" i="209"/>
  <c r="X37" i="209"/>
  <c r="W37" i="209"/>
  <c r="V37" i="209"/>
  <c r="U37" i="209"/>
  <c r="T37" i="209"/>
  <c r="S37" i="209"/>
  <c r="R37" i="209"/>
  <c r="Q37" i="209"/>
  <c r="P37" i="209"/>
  <c r="O37" i="209"/>
  <c r="N37" i="209"/>
  <c r="M37" i="209"/>
  <c r="L37" i="209"/>
  <c r="K37" i="209"/>
  <c r="F37" i="209"/>
  <c r="AJ36" i="209"/>
  <c r="AI36" i="209"/>
  <c r="AH36" i="209"/>
  <c r="AG36" i="209"/>
  <c r="AF36" i="209"/>
  <c r="AE36" i="209"/>
  <c r="AD36" i="209"/>
  <c r="AC36" i="209"/>
  <c r="AB36" i="209"/>
  <c r="AA36" i="209"/>
  <c r="Z36" i="209"/>
  <c r="Y36" i="209"/>
  <c r="X36" i="209"/>
  <c r="W36" i="209"/>
  <c r="V36" i="209"/>
  <c r="U36" i="209"/>
  <c r="T36" i="209"/>
  <c r="S36" i="209"/>
  <c r="R36" i="209"/>
  <c r="Q36" i="209"/>
  <c r="P36" i="209"/>
  <c r="O36" i="209"/>
  <c r="N36" i="209"/>
  <c r="M36" i="209"/>
  <c r="L36" i="209"/>
  <c r="K36" i="209"/>
  <c r="F36" i="209"/>
  <c r="AJ35" i="209"/>
  <c r="AI35" i="209"/>
  <c r="AH35" i="209"/>
  <c r="AG35" i="209"/>
  <c r="AF35" i="209"/>
  <c r="AE35" i="209"/>
  <c r="AD35" i="209"/>
  <c r="AC35" i="209"/>
  <c r="AB35" i="209"/>
  <c r="AA35" i="209"/>
  <c r="Z35" i="209"/>
  <c r="Y35" i="209"/>
  <c r="X35" i="209"/>
  <c r="W35" i="209"/>
  <c r="V35" i="209"/>
  <c r="U35" i="209"/>
  <c r="T35" i="209"/>
  <c r="S35" i="209"/>
  <c r="R35" i="209"/>
  <c r="Q35" i="209"/>
  <c r="P35" i="209"/>
  <c r="O35" i="209"/>
  <c r="N35" i="209"/>
  <c r="M35" i="209"/>
  <c r="L35" i="209"/>
  <c r="K35" i="209"/>
  <c r="F35" i="209"/>
  <c r="AJ34" i="209"/>
  <c r="AI34" i="209"/>
  <c r="AH34" i="209"/>
  <c r="AG34" i="209"/>
  <c r="AF34" i="209"/>
  <c r="AE34" i="209"/>
  <c r="AD34" i="209"/>
  <c r="AC34" i="209"/>
  <c r="AB34" i="209"/>
  <c r="AA34" i="209"/>
  <c r="Z34" i="209"/>
  <c r="Y34" i="209"/>
  <c r="X34" i="209"/>
  <c r="W34" i="209"/>
  <c r="V34" i="209"/>
  <c r="U34" i="209"/>
  <c r="T34" i="209"/>
  <c r="S34" i="209"/>
  <c r="R34" i="209"/>
  <c r="Q34" i="209"/>
  <c r="P34" i="209"/>
  <c r="O34" i="209"/>
  <c r="N34" i="209"/>
  <c r="M34" i="209"/>
  <c r="L34" i="209"/>
  <c r="K34" i="209"/>
  <c r="F34" i="209"/>
  <c r="AJ33" i="209"/>
  <c r="AI33" i="209"/>
  <c r="AH33" i="209"/>
  <c r="AG33" i="209"/>
  <c r="AF33" i="209"/>
  <c r="AE33" i="209"/>
  <c r="AD33" i="209"/>
  <c r="AC33" i="209"/>
  <c r="AB33" i="209"/>
  <c r="AA33" i="209"/>
  <c r="Z33" i="209"/>
  <c r="Y33" i="209"/>
  <c r="X33" i="209"/>
  <c r="W33" i="209"/>
  <c r="V33" i="209"/>
  <c r="U33" i="209"/>
  <c r="T33" i="209"/>
  <c r="S33" i="209"/>
  <c r="R33" i="209"/>
  <c r="Q33" i="209"/>
  <c r="P33" i="209"/>
  <c r="O33" i="209"/>
  <c r="N33" i="209"/>
  <c r="M33" i="209"/>
  <c r="L33" i="209"/>
  <c r="K33" i="209"/>
  <c r="F33" i="209"/>
  <c r="AJ32" i="209"/>
  <c r="AI32" i="209"/>
  <c r="AH32" i="209"/>
  <c r="AG32" i="209"/>
  <c r="AF32" i="209"/>
  <c r="AE32" i="209"/>
  <c r="AD32" i="209"/>
  <c r="AC32" i="209"/>
  <c r="AB32" i="209"/>
  <c r="AA32" i="209"/>
  <c r="Z32" i="209"/>
  <c r="Y32" i="209"/>
  <c r="X32" i="209"/>
  <c r="W32" i="209"/>
  <c r="V32" i="209"/>
  <c r="U32" i="209"/>
  <c r="T32" i="209"/>
  <c r="S32" i="209"/>
  <c r="R32" i="209"/>
  <c r="Q32" i="209"/>
  <c r="P32" i="209"/>
  <c r="O32" i="209"/>
  <c r="N32" i="209"/>
  <c r="M32" i="209"/>
  <c r="L32" i="209"/>
  <c r="K32" i="209"/>
  <c r="F32" i="209"/>
  <c r="AJ31" i="209"/>
  <c r="AI31" i="209"/>
  <c r="AH31" i="209"/>
  <c r="AG31" i="209"/>
  <c r="AF31" i="209"/>
  <c r="AE31" i="209"/>
  <c r="AD31" i="209"/>
  <c r="AC31" i="209"/>
  <c r="AB31" i="209"/>
  <c r="AA31" i="209"/>
  <c r="Z31" i="209"/>
  <c r="Y31" i="209"/>
  <c r="X31" i="209"/>
  <c r="W31" i="209"/>
  <c r="V31" i="209"/>
  <c r="U31" i="209"/>
  <c r="T31" i="209"/>
  <c r="S31" i="209"/>
  <c r="R31" i="209"/>
  <c r="Q31" i="209"/>
  <c r="P31" i="209"/>
  <c r="O31" i="209"/>
  <c r="N31" i="209"/>
  <c r="M31" i="209"/>
  <c r="L31" i="209"/>
  <c r="K31" i="209"/>
  <c r="F31" i="209"/>
  <c r="AJ30" i="209"/>
  <c r="AI30" i="209"/>
  <c r="AH30" i="209"/>
  <c r="AG30" i="209"/>
  <c r="AF30" i="209"/>
  <c r="AE30" i="209"/>
  <c r="AD30" i="209"/>
  <c r="AC30" i="209"/>
  <c r="AB30" i="209"/>
  <c r="AA30" i="209"/>
  <c r="Z30" i="209"/>
  <c r="Y30" i="209"/>
  <c r="X30" i="209"/>
  <c r="W30" i="209"/>
  <c r="V30" i="209"/>
  <c r="U30" i="209"/>
  <c r="T30" i="209"/>
  <c r="S30" i="209"/>
  <c r="R30" i="209"/>
  <c r="Q30" i="209"/>
  <c r="P30" i="209"/>
  <c r="O30" i="209"/>
  <c r="N30" i="209"/>
  <c r="M30" i="209"/>
  <c r="L30" i="209"/>
  <c r="K30" i="209"/>
  <c r="F30" i="209"/>
  <c r="AJ29" i="209"/>
  <c r="AI29" i="209"/>
  <c r="AH29" i="209"/>
  <c r="AG29" i="209"/>
  <c r="AF29" i="209"/>
  <c r="AE29" i="209"/>
  <c r="AD29" i="209"/>
  <c r="AC29" i="209"/>
  <c r="AB29" i="209"/>
  <c r="AA29" i="209"/>
  <c r="Z29" i="209"/>
  <c r="Y29" i="209"/>
  <c r="X29" i="209"/>
  <c r="W29" i="209"/>
  <c r="V29" i="209"/>
  <c r="U29" i="209"/>
  <c r="T29" i="209"/>
  <c r="S29" i="209"/>
  <c r="R29" i="209"/>
  <c r="Q29" i="209"/>
  <c r="P29" i="209"/>
  <c r="O29" i="209"/>
  <c r="N29" i="209"/>
  <c r="M29" i="209"/>
  <c r="L29" i="209"/>
  <c r="K29" i="209"/>
  <c r="F29" i="209"/>
  <c r="AJ28" i="209"/>
  <c r="AI28" i="209"/>
  <c r="AH28" i="209"/>
  <c r="AG28" i="209"/>
  <c r="AF28" i="209"/>
  <c r="AE28" i="209"/>
  <c r="AD28" i="209"/>
  <c r="AC28" i="209"/>
  <c r="AB28" i="209"/>
  <c r="AA28" i="209"/>
  <c r="Z28" i="209"/>
  <c r="Y28" i="209"/>
  <c r="X28" i="209"/>
  <c r="W28" i="209"/>
  <c r="V28" i="209"/>
  <c r="U28" i="209"/>
  <c r="T28" i="209"/>
  <c r="S28" i="209"/>
  <c r="R28" i="209"/>
  <c r="Q28" i="209"/>
  <c r="P28" i="209"/>
  <c r="O28" i="209"/>
  <c r="N28" i="209"/>
  <c r="M28" i="209"/>
  <c r="L28" i="209"/>
  <c r="K28" i="209"/>
  <c r="F28" i="209"/>
  <c r="AJ27" i="209"/>
  <c r="AI27" i="209"/>
  <c r="AH27" i="209"/>
  <c r="AG27" i="209"/>
  <c r="AF27" i="209"/>
  <c r="AE27" i="209"/>
  <c r="AD27" i="209"/>
  <c r="AC27" i="209"/>
  <c r="AB27" i="209"/>
  <c r="AA27" i="209"/>
  <c r="Z27" i="209"/>
  <c r="Y27" i="209"/>
  <c r="X27" i="209"/>
  <c r="W27" i="209"/>
  <c r="V27" i="209"/>
  <c r="U27" i="209"/>
  <c r="T27" i="209"/>
  <c r="S27" i="209"/>
  <c r="R27" i="209"/>
  <c r="Q27" i="209"/>
  <c r="P27" i="209"/>
  <c r="O27" i="209"/>
  <c r="N27" i="209"/>
  <c r="M27" i="209"/>
  <c r="L27" i="209"/>
  <c r="K27" i="209"/>
  <c r="F27" i="209"/>
  <c r="AI26" i="209"/>
  <c r="AH26" i="209"/>
  <c r="AJ26" i="209" s="1"/>
  <c r="AG26" i="209"/>
  <c r="AE26" i="209"/>
  <c r="AD26" i="209"/>
  <c r="AC26" i="209"/>
  <c r="AB26" i="209"/>
  <c r="AF26" i="209" s="1"/>
  <c r="AA26" i="209"/>
  <c r="Y26" i="209"/>
  <c r="X26" i="209"/>
  <c r="W26" i="209"/>
  <c r="Z26" i="209" s="1"/>
  <c r="F26" i="209" s="1"/>
  <c r="V26" i="209"/>
  <c r="T26" i="209"/>
  <c r="S26" i="209"/>
  <c r="R26" i="209"/>
  <c r="U26" i="209" s="1"/>
  <c r="Q26" i="209"/>
  <c r="O26" i="209"/>
  <c r="N26" i="209"/>
  <c r="M26" i="209"/>
  <c r="L26" i="209"/>
  <c r="P26" i="209" s="1"/>
  <c r="K26" i="209"/>
  <c r="AI25" i="209"/>
  <c r="AH25" i="209"/>
  <c r="AG25" i="209"/>
  <c r="AJ25" i="209" s="1"/>
  <c r="F25" i="209" s="1"/>
  <c r="AE25" i="209"/>
  <c r="AD25" i="209"/>
  <c r="AC25" i="209"/>
  <c r="AB25" i="209"/>
  <c r="AA25" i="209"/>
  <c r="AF25" i="209" s="1"/>
  <c r="Y25" i="209"/>
  <c r="X25" i="209"/>
  <c r="W25" i="209"/>
  <c r="V25" i="209"/>
  <c r="Z25" i="209" s="1"/>
  <c r="T25" i="209"/>
  <c r="S25" i="209"/>
  <c r="R25" i="209"/>
  <c r="Q25" i="209"/>
  <c r="U25" i="209" s="1"/>
  <c r="O25" i="209"/>
  <c r="N25" i="209"/>
  <c r="M25" i="209"/>
  <c r="L25" i="209"/>
  <c r="K25" i="209"/>
  <c r="P25" i="209" s="1"/>
  <c r="AI24" i="209"/>
  <c r="AH24" i="209"/>
  <c r="AJ24" i="209" s="1"/>
  <c r="AG24" i="209"/>
  <c r="AE24" i="209"/>
  <c r="AD24" i="209"/>
  <c r="AC24" i="209"/>
  <c r="AF24" i="209" s="1"/>
  <c r="AB24" i="209"/>
  <c r="AA24" i="209"/>
  <c r="Y24" i="209"/>
  <c r="X24" i="209"/>
  <c r="Z24" i="209" s="1"/>
  <c r="F24" i="209" s="1"/>
  <c r="W24" i="209"/>
  <c r="V24" i="209"/>
  <c r="U24" i="209"/>
  <c r="T24" i="209"/>
  <c r="S24" i="209"/>
  <c r="R24" i="209"/>
  <c r="Q24" i="209"/>
  <c r="O24" i="209"/>
  <c r="N24" i="209"/>
  <c r="M24" i="209"/>
  <c r="P24" i="209" s="1"/>
  <c r="L24" i="209"/>
  <c r="K24" i="209"/>
  <c r="AI23" i="209"/>
  <c r="AH23" i="209"/>
  <c r="AG23" i="209"/>
  <c r="AJ23" i="209" s="1"/>
  <c r="F23" i="209" s="1"/>
  <c r="AE23" i="209"/>
  <c r="AD23" i="209"/>
  <c r="AC23" i="209"/>
  <c r="AB23" i="209"/>
  <c r="AA23" i="209"/>
  <c r="AF23" i="209" s="1"/>
  <c r="Y23" i="209"/>
  <c r="X23" i="209"/>
  <c r="W23" i="209"/>
  <c r="V23" i="209"/>
  <c r="Z23" i="209" s="1"/>
  <c r="T23" i="209"/>
  <c r="S23" i="209"/>
  <c r="R23" i="209"/>
  <c r="Q23" i="209"/>
  <c r="U23" i="209" s="1"/>
  <c r="O23" i="209"/>
  <c r="N23" i="209"/>
  <c r="M23" i="209"/>
  <c r="L23" i="209"/>
  <c r="K23" i="209"/>
  <c r="P23" i="209" s="1"/>
  <c r="AJ22" i="209"/>
  <c r="F22" i="209" s="1"/>
  <c r="AI22" i="209"/>
  <c r="AH22" i="209"/>
  <c r="AG22" i="209"/>
  <c r="AE22" i="209"/>
  <c r="AD22" i="209"/>
  <c r="AC22" i="209"/>
  <c r="AB22" i="209"/>
  <c r="AA22" i="209"/>
  <c r="AF22" i="209" s="1"/>
  <c r="Y22" i="209"/>
  <c r="X22" i="209"/>
  <c r="W22" i="209"/>
  <c r="V22" i="209"/>
  <c r="Z22" i="209" s="1"/>
  <c r="U22" i="209"/>
  <c r="T22" i="209"/>
  <c r="S22" i="209"/>
  <c r="R22" i="209"/>
  <c r="Q22" i="209"/>
  <c r="O22" i="209"/>
  <c r="N22" i="209"/>
  <c r="M22" i="209"/>
  <c r="L22" i="209"/>
  <c r="K22" i="209"/>
  <c r="P22" i="209" s="1"/>
  <c r="AI21" i="209"/>
  <c r="AH21" i="209"/>
  <c r="AG21" i="209"/>
  <c r="AJ21" i="209" s="1"/>
  <c r="F21" i="209" s="1"/>
  <c r="AE21" i="209"/>
  <c r="AD21" i="209"/>
  <c r="AC21" i="209"/>
  <c r="AB21" i="209"/>
  <c r="AA21" i="209"/>
  <c r="AF21" i="209" s="1"/>
  <c r="Y21" i="209"/>
  <c r="X21" i="209"/>
  <c r="W21" i="209"/>
  <c r="V21" i="209"/>
  <c r="Z21" i="209" s="1"/>
  <c r="T21" i="209"/>
  <c r="S21" i="209"/>
  <c r="R21" i="209"/>
  <c r="Q21" i="209"/>
  <c r="U21" i="209" s="1"/>
  <c r="O21" i="209"/>
  <c r="N21" i="209"/>
  <c r="M21" i="209"/>
  <c r="L21" i="209"/>
  <c r="K21" i="209"/>
  <c r="P21" i="209" s="1"/>
  <c r="AI20" i="209"/>
  <c r="AH20" i="209"/>
  <c r="AJ20" i="209" s="1"/>
  <c r="AG20" i="209"/>
  <c r="AE20" i="209"/>
  <c r="AD20" i="209"/>
  <c r="AC20" i="209"/>
  <c r="AF20" i="209" s="1"/>
  <c r="AB20" i="209"/>
  <c r="AA20" i="209"/>
  <c r="Y20" i="209"/>
  <c r="X20" i="209"/>
  <c r="Z20" i="209" s="1"/>
  <c r="F20" i="209" s="1"/>
  <c r="W20" i="209"/>
  <c r="V20" i="209"/>
  <c r="T20" i="209"/>
  <c r="S20" i="209"/>
  <c r="U20" i="209" s="1"/>
  <c r="R20" i="209"/>
  <c r="Q20" i="209"/>
  <c r="P20" i="209"/>
  <c r="O20" i="209"/>
  <c r="N20" i="209"/>
  <c r="M20" i="209"/>
  <c r="L20" i="209"/>
  <c r="K20" i="209"/>
  <c r="AI19" i="209"/>
  <c r="AH19" i="209"/>
  <c r="AG19" i="209"/>
  <c r="AJ19" i="209" s="1"/>
  <c r="F19" i="209" s="1"/>
  <c r="AE19" i="209"/>
  <c r="AD19" i="209"/>
  <c r="AC19" i="209"/>
  <c r="AB19" i="209"/>
  <c r="AA19" i="209"/>
  <c r="AF19" i="209" s="1"/>
  <c r="Y19" i="209"/>
  <c r="X19" i="209"/>
  <c r="W19" i="209"/>
  <c r="V19" i="209"/>
  <c r="Z19" i="209" s="1"/>
  <c r="T19" i="209"/>
  <c r="S19" i="209"/>
  <c r="R19" i="209"/>
  <c r="Q19" i="209"/>
  <c r="U19" i="209" s="1"/>
  <c r="O19" i="209"/>
  <c r="N19" i="209"/>
  <c r="M19" i="209"/>
  <c r="L19" i="209"/>
  <c r="K19" i="209"/>
  <c r="P19" i="209" s="1"/>
  <c r="AI18" i="209"/>
  <c r="AH18" i="209"/>
  <c r="AG18" i="209"/>
  <c r="AJ18" i="209" s="1"/>
  <c r="F18" i="209" s="1"/>
  <c r="AE18" i="209"/>
  <c r="AD18" i="209"/>
  <c r="AC18" i="209"/>
  <c r="AB18" i="209"/>
  <c r="AA18" i="209"/>
  <c r="AF18" i="209" s="1"/>
  <c r="Y18" i="209"/>
  <c r="X18" i="209"/>
  <c r="W18" i="209"/>
  <c r="V18" i="209"/>
  <c r="Z18" i="209" s="1"/>
  <c r="U18" i="209"/>
  <c r="T18" i="209"/>
  <c r="S18" i="209"/>
  <c r="R18" i="209"/>
  <c r="Q18" i="209"/>
  <c r="O18" i="209"/>
  <c r="N18" i="209"/>
  <c r="M18" i="209"/>
  <c r="L18" i="209"/>
  <c r="K18" i="209"/>
  <c r="P18" i="209" s="1"/>
  <c r="AI17" i="209"/>
  <c r="AH17" i="209"/>
  <c r="AG17" i="209"/>
  <c r="AJ17" i="209" s="1"/>
  <c r="AE17" i="209"/>
  <c r="AD17" i="209"/>
  <c r="AC17" i="209"/>
  <c r="AB17" i="209"/>
  <c r="AA17" i="209"/>
  <c r="AF17" i="209" s="1"/>
  <c r="Y17" i="209"/>
  <c r="X17" i="209"/>
  <c r="Z17" i="209" s="1"/>
  <c r="W17" i="209"/>
  <c r="V17" i="209"/>
  <c r="T17" i="209"/>
  <c r="S17" i="209"/>
  <c r="R17" i="209"/>
  <c r="Q17" i="209"/>
  <c r="U17" i="209" s="1"/>
  <c r="P17" i="209"/>
  <c r="O17" i="209"/>
  <c r="N17" i="209"/>
  <c r="M17" i="209"/>
  <c r="L17" i="209"/>
  <c r="K17" i="209"/>
  <c r="AI16" i="209"/>
  <c r="AH16" i="209"/>
  <c r="AJ16" i="209" s="1"/>
  <c r="AG16" i="209"/>
  <c r="AE16" i="209"/>
  <c r="AD16" i="209"/>
  <c r="AC16" i="209"/>
  <c r="AB16" i="209"/>
  <c r="AA16" i="209"/>
  <c r="Y16" i="209"/>
  <c r="X16" i="209"/>
  <c r="W16" i="209"/>
  <c r="V16" i="209"/>
  <c r="T16" i="209"/>
  <c r="S16" i="209"/>
  <c r="R16" i="209"/>
  <c r="Q16" i="209"/>
  <c r="O16" i="209"/>
  <c r="N16" i="209"/>
  <c r="M16" i="209"/>
  <c r="L16" i="209"/>
  <c r="K16" i="209"/>
  <c r="AI15" i="209"/>
  <c r="AH15" i="209"/>
  <c r="AG15" i="209"/>
  <c r="AE15" i="209"/>
  <c r="AD15" i="209"/>
  <c r="AC15" i="209"/>
  <c r="AB15" i="209"/>
  <c r="AA15" i="209"/>
  <c r="Y15" i="209"/>
  <c r="X15" i="209"/>
  <c r="W15" i="209"/>
  <c r="V15" i="209"/>
  <c r="T15" i="209"/>
  <c r="S15" i="209"/>
  <c r="R15" i="209"/>
  <c r="Q15" i="209"/>
  <c r="O15" i="209"/>
  <c r="N15" i="209"/>
  <c r="M15" i="209"/>
  <c r="L15" i="209"/>
  <c r="K15" i="209"/>
  <c r="AI14" i="209"/>
  <c r="AH14" i="209"/>
  <c r="AG14" i="209"/>
  <c r="AE14" i="209"/>
  <c r="AD14" i="209"/>
  <c r="AC14" i="209"/>
  <c r="AB14" i="209"/>
  <c r="AA14" i="209"/>
  <c r="Y14" i="209"/>
  <c r="X14" i="209"/>
  <c r="Z14" i="209" s="1"/>
  <c r="W14" i="209"/>
  <c r="V14" i="209"/>
  <c r="T14" i="209"/>
  <c r="S14" i="209"/>
  <c r="R14" i="209"/>
  <c r="Q14" i="209"/>
  <c r="O14" i="209"/>
  <c r="N14" i="209"/>
  <c r="M14" i="209"/>
  <c r="L14" i="209"/>
  <c r="K14" i="209"/>
  <c r="AI13" i="209"/>
  <c r="AH13" i="209"/>
  <c r="AJ13" i="209" s="1"/>
  <c r="AG13" i="209"/>
  <c r="AE13" i="209"/>
  <c r="AD13" i="209"/>
  <c r="AC13" i="209"/>
  <c r="AB13" i="209"/>
  <c r="AF13" i="209" s="1"/>
  <c r="AA13" i="209"/>
  <c r="Y13" i="209"/>
  <c r="X13" i="209"/>
  <c r="W13" i="209"/>
  <c r="V13" i="209"/>
  <c r="T13" i="209"/>
  <c r="S13" i="209"/>
  <c r="R13" i="209"/>
  <c r="Q13" i="209"/>
  <c r="O13" i="209"/>
  <c r="N13" i="209"/>
  <c r="M13" i="209"/>
  <c r="L13" i="209"/>
  <c r="K13" i="209"/>
  <c r="AI12" i="209"/>
  <c r="AH12" i="209"/>
  <c r="AJ12" i="209" s="1"/>
  <c r="AG12" i="209"/>
  <c r="AE12" i="209"/>
  <c r="AD12" i="209"/>
  <c r="AC12" i="209"/>
  <c r="AB12" i="209"/>
  <c r="AA12" i="209"/>
  <c r="Y12" i="209"/>
  <c r="X12" i="209"/>
  <c r="W12" i="209"/>
  <c r="Z12" i="209" s="1"/>
  <c r="V12" i="209"/>
  <c r="T12" i="209"/>
  <c r="S12" i="209"/>
  <c r="U12" i="209" s="1"/>
  <c r="R12" i="209"/>
  <c r="Q12" i="209"/>
  <c r="O12" i="209"/>
  <c r="N12" i="209"/>
  <c r="M12" i="209"/>
  <c r="L12" i="209"/>
  <c r="K12" i="209"/>
  <c r="AI11" i="209"/>
  <c r="AH11" i="209"/>
  <c r="AJ11" i="209" s="1"/>
  <c r="AG11" i="209"/>
  <c r="AE11" i="209"/>
  <c r="AD11" i="209"/>
  <c r="AC11" i="209"/>
  <c r="AB11" i="209"/>
  <c r="AA11" i="209"/>
  <c r="Y11" i="209"/>
  <c r="X11" i="209"/>
  <c r="Z11" i="209" s="1"/>
  <c r="W11" i="209"/>
  <c r="V11" i="209"/>
  <c r="T11" i="209"/>
  <c r="S11" i="209"/>
  <c r="R11" i="209"/>
  <c r="Q11" i="209"/>
  <c r="O11" i="209"/>
  <c r="N11" i="209"/>
  <c r="M11" i="209"/>
  <c r="P11" i="209" s="1"/>
  <c r="L11" i="209"/>
  <c r="K11" i="209"/>
  <c r="AI10" i="209"/>
  <c r="AH10" i="209"/>
  <c r="AJ10" i="209" s="1"/>
  <c r="AG10" i="209"/>
  <c r="AE10" i="209"/>
  <c r="AD10" i="209"/>
  <c r="AC10" i="209"/>
  <c r="AB10" i="209"/>
  <c r="AA10" i="209"/>
  <c r="Y10" i="209"/>
  <c r="X10" i="209"/>
  <c r="W10" i="209"/>
  <c r="V10" i="209"/>
  <c r="T10" i="209"/>
  <c r="S10" i="209"/>
  <c r="R10" i="209"/>
  <c r="Q10" i="209"/>
  <c r="O10" i="209"/>
  <c r="N10" i="209"/>
  <c r="M10" i="209"/>
  <c r="L10" i="209"/>
  <c r="K10" i="209"/>
  <c r="AI9" i="209"/>
  <c r="AH9" i="209"/>
  <c r="AG9" i="209"/>
  <c r="AE9" i="209"/>
  <c r="AD9" i="209"/>
  <c r="AC9" i="209"/>
  <c r="AB9" i="209"/>
  <c r="AA9" i="209"/>
  <c r="Y9" i="209"/>
  <c r="X9" i="209"/>
  <c r="Z9" i="209" s="1"/>
  <c r="W9" i="209"/>
  <c r="V9" i="209"/>
  <c r="T9" i="209"/>
  <c r="S9" i="209"/>
  <c r="R9" i="209"/>
  <c r="Q9" i="209"/>
  <c r="O9" i="209"/>
  <c r="N9" i="209"/>
  <c r="M9" i="209"/>
  <c r="L9" i="209"/>
  <c r="K9" i="209"/>
  <c r="AI8" i="209"/>
  <c r="AH8" i="209"/>
  <c r="AJ8" i="209" s="1"/>
  <c r="AG8" i="209"/>
  <c r="AE8" i="209"/>
  <c r="AD8" i="209"/>
  <c r="AC8" i="209"/>
  <c r="AB8" i="209"/>
  <c r="AF8" i="209" s="1"/>
  <c r="AA8" i="209"/>
  <c r="Y8" i="209"/>
  <c r="X8" i="209"/>
  <c r="W8" i="209"/>
  <c r="V8" i="209"/>
  <c r="T8" i="209"/>
  <c r="S8" i="209"/>
  <c r="R8" i="209"/>
  <c r="U8" i="209" s="1"/>
  <c r="Q8" i="209"/>
  <c r="O8" i="209"/>
  <c r="N8" i="209"/>
  <c r="M8" i="209"/>
  <c r="L8" i="209"/>
  <c r="P8" i="209" s="1"/>
  <c r="K8" i="209"/>
  <c r="AI7" i="209"/>
  <c r="AH7" i="209"/>
  <c r="AG7" i="209"/>
  <c r="AE7" i="209"/>
  <c r="AD7" i="209"/>
  <c r="AC7" i="209"/>
  <c r="AB7" i="209"/>
  <c r="AA7" i="209"/>
  <c r="Y7" i="209"/>
  <c r="X7" i="209"/>
  <c r="W7" i="209"/>
  <c r="V7" i="209"/>
  <c r="T7" i="209"/>
  <c r="S7" i="209"/>
  <c r="R7" i="209"/>
  <c r="Q7" i="209"/>
  <c r="O7" i="209"/>
  <c r="N7" i="209"/>
  <c r="M7" i="209"/>
  <c r="L7" i="209"/>
  <c r="K7" i="209"/>
  <c r="AI6" i="209"/>
  <c r="AH6" i="209"/>
  <c r="AG6" i="209"/>
  <c r="AE6" i="209"/>
  <c r="AD6" i="209"/>
  <c r="AC6" i="209"/>
  <c r="AB6" i="209"/>
  <c r="AA6" i="209"/>
  <c r="Y6" i="209"/>
  <c r="X6" i="209"/>
  <c r="W6" i="209"/>
  <c r="Z6" i="209" s="1"/>
  <c r="V6" i="209"/>
  <c r="T6" i="209"/>
  <c r="S6" i="209"/>
  <c r="R6" i="209"/>
  <c r="Q6" i="209"/>
  <c r="O6" i="209"/>
  <c r="N6" i="209"/>
  <c r="M6" i="209"/>
  <c r="L6" i="209"/>
  <c r="K6" i="209"/>
  <c r="AI5" i="209"/>
  <c r="AH5" i="209"/>
  <c r="AG5" i="209"/>
  <c r="AE5" i="209"/>
  <c r="AD5" i="209"/>
  <c r="AC5" i="209"/>
  <c r="AB5" i="209"/>
  <c r="AA5" i="209"/>
  <c r="Y5" i="209"/>
  <c r="X5" i="209"/>
  <c r="W5" i="209"/>
  <c r="V5" i="209"/>
  <c r="T5" i="209"/>
  <c r="S5" i="209"/>
  <c r="R5" i="209"/>
  <c r="Q5" i="209"/>
  <c r="O5" i="209"/>
  <c r="N5" i="209"/>
  <c r="M5" i="209"/>
  <c r="L5" i="209"/>
  <c r="K5" i="209"/>
  <c r="AI4" i="209"/>
  <c r="AH4" i="209"/>
  <c r="AJ4" i="209" s="1"/>
  <c r="AG4" i="209"/>
  <c r="AE4" i="209"/>
  <c r="AD4" i="209"/>
  <c r="AC4" i="209"/>
  <c r="AB4" i="209"/>
  <c r="AA4" i="209"/>
  <c r="Y4" i="209"/>
  <c r="X4" i="209"/>
  <c r="Z4" i="209" s="1"/>
  <c r="W4" i="209"/>
  <c r="V4" i="209"/>
  <c r="T4" i="209"/>
  <c r="S4" i="209"/>
  <c r="R4" i="209"/>
  <c r="Q4" i="209"/>
  <c r="O4" i="209"/>
  <c r="N4" i="209"/>
  <c r="M4" i="209"/>
  <c r="L4" i="209"/>
  <c r="K4" i="209"/>
  <c r="D57" i="202"/>
  <c r="E54" i="202"/>
  <c r="D54" i="202"/>
  <c r="C54" i="202"/>
  <c r="G54" i="202" s="1"/>
  <c r="D50" i="202"/>
  <c r="E47" i="202"/>
  <c r="D47" i="202"/>
  <c r="D62" i="202" s="1"/>
  <c r="AJ43" i="202"/>
  <c r="AI43" i="202"/>
  <c r="AH43" i="202"/>
  <c r="AG43" i="202"/>
  <c r="AF43" i="202"/>
  <c r="AE43" i="202"/>
  <c r="AD43" i="202"/>
  <c r="AC43" i="202"/>
  <c r="AB43" i="202"/>
  <c r="AA43" i="202"/>
  <c r="Z43" i="202"/>
  <c r="Y43" i="202"/>
  <c r="X43" i="202"/>
  <c r="W43" i="202"/>
  <c r="V43" i="202"/>
  <c r="U43" i="202"/>
  <c r="T43" i="202"/>
  <c r="S43" i="202"/>
  <c r="R43" i="202"/>
  <c r="Q43" i="202"/>
  <c r="P43" i="202"/>
  <c r="O43" i="202"/>
  <c r="N43" i="202"/>
  <c r="M43" i="202"/>
  <c r="L43" i="202"/>
  <c r="K43" i="202"/>
  <c r="F43" i="202"/>
  <c r="AJ42" i="202"/>
  <c r="AI42" i="202"/>
  <c r="AH42" i="202"/>
  <c r="AG42" i="202"/>
  <c r="AF42" i="202"/>
  <c r="AE42" i="202"/>
  <c r="AD42" i="202"/>
  <c r="AC42" i="202"/>
  <c r="AB42" i="202"/>
  <c r="AA42" i="202"/>
  <c r="Z42" i="202"/>
  <c r="Y42" i="202"/>
  <c r="X42" i="202"/>
  <c r="W42" i="202"/>
  <c r="V42" i="202"/>
  <c r="U42" i="202"/>
  <c r="T42" i="202"/>
  <c r="S42" i="202"/>
  <c r="R42" i="202"/>
  <c r="Q42" i="202"/>
  <c r="P42" i="202"/>
  <c r="O42" i="202"/>
  <c r="N42" i="202"/>
  <c r="M42" i="202"/>
  <c r="L42" i="202"/>
  <c r="K42" i="202"/>
  <c r="F42" i="202"/>
  <c r="AJ41" i="202"/>
  <c r="AI41" i="202"/>
  <c r="AH41" i="202"/>
  <c r="AG41" i="202"/>
  <c r="AF41" i="202"/>
  <c r="AE41" i="202"/>
  <c r="AD41" i="202"/>
  <c r="AC41" i="202"/>
  <c r="AB41" i="202"/>
  <c r="AA41" i="202"/>
  <c r="Z41" i="202"/>
  <c r="Y41" i="202"/>
  <c r="X41" i="202"/>
  <c r="W41" i="202"/>
  <c r="V41" i="202"/>
  <c r="U41" i="202"/>
  <c r="T41" i="202"/>
  <c r="S41" i="202"/>
  <c r="R41" i="202"/>
  <c r="Q41" i="202"/>
  <c r="P41" i="202"/>
  <c r="O41" i="202"/>
  <c r="N41" i="202"/>
  <c r="M41" i="202"/>
  <c r="L41" i="202"/>
  <c r="K41" i="202"/>
  <c r="F41" i="202"/>
  <c r="AJ40" i="202"/>
  <c r="AI40" i="202"/>
  <c r="AH40" i="202"/>
  <c r="AG40" i="202"/>
  <c r="AF40" i="202"/>
  <c r="AE40" i="202"/>
  <c r="AD40" i="202"/>
  <c r="AC40" i="202"/>
  <c r="AB40" i="202"/>
  <c r="AA40" i="202"/>
  <c r="Z40" i="202"/>
  <c r="Y40" i="202"/>
  <c r="X40" i="202"/>
  <c r="W40" i="202"/>
  <c r="V40" i="202"/>
  <c r="U40" i="202"/>
  <c r="T40" i="202"/>
  <c r="S40" i="202"/>
  <c r="R40" i="202"/>
  <c r="Q40" i="202"/>
  <c r="P40" i="202"/>
  <c r="O40" i="202"/>
  <c r="N40" i="202"/>
  <c r="M40" i="202"/>
  <c r="L40" i="202"/>
  <c r="K40" i="202"/>
  <c r="F40" i="202"/>
  <c r="AJ39" i="202"/>
  <c r="AI39" i="202"/>
  <c r="AH39" i="202"/>
  <c r="AG39" i="202"/>
  <c r="AF39" i="202"/>
  <c r="AE39" i="202"/>
  <c r="AD39" i="202"/>
  <c r="AC39" i="202"/>
  <c r="AB39" i="202"/>
  <c r="AA39" i="202"/>
  <c r="Z39" i="202"/>
  <c r="Y39" i="202"/>
  <c r="X39" i="202"/>
  <c r="W39" i="202"/>
  <c r="V39" i="202"/>
  <c r="U39" i="202"/>
  <c r="T39" i="202"/>
  <c r="S39" i="202"/>
  <c r="R39" i="202"/>
  <c r="Q39" i="202"/>
  <c r="P39" i="202"/>
  <c r="O39" i="202"/>
  <c r="N39" i="202"/>
  <c r="M39" i="202"/>
  <c r="L39" i="202"/>
  <c r="K39" i="202"/>
  <c r="F39" i="202"/>
  <c r="AJ38" i="202"/>
  <c r="AI38" i="202"/>
  <c r="AH38" i="202"/>
  <c r="AG38" i="202"/>
  <c r="AF38" i="202"/>
  <c r="AE38" i="202"/>
  <c r="AD38" i="202"/>
  <c r="AC38" i="202"/>
  <c r="AB38" i="202"/>
  <c r="AA38" i="202"/>
  <c r="Z38" i="202"/>
  <c r="Y38" i="202"/>
  <c r="X38" i="202"/>
  <c r="W38" i="202"/>
  <c r="V38" i="202"/>
  <c r="U38" i="202"/>
  <c r="T38" i="202"/>
  <c r="S38" i="202"/>
  <c r="R38" i="202"/>
  <c r="Q38" i="202"/>
  <c r="P38" i="202"/>
  <c r="O38" i="202"/>
  <c r="N38" i="202"/>
  <c r="M38" i="202"/>
  <c r="L38" i="202"/>
  <c r="K38" i="202"/>
  <c r="F38" i="202"/>
  <c r="AJ37" i="202"/>
  <c r="AI37" i="202"/>
  <c r="AH37" i="202"/>
  <c r="AG37" i="202"/>
  <c r="AF37" i="202"/>
  <c r="AE37" i="202"/>
  <c r="AD37" i="202"/>
  <c r="AC37" i="202"/>
  <c r="AB37" i="202"/>
  <c r="AA37" i="202"/>
  <c r="Z37" i="202"/>
  <c r="Y37" i="202"/>
  <c r="X37" i="202"/>
  <c r="W37" i="202"/>
  <c r="V37" i="202"/>
  <c r="U37" i="202"/>
  <c r="T37" i="202"/>
  <c r="S37" i="202"/>
  <c r="R37" i="202"/>
  <c r="Q37" i="202"/>
  <c r="P37" i="202"/>
  <c r="O37" i="202"/>
  <c r="N37" i="202"/>
  <c r="M37" i="202"/>
  <c r="L37" i="202"/>
  <c r="K37" i="202"/>
  <c r="F37" i="202"/>
  <c r="AJ36" i="202"/>
  <c r="AI36" i="202"/>
  <c r="AH36" i="202"/>
  <c r="AG36" i="202"/>
  <c r="AF36" i="202"/>
  <c r="AE36" i="202"/>
  <c r="AD36" i="202"/>
  <c r="AC36" i="202"/>
  <c r="AB36" i="202"/>
  <c r="AA36" i="202"/>
  <c r="Z36" i="202"/>
  <c r="Y36" i="202"/>
  <c r="X36" i="202"/>
  <c r="W36" i="202"/>
  <c r="V36" i="202"/>
  <c r="U36" i="202"/>
  <c r="T36" i="202"/>
  <c r="S36" i="202"/>
  <c r="R36" i="202"/>
  <c r="Q36" i="202"/>
  <c r="P36" i="202"/>
  <c r="O36" i="202"/>
  <c r="N36" i="202"/>
  <c r="M36" i="202"/>
  <c r="L36" i="202"/>
  <c r="K36" i="202"/>
  <c r="F36" i="202"/>
  <c r="AJ35" i="202"/>
  <c r="AI35" i="202"/>
  <c r="AH35" i="202"/>
  <c r="AG35" i="202"/>
  <c r="AF35" i="202"/>
  <c r="AE35" i="202"/>
  <c r="AD35" i="202"/>
  <c r="AC35" i="202"/>
  <c r="AB35" i="202"/>
  <c r="AA35" i="202"/>
  <c r="Z35" i="202"/>
  <c r="Y35" i="202"/>
  <c r="X35" i="202"/>
  <c r="W35" i="202"/>
  <c r="V35" i="202"/>
  <c r="U35" i="202"/>
  <c r="T35" i="202"/>
  <c r="S35" i="202"/>
  <c r="R35" i="202"/>
  <c r="Q35" i="202"/>
  <c r="P35" i="202"/>
  <c r="O35" i="202"/>
  <c r="N35" i="202"/>
  <c r="M35" i="202"/>
  <c r="L35" i="202"/>
  <c r="K35" i="202"/>
  <c r="F35" i="202"/>
  <c r="AJ34" i="202"/>
  <c r="AI34" i="202"/>
  <c r="AH34" i="202"/>
  <c r="AG34" i="202"/>
  <c r="AF34" i="202"/>
  <c r="AE34" i="202"/>
  <c r="AD34" i="202"/>
  <c r="AC34" i="202"/>
  <c r="AB34" i="202"/>
  <c r="AA34" i="202"/>
  <c r="Z34" i="202"/>
  <c r="Y34" i="202"/>
  <c r="X34" i="202"/>
  <c r="W34" i="202"/>
  <c r="V34" i="202"/>
  <c r="U34" i="202"/>
  <c r="T34" i="202"/>
  <c r="S34" i="202"/>
  <c r="R34" i="202"/>
  <c r="Q34" i="202"/>
  <c r="P34" i="202"/>
  <c r="O34" i="202"/>
  <c r="N34" i="202"/>
  <c r="M34" i="202"/>
  <c r="L34" i="202"/>
  <c r="K34" i="202"/>
  <c r="F34" i="202"/>
  <c r="AJ33" i="202"/>
  <c r="AI33" i="202"/>
  <c r="AH33" i="202"/>
  <c r="AG33" i="202"/>
  <c r="AF33" i="202"/>
  <c r="AE33" i="202"/>
  <c r="AD33" i="202"/>
  <c r="AC33" i="202"/>
  <c r="AB33" i="202"/>
  <c r="AA33" i="202"/>
  <c r="Z33" i="202"/>
  <c r="Y33" i="202"/>
  <c r="X33" i="202"/>
  <c r="W33" i="202"/>
  <c r="V33" i="202"/>
  <c r="U33" i="202"/>
  <c r="T33" i="202"/>
  <c r="S33" i="202"/>
  <c r="R33" i="202"/>
  <c r="Q33" i="202"/>
  <c r="P33" i="202"/>
  <c r="O33" i="202"/>
  <c r="N33" i="202"/>
  <c r="M33" i="202"/>
  <c r="L33" i="202"/>
  <c r="K33" i="202"/>
  <c r="F33" i="202"/>
  <c r="AJ32" i="202"/>
  <c r="AI32" i="202"/>
  <c r="AH32" i="202"/>
  <c r="AG32" i="202"/>
  <c r="AF32" i="202"/>
  <c r="AE32" i="202"/>
  <c r="AD32" i="202"/>
  <c r="AC32" i="202"/>
  <c r="AB32" i="202"/>
  <c r="AA32" i="202"/>
  <c r="Z32" i="202"/>
  <c r="Y32" i="202"/>
  <c r="X32" i="202"/>
  <c r="W32" i="202"/>
  <c r="V32" i="202"/>
  <c r="U32" i="202"/>
  <c r="T32" i="202"/>
  <c r="S32" i="202"/>
  <c r="R32" i="202"/>
  <c r="Q32" i="202"/>
  <c r="P32" i="202"/>
  <c r="O32" i="202"/>
  <c r="N32" i="202"/>
  <c r="M32" i="202"/>
  <c r="L32" i="202"/>
  <c r="K32" i="202"/>
  <c r="F32" i="202"/>
  <c r="AJ31" i="202"/>
  <c r="AI31" i="202"/>
  <c r="AH31" i="202"/>
  <c r="AG31" i="202"/>
  <c r="AF31" i="202"/>
  <c r="AE31" i="202"/>
  <c r="AD31" i="202"/>
  <c r="AC31" i="202"/>
  <c r="AB31" i="202"/>
  <c r="AA31" i="202"/>
  <c r="Z31" i="202"/>
  <c r="Y31" i="202"/>
  <c r="X31" i="202"/>
  <c r="W31" i="202"/>
  <c r="V31" i="202"/>
  <c r="U31" i="202"/>
  <c r="T31" i="202"/>
  <c r="S31" i="202"/>
  <c r="R31" i="202"/>
  <c r="Q31" i="202"/>
  <c r="P31" i="202"/>
  <c r="O31" i="202"/>
  <c r="N31" i="202"/>
  <c r="M31" i="202"/>
  <c r="L31" i="202"/>
  <c r="K31" i="202"/>
  <c r="F31" i="202"/>
  <c r="AJ30" i="202"/>
  <c r="AI30" i="202"/>
  <c r="AH30" i="202"/>
  <c r="AG30" i="202"/>
  <c r="AF30" i="202"/>
  <c r="AE30" i="202"/>
  <c r="AD30" i="202"/>
  <c r="AC30" i="202"/>
  <c r="AB30" i="202"/>
  <c r="AA30" i="202"/>
  <c r="Z30" i="202"/>
  <c r="Y30" i="202"/>
  <c r="X30" i="202"/>
  <c r="W30" i="202"/>
  <c r="V30" i="202"/>
  <c r="U30" i="202"/>
  <c r="T30" i="202"/>
  <c r="S30" i="202"/>
  <c r="R30" i="202"/>
  <c r="Q30" i="202"/>
  <c r="P30" i="202"/>
  <c r="O30" i="202"/>
  <c r="N30" i="202"/>
  <c r="M30" i="202"/>
  <c r="L30" i="202"/>
  <c r="K30" i="202"/>
  <c r="F30" i="202"/>
  <c r="AJ29" i="202"/>
  <c r="AI29" i="202"/>
  <c r="AH29" i="202"/>
  <c r="AG29" i="202"/>
  <c r="AF29" i="202"/>
  <c r="AE29" i="202"/>
  <c r="AD29" i="202"/>
  <c r="AC29" i="202"/>
  <c r="AB29" i="202"/>
  <c r="AA29" i="202"/>
  <c r="Z29" i="202"/>
  <c r="Y29" i="202"/>
  <c r="X29" i="202"/>
  <c r="W29" i="202"/>
  <c r="V29" i="202"/>
  <c r="U29" i="202"/>
  <c r="T29" i="202"/>
  <c r="S29" i="202"/>
  <c r="R29" i="202"/>
  <c r="Q29" i="202"/>
  <c r="P29" i="202"/>
  <c r="O29" i="202"/>
  <c r="N29" i="202"/>
  <c r="M29" i="202"/>
  <c r="L29" i="202"/>
  <c r="K29" i="202"/>
  <c r="F29" i="202"/>
  <c r="AJ28" i="202"/>
  <c r="AI28" i="202"/>
  <c r="AH28" i="202"/>
  <c r="AG28" i="202"/>
  <c r="AF28" i="202"/>
  <c r="AE28" i="202"/>
  <c r="AD28" i="202"/>
  <c r="AC28" i="202"/>
  <c r="AB28" i="202"/>
  <c r="AA28" i="202"/>
  <c r="Z28" i="202"/>
  <c r="Y28" i="202"/>
  <c r="X28" i="202"/>
  <c r="W28" i="202"/>
  <c r="V28" i="202"/>
  <c r="U28" i="202"/>
  <c r="T28" i="202"/>
  <c r="S28" i="202"/>
  <c r="R28" i="202"/>
  <c r="Q28" i="202"/>
  <c r="P28" i="202"/>
  <c r="O28" i="202"/>
  <c r="N28" i="202"/>
  <c r="M28" i="202"/>
  <c r="L28" i="202"/>
  <c r="K28" i="202"/>
  <c r="F28" i="202"/>
  <c r="AJ27" i="202"/>
  <c r="AI27" i="202"/>
  <c r="AH27" i="202"/>
  <c r="AG27" i="202"/>
  <c r="AF27" i="202"/>
  <c r="AE27" i="202"/>
  <c r="AD27" i="202"/>
  <c r="AC27" i="202"/>
  <c r="AB27" i="202"/>
  <c r="AA27" i="202"/>
  <c r="Z27" i="202"/>
  <c r="Y27" i="202"/>
  <c r="X27" i="202"/>
  <c r="W27" i="202"/>
  <c r="V27" i="202"/>
  <c r="U27" i="202"/>
  <c r="T27" i="202"/>
  <c r="S27" i="202"/>
  <c r="R27" i="202"/>
  <c r="Q27" i="202"/>
  <c r="P27" i="202"/>
  <c r="O27" i="202"/>
  <c r="N27" i="202"/>
  <c r="M27" i="202"/>
  <c r="L27" i="202"/>
  <c r="K27" i="202"/>
  <c r="F27" i="202"/>
  <c r="AJ26" i="202"/>
  <c r="AI26" i="202"/>
  <c r="AH26" i="202"/>
  <c r="AG26" i="202"/>
  <c r="AF26" i="202"/>
  <c r="AE26" i="202"/>
  <c r="AD26" i="202"/>
  <c r="AC26" i="202"/>
  <c r="AB26" i="202"/>
  <c r="AA26" i="202"/>
  <c r="Z26" i="202"/>
  <c r="Y26" i="202"/>
  <c r="X26" i="202"/>
  <c r="W26" i="202"/>
  <c r="V26" i="202"/>
  <c r="U26" i="202"/>
  <c r="T26" i="202"/>
  <c r="S26" i="202"/>
  <c r="R26" i="202"/>
  <c r="Q26" i="202"/>
  <c r="P26" i="202"/>
  <c r="O26" i="202"/>
  <c r="N26" i="202"/>
  <c r="M26" i="202"/>
  <c r="L26" i="202"/>
  <c r="K26" i="202"/>
  <c r="F26" i="202"/>
  <c r="AJ25" i="202"/>
  <c r="AI25" i="202"/>
  <c r="AH25" i="202"/>
  <c r="AG25" i="202"/>
  <c r="AF25" i="202"/>
  <c r="AE25" i="202"/>
  <c r="AD25" i="202"/>
  <c r="AC25" i="202"/>
  <c r="AB25" i="202"/>
  <c r="AA25" i="202"/>
  <c r="Z25" i="202"/>
  <c r="Y25" i="202"/>
  <c r="X25" i="202"/>
  <c r="W25" i="202"/>
  <c r="V25" i="202"/>
  <c r="U25" i="202"/>
  <c r="T25" i="202"/>
  <c r="S25" i="202"/>
  <c r="R25" i="202"/>
  <c r="Q25" i="202"/>
  <c r="P25" i="202"/>
  <c r="O25" i="202"/>
  <c r="N25" i="202"/>
  <c r="M25" i="202"/>
  <c r="L25" i="202"/>
  <c r="K25" i="202"/>
  <c r="F25" i="202"/>
  <c r="AJ24" i="202"/>
  <c r="AI24" i="202"/>
  <c r="AH24" i="202"/>
  <c r="AG24" i="202"/>
  <c r="AF24" i="202"/>
  <c r="AE24" i="202"/>
  <c r="AD24" i="202"/>
  <c r="AC24" i="202"/>
  <c r="AB24" i="202"/>
  <c r="AA24" i="202"/>
  <c r="Z24" i="202"/>
  <c r="Y24" i="202"/>
  <c r="X24" i="202"/>
  <c r="W24" i="202"/>
  <c r="V24" i="202"/>
  <c r="U24" i="202"/>
  <c r="T24" i="202"/>
  <c r="S24" i="202"/>
  <c r="R24" i="202"/>
  <c r="Q24" i="202"/>
  <c r="P24" i="202"/>
  <c r="O24" i="202"/>
  <c r="N24" i="202"/>
  <c r="M24" i="202"/>
  <c r="L24" i="202"/>
  <c r="K24" i="202"/>
  <c r="F24" i="202"/>
  <c r="AJ23" i="202"/>
  <c r="AI23" i="202"/>
  <c r="AH23" i="202"/>
  <c r="AG23" i="202"/>
  <c r="AF23" i="202"/>
  <c r="AE23" i="202"/>
  <c r="AD23" i="202"/>
  <c r="AC23" i="202"/>
  <c r="AB23" i="202"/>
  <c r="AA23" i="202"/>
  <c r="Z23" i="202"/>
  <c r="Y23" i="202"/>
  <c r="X23" i="202"/>
  <c r="W23" i="202"/>
  <c r="V23" i="202"/>
  <c r="U23" i="202"/>
  <c r="T23" i="202"/>
  <c r="S23" i="202"/>
  <c r="R23" i="202"/>
  <c r="Q23" i="202"/>
  <c r="P23" i="202"/>
  <c r="O23" i="202"/>
  <c r="N23" i="202"/>
  <c r="M23" i="202"/>
  <c r="L23" i="202"/>
  <c r="K23" i="202"/>
  <c r="F23" i="202"/>
  <c r="AI22" i="202"/>
  <c r="AH22" i="202"/>
  <c r="AJ22" i="202" s="1"/>
  <c r="AG22" i="202"/>
  <c r="AE22" i="202"/>
  <c r="AD22" i="202"/>
  <c r="AC22" i="202"/>
  <c r="AF22" i="202" s="1"/>
  <c r="AB22" i="202"/>
  <c r="AA22" i="202"/>
  <c r="Y22" i="202"/>
  <c r="X22" i="202"/>
  <c r="Z22" i="202" s="1"/>
  <c r="W22" i="202"/>
  <c r="V22" i="202"/>
  <c r="T22" i="202"/>
  <c r="S22" i="202"/>
  <c r="U22" i="202" s="1"/>
  <c r="R22" i="202"/>
  <c r="Q22" i="202"/>
  <c r="P22" i="202"/>
  <c r="F22" i="202" s="1"/>
  <c r="O22" i="202"/>
  <c r="N22" i="202"/>
  <c r="M22" i="202"/>
  <c r="L22" i="202"/>
  <c r="K22" i="202"/>
  <c r="AI21" i="202"/>
  <c r="AH21" i="202"/>
  <c r="AJ21" i="202" s="1"/>
  <c r="AG21" i="202"/>
  <c r="AE21" i="202"/>
  <c r="AD21" i="202"/>
  <c r="AC21" i="202"/>
  <c r="AF21" i="202" s="1"/>
  <c r="AB21" i="202"/>
  <c r="AA21" i="202"/>
  <c r="Y21" i="202"/>
  <c r="X21" i="202"/>
  <c r="Z21" i="202" s="1"/>
  <c r="W21" i="202"/>
  <c r="V21" i="202"/>
  <c r="T21" i="202"/>
  <c r="S21" i="202"/>
  <c r="U21" i="202" s="1"/>
  <c r="R21" i="202"/>
  <c r="Q21" i="202"/>
  <c r="O21" i="202"/>
  <c r="N21" i="202"/>
  <c r="M21" i="202"/>
  <c r="P21" i="202" s="1"/>
  <c r="F21" i="202" s="1"/>
  <c r="L21" i="202"/>
  <c r="K21" i="202"/>
  <c r="AI20" i="202"/>
  <c r="AH20" i="202"/>
  <c r="AJ20" i="202" s="1"/>
  <c r="AG20" i="202"/>
  <c r="AF20" i="202"/>
  <c r="AE20" i="202"/>
  <c r="AD20" i="202"/>
  <c r="AC20" i="202"/>
  <c r="AB20" i="202"/>
  <c r="AA20" i="202"/>
  <c r="Y20" i="202"/>
  <c r="X20" i="202"/>
  <c r="Z20" i="202" s="1"/>
  <c r="W20" i="202"/>
  <c r="V20" i="202"/>
  <c r="T20" i="202"/>
  <c r="S20" i="202"/>
  <c r="U20" i="202" s="1"/>
  <c r="R20" i="202"/>
  <c r="Q20" i="202"/>
  <c r="P20" i="202"/>
  <c r="F20" i="202" s="1"/>
  <c r="O20" i="202"/>
  <c r="N20" i="202"/>
  <c r="M20" i="202"/>
  <c r="L20" i="202"/>
  <c r="K20" i="202"/>
  <c r="AI19" i="202"/>
  <c r="AH19" i="202"/>
  <c r="AJ19" i="202" s="1"/>
  <c r="AG19" i="202"/>
  <c r="AE19" i="202"/>
  <c r="AD19" i="202"/>
  <c r="AC19" i="202"/>
  <c r="AF19" i="202" s="1"/>
  <c r="AB19" i="202"/>
  <c r="AA19" i="202"/>
  <c r="Y19" i="202"/>
  <c r="X19" i="202"/>
  <c r="Z19" i="202" s="1"/>
  <c r="W19" i="202"/>
  <c r="V19" i="202"/>
  <c r="T19" i="202"/>
  <c r="S19" i="202"/>
  <c r="U19" i="202" s="1"/>
  <c r="R19" i="202"/>
  <c r="Q19" i="202"/>
  <c r="O19" i="202"/>
  <c r="N19" i="202"/>
  <c r="M19" i="202"/>
  <c r="P19" i="202" s="1"/>
  <c r="F19" i="202" s="1"/>
  <c r="L19" i="202"/>
  <c r="K19" i="202"/>
  <c r="AI18" i="202"/>
  <c r="AH18" i="202"/>
  <c r="AG18" i="202"/>
  <c r="AE18" i="202"/>
  <c r="AD18" i="202"/>
  <c r="AC18" i="202"/>
  <c r="AB18" i="202"/>
  <c r="AA18" i="202"/>
  <c r="Y18" i="202"/>
  <c r="X18" i="202"/>
  <c r="W18" i="202"/>
  <c r="V18" i="202"/>
  <c r="T18" i="202"/>
  <c r="S18" i="202"/>
  <c r="R18" i="202"/>
  <c r="Q18" i="202"/>
  <c r="O18" i="202"/>
  <c r="N18" i="202"/>
  <c r="M18" i="202"/>
  <c r="L18" i="202"/>
  <c r="K18" i="202"/>
  <c r="P18" i="202" s="1"/>
  <c r="AI17" i="202"/>
  <c r="AH17" i="202"/>
  <c r="AJ17" i="202" s="1"/>
  <c r="AG17" i="202"/>
  <c r="AE17" i="202"/>
  <c r="AD17" i="202"/>
  <c r="AC17" i="202"/>
  <c r="AB17" i="202"/>
  <c r="AA17" i="202"/>
  <c r="Y17" i="202"/>
  <c r="X17" i="202"/>
  <c r="W17" i="202"/>
  <c r="V17" i="202"/>
  <c r="T17" i="202"/>
  <c r="S17" i="202"/>
  <c r="R17" i="202"/>
  <c r="Q17" i="202"/>
  <c r="O17" i="202"/>
  <c r="N17" i="202"/>
  <c r="M17" i="202"/>
  <c r="L17" i="202"/>
  <c r="K17" i="202"/>
  <c r="AI16" i="202"/>
  <c r="AH16" i="202"/>
  <c r="AG16" i="202"/>
  <c r="AJ16" i="202" s="1"/>
  <c r="AE16" i="202"/>
  <c r="AD16" i="202"/>
  <c r="AC16" i="202"/>
  <c r="AB16" i="202"/>
  <c r="AA16" i="202"/>
  <c r="Y16" i="202"/>
  <c r="X16" i="202"/>
  <c r="W16" i="202"/>
  <c r="V16" i="202"/>
  <c r="T16" i="202"/>
  <c r="S16" i="202"/>
  <c r="R16" i="202"/>
  <c r="Q16" i="202"/>
  <c r="O16" i="202"/>
  <c r="N16" i="202"/>
  <c r="M16" i="202"/>
  <c r="L16" i="202"/>
  <c r="K16" i="202"/>
  <c r="AI15" i="202"/>
  <c r="AH15" i="202"/>
  <c r="AJ15" i="202" s="1"/>
  <c r="AG15" i="202"/>
  <c r="AE15" i="202"/>
  <c r="AD15" i="202"/>
  <c r="AC15" i="202"/>
  <c r="AB15" i="202"/>
  <c r="AA15" i="202"/>
  <c r="Y15" i="202"/>
  <c r="X15" i="202"/>
  <c r="Z15" i="202" s="1"/>
  <c r="W15" i="202"/>
  <c r="V15" i="202"/>
  <c r="T15" i="202"/>
  <c r="S15" i="202"/>
  <c r="R15" i="202"/>
  <c r="Q15" i="202"/>
  <c r="U15" i="202" s="1"/>
  <c r="O15" i="202"/>
  <c r="N15" i="202"/>
  <c r="M15" i="202"/>
  <c r="L15" i="202"/>
  <c r="K15" i="202"/>
  <c r="AI14" i="202"/>
  <c r="AH14" i="202"/>
  <c r="AG14" i="202"/>
  <c r="AE14" i="202"/>
  <c r="AD14" i="202"/>
  <c r="AC14" i="202"/>
  <c r="AB14" i="202"/>
  <c r="AA14" i="202"/>
  <c r="Y14" i="202"/>
  <c r="X14" i="202"/>
  <c r="W14" i="202"/>
  <c r="V14" i="202"/>
  <c r="T14" i="202"/>
  <c r="S14" i="202"/>
  <c r="R14" i="202"/>
  <c r="Q14" i="202"/>
  <c r="O14" i="202"/>
  <c r="N14" i="202"/>
  <c r="M14" i="202"/>
  <c r="L14" i="202"/>
  <c r="K14" i="202"/>
  <c r="AI13" i="202"/>
  <c r="AH13" i="202"/>
  <c r="AJ13" i="202" s="1"/>
  <c r="AG13" i="202"/>
  <c r="AE13" i="202"/>
  <c r="AD13" i="202"/>
  <c r="AC13" i="202"/>
  <c r="AB13" i="202"/>
  <c r="AA13" i="202"/>
  <c r="Y13" i="202"/>
  <c r="X13" i="202"/>
  <c r="Z13" i="202" s="1"/>
  <c r="W13" i="202"/>
  <c r="V13" i="202"/>
  <c r="T13" i="202"/>
  <c r="S13" i="202"/>
  <c r="R13" i="202"/>
  <c r="Q13" i="202"/>
  <c r="O13" i="202"/>
  <c r="N13" i="202"/>
  <c r="M13" i="202"/>
  <c r="P13" i="202" s="1"/>
  <c r="L13" i="202"/>
  <c r="K13" i="202"/>
  <c r="AI12" i="202"/>
  <c r="AH12" i="202"/>
  <c r="AG12" i="202"/>
  <c r="AE12" i="202"/>
  <c r="AD12" i="202"/>
  <c r="AC12" i="202"/>
  <c r="AB12" i="202"/>
  <c r="AA12" i="202"/>
  <c r="Y12" i="202"/>
  <c r="X12" i="202"/>
  <c r="W12" i="202"/>
  <c r="V12" i="202"/>
  <c r="T12" i="202"/>
  <c r="S12" i="202"/>
  <c r="R12" i="202"/>
  <c r="Q12" i="202"/>
  <c r="O12" i="202"/>
  <c r="N12" i="202"/>
  <c r="M12" i="202"/>
  <c r="L12" i="202"/>
  <c r="K12" i="202"/>
  <c r="P12" i="202" s="1"/>
  <c r="AI11" i="202"/>
  <c r="AH11" i="202"/>
  <c r="AJ11" i="202" s="1"/>
  <c r="AG11" i="202"/>
  <c r="AE11" i="202"/>
  <c r="AD11" i="202"/>
  <c r="AC11" i="202"/>
  <c r="AB11" i="202"/>
  <c r="AA11" i="202"/>
  <c r="Y11" i="202"/>
  <c r="X11" i="202"/>
  <c r="W11" i="202"/>
  <c r="Z11" i="202" s="1"/>
  <c r="V11" i="202"/>
  <c r="T11" i="202"/>
  <c r="S11" i="202"/>
  <c r="R11" i="202"/>
  <c r="U11" i="202" s="1"/>
  <c r="Q11" i="202"/>
  <c r="O11" i="202"/>
  <c r="N11" i="202"/>
  <c r="M11" i="202"/>
  <c r="L11" i="202"/>
  <c r="K11" i="202"/>
  <c r="AI10" i="202"/>
  <c r="AH10" i="202"/>
  <c r="AJ10" i="202" s="1"/>
  <c r="AG10" i="202"/>
  <c r="AE10" i="202"/>
  <c r="AD10" i="202"/>
  <c r="AC10" i="202"/>
  <c r="AB10" i="202"/>
  <c r="AA10" i="202"/>
  <c r="Y10" i="202"/>
  <c r="X10" i="202"/>
  <c r="W10" i="202"/>
  <c r="V10" i="202"/>
  <c r="T10" i="202"/>
  <c r="S10" i="202"/>
  <c r="R10" i="202"/>
  <c r="U10" i="202" s="1"/>
  <c r="Q10" i="202"/>
  <c r="O10" i="202"/>
  <c r="N10" i="202"/>
  <c r="M10" i="202"/>
  <c r="L10" i="202"/>
  <c r="K10" i="202"/>
  <c r="AI9" i="202"/>
  <c r="AH9" i="202"/>
  <c r="AJ9" i="202" s="1"/>
  <c r="AG9" i="202"/>
  <c r="AE9" i="202"/>
  <c r="AD9" i="202"/>
  <c r="AC9" i="202"/>
  <c r="AB9" i="202"/>
  <c r="AA9" i="202"/>
  <c r="Y9" i="202"/>
  <c r="X9" i="202"/>
  <c r="W9" i="202"/>
  <c r="V9" i="202"/>
  <c r="T9" i="202"/>
  <c r="S9" i="202"/>
  <c r="R9" i="202"/>
  <c r="Q9" i="202"/>
  <c r="O9" i="202"/>
  <c r="N9" i="202"/>
  <c r="M9" i="202"/>
  <c r="L9" i="202"/>
  <c r="K9" i="202"/>
  <c r="AI8" i="202"/>
  <c r="AH8" i="202"/>
  <c r="AG8" i="202"/>
  <c r="AE8" i="202"/>
  <c r="AD8" i="202"/>
  <c r="AC8" i="202"/>
  <c r="AB8" i="202"/>
  <c r="AA8" i="202"/>
  <c r="Y8" i="202"/>
  <c r="X8" i="202"/>
  <c r="W8" i="202"/>
  <c r="V8" i="202"/>
  <c r="T8" i="202"/>
  <c r="S8" i="202"/>
  <c r="R8" i="202"/>
  <c r="Q8" i="202"/>
  <c r="O8" i="202"/>
  <c r="N8" i="202"/>
  <c r="M8" i="202"/>
  <c r="L8" i="202"/>
  <c r="K8" i="202"/>
  <c r="P8" i="202" s="1"/>
  <c r="AI7" i="202"/>
  <c r="AH7" i="202"/>
  <c r="AJ7" i="202" s="1"/>
  <c r="AG7" i="202"/>
  <c r="AE7" i="202"/>
  <c r="AD7" i="202"/>
  <c r="AC7" i="202"/>
  <c r="AB7" i="202"/>
  <c r="AA7" i="202"/>
  <c r="Y7" i="202"/>
  <c r="X7" i="202"/>
  <c r="W7" i="202"/>
  <c r="V7" i="202"/>
  <c r="T7" i="202"/>
  <c r="S7" i="202"/>
  <c r="R7" i="202"/>
  <c r="Q7" i="202"/>
  <c r="O7" i="202"/>
  <c r="N7" i="202"/>
  <c r="M7" i="202"/>
  <c r="L7" i="202"/>
  <c r="K7" i="202"/>
  <c r="AI6" i="202"/>
  <c r="AH6" i="202"/>
  <c r="AG6" i="202"/>
  <c r="AE6" i="202"/>
  <c r="AD6" i="202"/>
  <c r="AC6" i="202"/>
  <c r="AB6" i="202"/>
  <c r="AA6" i="202"/>
  <c r="Y6" i="202"/>
  <c r="X6" i="202"/>
  <c r="W6" i="202"/>
  <c r="V6" i="202"/>
  <c r="T6" i="202"/>
  <c r="S6" i="202"/>
  <c r="R6" i="202"/>
  <c r="Q6" i="202"/>
  <c r="O6" i="202"/>
  <c r="N6" i="202"/>
  <c r="M6" i="202"/>
  <c r="L6" i="202"/>
  <c r="K6" i="202"/>
  <c r="AI5" i="202"/>
  <c r="AH5" i="202"/>
  <c r="AG5" i="202"/>
  <c r="AE5" i="202"/>
  <c r="AD5" i="202"/>
  <c r="AC5" i="202"/>
  <c r="AB5" i="202"/>
  <c r="AA5" i="202"/>
  <c r="Y5" i="202"/>
  <c r="X5" i="202"/>
  <c r="W5" i="202"/>
  <c r="Z5" i="202" s="1"/>
  <c r="V5" i="202"/>
  <c r="T5" i="202"/>
  <c r="S5" i="202"/>
  <c r="R5" i="202"/>
  <c r="Q5" i="202"/>
  <c r="U5" i="202" s="1"/>
  <c r="O5" i="202"/>
  <c r="N5" i="202"/>
  <c r="M5" i="202"/>
  <c r="L5" i="202"/>
  <c r="K5" i="202"/>
  <c r="AI4" i="202"/>
  <c r="AH4" i="202"/>
  <c r="AJ4" i="202" s="1"/>
  <c r="AG4" i="202"/>
  <c r="AE4" i="202"/>
  <c r="AD4" i="202"/>
  <c r="AC4" i="202"/>
  <c r="AF4" i="202" s="1"/>
  <c r="AB4" i="202"/>
  <c r="AA4" i="202"/>
  <c r="Y4" i="202"/>
  <c r="X4" i="202"/>
  <c r="Z4" i="202" s="1"/>
  <c r="W4" i="202"/>
  <c r="V4" i="202"/>
  <c r="T4" i="202"/>
  <c r="S4" i="202"/>
  <c r="U4" i="202" s="1"/>
  <c r="R4" i="202"/>
  <c r="Q4" i="202"/>
  <c r="O4" i="202"/>
  <c r="N4" i="202"/>
  <c r="M4" i="202"/>
  <c r="P4" i="202" s="1"/>
  <c r="L4" i="202"/>
  <c r="K4" i="202"/>
  <c r="H20" i="213"/>
  <c r="G50" i="213"/>
  <c r="H34" i="213"/>
  <c r="G40" i="213"/>
  <c r="G75" i="213"/>
  <c r="H43" i="213"/>
  <c r="G12" i="213"/>
  <c r="G78" i="213"/>
  <c r="H28" i="213"/>
  <c r="H60" i="213"/>
  <c r="H78" i="213"/>
  <c r="H50" i="213"/>
  <c r="G41" i="213"/>
  <c r="G60" i="213"/>
  <c r="H70" i="213"/>
  <c r="G48" i="213"/>
  <c r="G76" i="213"/>
  <c r="G47" i="213"/>
  <c r="G10" i="213"/>
  <c r="H19" i="213"/>
  <c r="G77" i="213"/>
  <c r="G27" i="213"/>
  <c r="G42" i="213"/>
  <c r="G49" i="213"/>
  <c r="G62" i="213"/>
  <c r="G35" i="213"/>
  <c r="G13" i="213"/>
  <c r="H69" i="213"/>
  <c r="G21" i="213"/>
  <c r="G33" i="213"/>
  <c r="G36" i="213"/>
  <c r="H41" i="213"/>
  <c r="H68" i="213"/>
  <c r="G68" i="213"/>
  <c r="G71" i="213"/>
  <c r="H75" i="213"/>
  <c r="H11" i="213"/>
  <c r="H71" i="213"/>
  <c r="G11" i="213"/>
  <c r="H61" i="213"/>
  <c r="H13" i="213"/>
  <c r="H48" i="213"/>
  <c r="H77" i="213"/>
  <c r="H27" i="213"/>
  <c r="H62" i="213"/>
  <c r="H26" i="213"/>
  <c r="H76" i="213"/>
  <c r="H40" i="213"/>
  <c r="H12" i="213"/>
  <c r="H10" i="213"/>
  <c r="H63" i="213"/>
  <c r="G34" i="213"/>
  <c r="G63" i="213"/>
  <c r="G28" i="213"/>
  <c r="G19" i="213"/>
  <c r="G25" i="213"/>
  <c r="H42" i="213"/>
  <c r="G43" i="213"/>
  <c r="H36" i="213"/>
  <c r="H21" i="213"/>
  <c r="H25" i="213"/>
  <c r="H49" i="213"/>
  <c r="G70" i="213"/>
  <c r="G20" i="213"/>
  <c r="G26" i="213"/>
  <c r="G69" i="213"/>
  <c r="H18" i="213"/>
  <c r="G61" i="213"/>
  <c r="G18" i="213"/>
  <c r="H33" i="213"/>
  <c r="H47" i="213"/>
  <c r="H35" i="213"/>
  <c r="F62" i="213"/>
  <c r="F61" i="213"/>
  <c r="F76" i="213"/>
  <c r="F33" i="213"/>
  <c r="F20" i="213"/>
  <c r="F42" i="213"/>
  <c r="F26" i="213"/>
  <c r="F70" i="213"/>
  <c r="F18" i="213"/>
  <c r="F41" i="213"/>
  <c r="F27" i="213"/>
  <c r="F34" i="213"/>
  <c r="F63" i="213"/>
  <c r="F35" i="213"/>
  <c r="F49" i="213"/>
  <c r="F11" i="213"/>
  <c r="F60" i="213"/>
  <c r="F19" i="213"/>
  <c r="F47" i="213"/>
  <c r="F69" i="213"/>
  <c r="F48" i="213"/>
  <c r="F50" i="213"/>
  <c r="F43" i="213"/>
  <c r="F75" i="213"/>
  <c r="F36" i="213"/>
  <c r="F21" i="213"/>
  <c r="F68" i="213"/>
  <c r="F77" i="213"/>
  <c r="F28" i="213"/>
  <c r="F25" i="213"/>
  <c r="F40" i="213"/>
  <c r="F13" i="213"/>
  <c r="F71" i="213"/>
  <c r="F78" i="213"/>
  <c r="F12" i="213"/>
  <c r="E33" i="213"/>
  <c r="D25" i="213"/>
  <c r="E40" i="213"/>
  <c r="E47" i="213"/>
  <c r="D47" i="213"/>
  <c r="D40" i="213"/>
  <c r="D18" i="213"/>
  <c r="E18" i="213"/>
  <c r="D33" i="213"/>
  <c r="E42" i="213"/>
  <c r="E25" i="213"/>
  <c r="D42" i="213"/>
  <c r="Z7" i="209" l="1"/>
  <c r="Z10" i="209"/>
  <c r="AF11" i="202"/>
  <c r="Z12" i="202"/>
  <c r="AJ12" i="202"/>
  <c r="F12" i="202" s="1"/>
  <c r="P4" i="209"/>
  <c r="P9" i="202"/>
  <c r="AJ22" i="210"/>
  <c r="U6" i="202"/>
  <c r="U9" i="202"/>
  <c r="AF9" i="202"/>
  <c r="U17" i="202"/>
  <c r="AF17" i="202"/>
  <c r="Z16" i="209"/>
  <c r="U9" i="210"/>
  <c r="P21" i="210"/>
  <c r="Z6" i="202"/>
  <c r="AF10" i="202"/>
  <c r="AJ14" i="202"/>
  <c r="U13" i="202"/>
  <c r="AF10" i="209"/>
  <c r="P4" i="210"/>
  <c r="Z22" i="210"/>
  <c r="U18" i="210"/>
  <c r="F18" i="210" s="1"/>
  <c r="Z12" i="210"/>
  <c r="Z20" i="210"/>
  <c r="AF18" i="210"/>
  <c r="AJ17" i="210"/>
  <c r="U16" i="210"/>
  <c r="AF16" i="210"/>
  <c r="Z10" i="210"/>
  <c r="P9" i="210"/>
  <c r="U22" i="210"/>
  <c r="F22" i="210" s="1"/>
  <c r="Z21" i="210"/>
  <c r="AJ21" i="210"/>
  <c r="U8" i="210"/>
  <c r="U14" i="210"/>
  <c r="F14" i="210" s="1"/>
  <c r="Z17" i="210"/>
  <c r="P14" i="210"/>
  <c r="Z13" i="210"/>
  <c r="Z11" i="210"/>
  <c r="AF12" i="210"/>
  <c r="Z14" i="210"/>
  <c r="P6" i="210"/>
  <c r="Z6" i="210"/>
  <c r="U21" i="210"/>
  <c r="F21" i="210" s="1"/>
  <c r="AF21" i="210"/>
  <c r="AJ20" i="210"/>
  <c r="U20" i="210"/>
  <c r="F20" i="210" s="1"/>
  <c r="U19" i="210"/>
  <c r="P19" i="210"/>
  <c r="Z19" i="210"/>
  <c r="U17" i="210"/>
  <c r="P16" i="210"/>
  <c r="AJ16" i="210"/>
  <c r="U15" i="210"/>
  <c r="F15" i="210" s="1"/>
  <c r="U13" i="210"/>
  <c r="F13" i="210" s="1"/>
  <c r="P13" i="210"/>
  <c r="P12" i="210"/>
  <c r="U10" i="210"/>
  <c r="F10" i="210" s="1"/>
  <c r="Z7" i="210"/>
  <c r="AF4" i="210"/>
  <c r="AJ4" i="210"/>
  <c r="U10" i="209"/>
  <c r="F10" i="209" s="1"/>
  <c r="AF15" i="209"/>
  <c r="U14" i="209"/>
  <c r="U13" i="209"/>
  <c r="F13" i="209" s="1"/>
  <c r="Z13" i="209"/>
  <c r="AF9" i="209"/>
  <c r="P7" i="209"/>
  <c r="P5" i="209"/>
  <c r="U16" i="209"/>
  <c r="AF16" i="209"/>
  <c r="P15" i="209"/>
  <c r="Z15" i="209"/>
  <c r="P13" i="209"/>
  <c r="AF11" i="209"/>
  <c r="P9" i="209"/>
  <c r="AJ9" i="209"/>
  <c r="AF7" i="209"/>
  <c r="U6" i="209"/>
  <c r="AF5" i="209"/>
  <c r="U5" i="209"/>
  <c r="F5" i="209" s="1"/>
  <c r="AJ5" i="209"/>
  <c r="U4" i="209"/>
  <c r="F4" i="209" s="1"/>
  <c r="AF4" i="209"/>
  <c r="U18" i="202"/>
  <c r="AF18" i="202"/>
  <c r="Z17" i="202"/>
  <c r="P16" i="202"/>
  <c r="U16" i="202"/>
  <c r="AF16" i="202"/>
  <c r="Z14" i="202"/>
  <c r="AF12" i="202"/>
  <c r="Z10" i="202"/>
  <c r="AJ8" i="202"/>
  <c r="F8" i="202" s="1"/>
  <c r="U8" i="202"/>
  <c r="AF8" i="202"/>
  <c r="AF6" i="202"/>
  <c r="P6" i="202"/>
  <c r="AF5" i="202"/>
  <c r="Z18" i="202"/>
  <c r="AJ18" i="202"/>
  <c r="F18" i="202" s="1"/>
  <c r="P17" i="202"/>
  <c r="F16" i="202"/>
  <c r="Z16" i="202"/>
  <c r="F13" i="202"/>
  <c r="AF13" i="202"/>
  <c r="P10" i="202"/>
  <c r="Z9" i="202"/>
  <c r="F9" i="202"/>
  <c r="Z8" i="202"/>
  <c r="U7" i="202"/>
  <c r="AJ6" i="202"/>
  <c r="F6" i="202" s="1"/>
  <c r="F4" i="202"/>
  <c r="F17" i="202"/>
  <c r="P5" i="202"/>
  <c r="AJ5" i="202"/>
  <c r="F10" i="202"/>
  <c r="D66" i="202"/>
  <c r="P14" i="202"/>
  <c r="U14" i="202"/>
  <c r="P11" i="202"/>
  <c r="F11" i="202" s="1"/>
  <c r="P15" i="202"/>
  <c r="F15" i="202" s="1"/>
  <c r="AF15" i="202"/>
  <c r="AF14" i="202"/>
  <c r="U12" i="202"/>
  <c r="AF7" i="202"/>
  <c r="P7" i="202"/>
  <c r="F7" i="202" s="1"/>
  <c r="Z7" i="202"/>
  <c r="D66" i="209"/>
  <c r="D68" i="209" s="1"/>
  <c r="C47" i="209"/>
  <c r="P16" i="209"/>
  <c r="AJ14" i="209"/>
  <c r="P10" i="209"/>
  <c r="AF6" i="209"/>
  <c r="Z5" i="209"/>
  <c r="F17" i="209"/>
  <c r="F16" i="209"/>
  <c r="U15" i="209"/>
  <c r="AJ15" i="209"/>
  <c r="F15" i="209" s="1"/>
  <c r="AF14" i="209"/>
  <c r="P14" i="209"/>
  <c r="P12" i="209"/>
  <c r="F12" i="209" s="1"/>
  <c r="AF12" i="209"/>
  <c r="U11" i="209"/>
  <c r="F11" i="209" s="1"/>
  <c r="U9" i="209"/>
  <c r="F9" i="209" s="1"/>
  <c r="Z8" i="209"/>
  <c r="F8" i="209" s="1"/>
  <c r="AJ7" i="209"/>
  <c r="U7" i="209"/>
  <c r="P6" i="209"/>
  <c r="AJ6" i="209"/>
  <c r="P18" i="210"/>
  <c r="AF17" i="210"/>
  <c r="AF11" i="210"/>
  <c r="Z9" i="210"/>
  <c r="AF8" i="210"/>
  <c r="Z8" i="210"/>
  <c r="AF7" i="210"/>
  <c r="P7" i="210"/>
  <c r="AF5" i="210"/>
  <c r="F16" i="210"/>
  <c r="AJ19" i="210"/>
  <c r="P17" i="210"/>
  <c r="Z16" i="210"/>
  <c r="AF14" i="210"/>
  <c r="U12" i="210"/>
  <c r="F12" i="210" s="1"/>
  <c r="P11" i="210"/>
  <c r="U11" i="210"/>
  <c r="F11" i="210" s="1"/>
  <c r="AF10" i="210"/>
  <c r="F9" i="210"/>
  <c r="U7" i="210"/>
  <c r="AJ7" i="210"/>
  <c r="F6" i="210"/>
  <c r="U5" i="210"/>
  <c r="F5" i="210" s="1"/>
  <c r="Z4" i="210"/>
  <c r="F4" i="210" s="1"/>
  <c r="E61" i="210"/>
  <c r="D48" i="210"/>
  <c r="C55" i="210"/>
  <c r="G55" i="210" s="1"/>
  <c r="E61" i="209"/>
  <c r="C18" i="213"/>
  <c r="C25" i="213"/>
  <c r="C33" i="213"/>
  <c r="C40" i="213"/>
  <c r="C47" i="213"/>
  <c r="E48" i="209"/>
  <c r="E49" i="209"/>
  <c r="D55" i="209"/>
  <c r="D61" i="209"/>
  <c r="E55" i="209"/>
  <c r="E56" i="209"/>
  <c r="D66" i="210"/>
  <c r="D61" i="210"/>
  <c r="D48" i="209"/>
  <c r="D49" i="209"/>
  <c r="C55" i="209"/>
  <c r="C56" i="209"/>
  <c r="C47" i="210"/>
  <c r="C56" i="210"/>
  <c r="G56" i="210" s="1"/>
  <c r="E48" i="210"/>
  <c r="E49" i="210"/>
  <c r="D55" i="210"/>
  <c r="E55" i="210"/>
  <c r="E56" i="210"/>
  <c r="D61" i="202"/>
  <c r="C47" i="202"/>
  <c r="C48" i="202" s="1"/>
  <c r="E61" i="202"/>
  <c r="D55" i="202"/>
  <c r="E55" i="202"/>
  <c r="E56" i="202"/>
  <c r="E48" i="202"/>
  <c r="E49" i="202"/>
  <c r="D56" i="202"/>
  <c r="D48" i="202"/>
  <c r="D49" i="202"/>
  <c r="C55" i="202"/>
  <c r="C56" i="202"/>
  <c r="D35" i="213"/>
  <c r="E41" i="213"/>
  <c r="E49" i="213"/>
  <c r="D19" i="213"/>
  <c r="D20" i="213"/>
  <c r="D34" i="213"/>
  <c r="E34" i="213"/>
  <c r="E20" i="213"/>
  <c r="D27" i="213"/>
  <c r="E48" i="213"/>
  <c r="E27" i="213"/>
  <c r="D41" i="213"/>
  <c r="E10" i="213"/>
  <c r="D26" i="213"/>
  <c r="D49" i="213"/>
  <c r="D48" i="213"/>
  <c r="E19" i="213"/>
  <c r="E35" i="213"/>
  <c r="E26" i="213"/>
  <c r="D10" i="213"/>
  <c r="E68" i="213"/>
  <c r="D68" i="213"/>
  <c r="C61" i="209" l="1"/>
  <c r="F14" i="202"/>
  <c r="F8" i="210"/>
  <c r="C57" i="210" s="1"/>
  <c r="G57" i="210" s="1"/>
  <c r="F19" i="210"/>
  <c r="F17" i="210"/>
  <c r="F7" i="210"/>
  <c r="D50" i="210"/>
  <c r="F7" i="209"/>
  <c r="C57" i="209"/>
  <c r="F5" i="202"/>
  <c r="E50" i="202" s="1"/>
  <c r="C57" i="202"/>
  <c r="E57" i="202" s="1"/>
  <c r="G48" i="202"/>
  <c r="C66" i="202"/>
  <c r="C67" i="202" s="1"/>
  <c r="G55" i="202"/>
  <c r="D69" i="202"/>
  <c r="G56" i="202"/>
  <c r="D67" i="202"/>
  <c r="D68" i="202"/>
  <c r="C49" i="202"/>
  <c r="D67" i="209"/>
  <c r="C66" i="209"/>
  <c r="G66" i="209" s="1"/>
  <c r="C48" i="209"/>
  <c r="G47" i="209"/>
  <c r="C49" i="209"/>
  <c r="G49" i="209" s="1"/>
  <c r="F14" i="209"/>
  <c r="G55" i="209"/>
  <c r="F6" i="209"/>
  <c r="G56" i="209"/>
  <c r="C34" i="213"/>
  <c r="K34" i="213" s="1"/>
  <c r="C48" i="213"/>
  <c r="C49" i="213"/>
  <c r="C35" i="213"/>
  <c r="K35" i="213" s="1"/>
  <c r="C26" i="213"/>
  <c r="C10" i="213"/>
  <c r="K10" i="213" s="1"/>
  <c r="C27" i="213"/>
  <c r="E54" i="213"/>
  <c r="C61" i="202"/>
  <c r="G47" i="202"/>
  <c r="C75" i="213"/>
  <c r="D54" i="213"/>
  <c r="C21" i="213"/>
  <c r="C20" i="213"/>
  <c r="C19" i="213"/>
  <c r="C43" i="213"/>
  <c r="C42" i="213"/>
  <c r="C41" i="213"/>
  <c r="C68" i="213"/>
  <c r="C49" i="210"/>
  <c r="G49" i="210" s="1"/>
  <c r="C48" i="210"/>
  <c r="G48" i="210" s="1"/>
  <c r="C66" i="210"/>
  <c r="G47" i="210"/>
  <c r="C61" i="210"/>
  <c r="D68" i="210"/>
  <c r="D67" i="210"/>
  <c r="K33" i="213"/>
  <c r="J78" i="194"/>
  <c r="I78" i="194"/>
  <c r="J77" i="194"/>
  <c r="I77" i="194"/>
  <c r="J76" i="194"/>
  <c r="I76" i="194"/>
  <c r="J75" i="194"/>
  <c r="I75" i="194"/>
  <c r="J74" i="194"/>
  <c r="I74" i="194"/>
  <c r="H74" i="194"/>
  <c r="G74" i="194"/>
  <c r="F74" i="194"/>
  <c r="E74" i="194"/>
  <c r="D74" i="194"/>
  <c r="C74" i="194"/>
  <c r="J71" i="194"/>
  <c r="I71" i="194"/>
  <c r="J70" i="194"/>
  <c r="I70" i="194"/>
  <c r="J69" i="194"/>
  <c r="I69" i="194"/>
  <c r="J68" i="194"/>
  <c r="I68" i="194"/>
  <c r="J67" i="194"/>
  <c r="I67" i="194"/>
  <c r="H67" i="194"/>
  <c r="G67" i="194"/>
  <c r="F67" i="194"/>
  <c r="E67" i="194"/>
  <c r="D67" i="194"/>
  <c r="C67" i="194"/>
  <c r="J63" i="194"/>
  <c r="I63" i="194"/>
  <c r="J62" i="194"/>
  <c r="I62" i="194"/>
  <c r="J61" i="194"/>
  <c r="I61" i="194"/>
  <c r="J60" i="194"/>
  <c r="I60" i="194"/>
  <c r="J59" i="194"/>
  <c r="I59" i="194"/>
  <c r="H59" i="194"/>
  <c r="G59" i="194"/>
  <c r="F59" i="194"/>
  <c r="E59" i="194"/>
  <c r="D59" i="194"/>
  <c r="J50" i="194"/>
  <c r="I50" i="194"/>
  <c r="J49" i="194"/>
  <c r="I49" i="194"/>
  <c r="J48" i="194"/>
  <c r="I48" i="194"/>
  <c r="J47" i="194"/>
  <c r="I47" i="194"/>
  <c r="J46" i="194"/>
  <c r="I46" i="194"/>
  <c r="H46" i="194"/>
  <c r="G46" i="194"/>
  <c r="F46" i="194"/>
  <c r="E46" i="194"/>
  <c r="D46" i="194"/>
  <c r="C46" i="194"/>
  <c r="J43" i="194"/>
  <c r="I43" i="194"/>
  <c r="J42" i="194"/>
  <c r="I42" i="194"/>
  <c r="J41" i="194"/>
  <c r="I41" i="194"/>
  <c r="J40" i="194"/>
  <c r="I40" i="194"/>
  <c r="J39" i="194"/>
  <c r="I39" i="194"/>
  <c r="H39" i="194"/>
  <c r="G39" i="194"/>
  <c r="F39" i="194"/>
  <c r="E39" i="194"/>
  <c r="D39" i="194"/>
  <c r="C39" i="194"/>
  <c r="J36" i="194"/>
  <c r="I36" i="194"/>
  <c r="J35" i="194"/>
  <c r="I35" i="194"/>
  <c r="J34" i="194"/>
  <c r="I34" i="194"/>
  <c r="J33" i="194"/>
  <c r="I33" i="194"/>
  <c r="J32" i="194"/>
  <c r="I32" i="194"/>
  <c r="H32" i="194"/>
  <c r="G32" i="194"/>
  <c r="F32" i="194"/>
  <c r="E32" i="194"/>
  <c r="D32" i="194"/>
  <c r="J28" i="194"/>
  <c r="I28" i="194"/>
  <c r="J27" i="194"/>
  <c r="I27" i="194"/>
  <c r="J26" i="194"/>
  <c r="I26" i="194"/>
  <c r="J25" i="194"/>
  <c r="I25" i="194"/>
  <c r="J24" i="194"/>
  <c r="I24" i="194"/>
  <c r="H24" i="194"/>
  <c r="G24" i="194"/>
  <c r="F24" i="194"/>
  <c r="E24" i="194"/>
  <c r="D24" i="194"/>
  <c r="C24" i="194"/>
  <c r="J21" i="194"/>
  <c r="I21" i="194"/>
  <c r="J20" i="194"/>
  <c r="I20" i="194"/>
  <c r="J19" i="194"/>
  <c r="I19" i="194"/>
  <c r="J18" i="194"/>
  <c r="I18" i="194"/>
  <c r="J17" i="194"/>
  <c r="I17" i="194"/>
  <c r="H17" i="194"/>
  <c r="G17" i="194"/>
  <c r="F17" i="194"/>
  <c r="E17" i="194"/>
  <c r="D17" i="194"/>
  <c r="C17" i="194"/>
  <c r="J13" i="194"/>
  <c r="I13" i="194"/>
  <c r="J12" i="194"/>
  <c r="I12" i="194"/>
  <c r="J11" i="194"/>
  <c r="I11" i="194"/>
  <c r="J10" i="194"/>
  <c r="I10" i="194"/>
  <c r="J9" i="194"/>
  <c r="I9" i="194"/>
  <c r="H9" i="194"/>
  <c r="G9" i="194"/>
  <c r="F9" i="194"/>
  <c r="E9" i="194"/>
  <c r="D9" i="194"/>
  <c r="A5" i="194"/>
  <c r="H47" i="194"/>
  <c r="H48" i="194"/>
  <c r="G18" i="194"/>
  <c r="G70" i="194"/>
  <c r="G20" i="194"/>
  <c r="H34" i="194"/>
  <c r="H12" i="194"/>
  <c r="H69" i="194"/>
  <c r="G77" i="194"/>
  <c r="F47" i="194"/>
  <c r="H11" i="194"/>
  <c r="G13" i="194"/>
  <c r="E36" i="213"/>
  <c r="H75" i="194"/>
  <c r="F40" i="194"/>
  <c r="G71" i="194"/>
  <c r="G76" i="194"/>
  <c r="H18" i="194"/>
  <c r="H40" i="194"/>
  <c r="E11" i="213"/>
  <c r="D11" i="213"/>
  <c r="G48" i="194"/>
  <c r="G69" i="194"/>
  <c r="H25" i="194"/>
  <c r="G78" i="194"/>
  <c r="H21" i="194"/>
  <c r="D18" i="194"/>
  <c r="H10" i="194"/>
  <c r="G36" i="194"/>
  <c r="G60" i="194"/>
  <c r="G42" i="194"/>
  <c r="H28" i="194"/>
  <c r="G19" i="194"/>
  <c r="G21" i="194"/>
  <c r="G47" i="194"/>
  <c r="F33" i="194"/>
  <c r="G33" i="194"/>
  <c r="E70" i="213"/>
  <c r="H27" i="194"/>
  <c r="G63" i="194"/>
  <c r="G50" i="194"/>
  <c r="G62" i="194"/>
  <c r="G61" i="194"/>
  <c r="F18" i="194"/>
  <c r="H62" i="194"/>
  <c r="G26" i="194"/>
  <c r="F27" i="194"/>
  <c r="G11" i="194"/>
  <c r="G34" i="194"/>
  <c r="G68" i="194"/>
  <c r="H35" i="194"/>
  <c r="H61" i="194"/>
  <c r="H71" i="194"/>
  <c r="D12" i="213"/>
  <c r="H36" i="194"/>
  <c r="H68" i="194"/>
  <c r="G27" i="194"/>
  <c r="H63" i="194"/>
  <c r="D70" i="213"/>
  <c r="D60" i="213"/>
  <c r="H49" i="194"/>
  <c r="H77" i="194"/>
  <c r="H26" i="194"/>
  <c r="D69" i="213"/>
  <c r="E60" i="213"/>
  <c r="H19" i="194"/>
  <c r="H43" i="194"/>
  <c r="G75" i="194"/>
  <c r="H41" i="194"/>
  <c r="H42" i="194"/>
  <c r="G49" i="194"/>
  <c r="G28" i="194"/>
  <c r="H13" i="194"/>
  <c r="G40" i="194"/>
  <c r="E69" i="213"/>
  <c r="H60" i="194"/>
  <c r="H33" i="194"/>
  <c r="H20" i="194"/>
  <c r="H70" i="194"/>
  <c r="E18" i="194"/>
  <c r="H76" i="194"/>
  <c r="G12" i="194"/>
  <c r="G35" i="194"/>
  <c r="F25" i="194"/>
  <c r="G10" i="194"/>
  <c r="H78" i="194"/>
  <c r="G43" i="194"/>
  <c r="G41" i="194"/>
  <c r="G25" i="194"/>
  <c r="F42" i="194"/>
  <c r="D36" i="213"/>
  <c r="H50" i="194"/>
  <c r="E12" i="213"/>
  <c r="G48" i="209" l="1"/>
  <c r="G51" i="209" s="1"/>
  <c r="G57" i="209"/>
  <c r="C36" i="213"/>
  <c r="K36" i="213" s="1"/>
  <c r="D57" i="210"/>
  <c r="E57" i="210" s="1"/>
  <c r="E50" i="210"/>
  <c r="C50" i="210" s="1"/>
  <c r="D69" i="210"/>
  <c r="D62" i="210"/>
  <c r="D57" i="209"/>
  <c r="D50" i="209"/>
  <c r="G57" i="202"/>
  <c r="C68" i="202"/>
  <c r="G68" i="202" s="1"/>
  <c r="G66" i="202"/>
  <c r="E66" i="202"/>
  <c r="E68" i="202" s="1"/>
  <c r="G49" i="202"/>
  <c r="G51" i="202" s="1"/>
  <c r="C50" i="202"/>
  <c r="C69" i="202" s="1"/>
  <c r="G67" i="202"/>
  <c r="E62" i="202"/>
  <c r="C67" i="209"/>
  <c r="G67" i="209" s="1"/>
  <c r="C68" i="209"/>
  <c r="G68" i="209" s="1"/>
  <c r="E66" i="209"/>
  <c r="E68" i="209" s="1"/>
  <c r="E50" i="209"/>
  <c r="C60" i="213"/>
  <c r="K60" i="213" s="1"/>
  <c r="C54" i="213"/>
  <c r="C11" i="213"/>
  <c r="K11" i="213" s="1"/>
  <c r="C12" i="213"/>
  <c r="K12" i="213" s="1"/>
  <c r="D55" i="213"/>
  <c r="G51" i="210"/>
  <c r="C68" i="210"/>
  <c r="G68" i="210" s="1"/>
  <c r="C67" i="210"/>
  <c r="G67" i="210" s="1"/>
  <c r="G66" i="210"/>
  <c r="E66" i="210"/>
  <c r="C69" i="213"/>
  <c r="C70" i="213"/>
  <c r="C71" i="213"/>
  <c r="C18" i="194"/>
  <c r="E54" i="183"/>
  <c r="D54" i="183"/>
  <c r="D56" i="183" s="1"/>
  <c r="C54" i="183"/>
  <c r="G54" i="183" s="1"/>
  <c r="E47" i="183"/>
  <c r="E49" i="183" s="1"/>
  <c r="D47" i="183"/>
  <c r="AJ43" i="183"/>
  <c r="AI43" i="183"/>
  <c r="AH43" i="183"/>
  <c r="AG43" i="183"/>
  <c r="AF43" i="183"/>
  <c r="AE43" i="183"/>
  <c r="AD43" i="183"/>
  <c r="AC43" i="183"/>
  <c r="AB43" i="183"/>
  <c r="AA43" i="183"/>
  <c r="Z43" i="183"/>
  <c r="Y43" i="183"/>
  <c r="X43" i="183"/>
  <c r="W43" i="183"/>
  <c r="V43" i="183"/>
  <c r="U43" i="183"/>
  <c r="T43" i="183"/>
  <c r="S43" i="183"/>
  <c r="R43" i="183"/>
  <c r="Q43" i="183"/>
  <c r="P43" i="183"/>
  <c r="O43" i="183"/>
  <c r="N43" i="183"/>
  <c r="M43" i="183"/>
  <c r="L43" i="183"/>
  <c r="K43" i="183"/>
  <c r="F43" i="183"/>
  <c r="AJ42" i="183"/>
  <c r="AI42" i="183"/>
  <c r="AH42" i="183"/>
  <c r="AG42" i="183"/>
  <c r="AF42" i="183"/>
  <c r="AE42" i="183"/>
  <c r="AD42" i="183"/>
  <c r="AC42" i="183"/>
  <c r="AB42" i="183"/>
  <c r="AA42" i="183"/>
  <c r="Z42" i="183"/>
  <c r="Y42" i="183"/>
  <c r="X42" i="183"/>
  <c r="W42" i="183"/>
  <c r="V42" i="183"/>
  <c r="U42" i="183"/>
  <c r="T42" i="183"/>
  <c r="S42" i="183"/>
  <c r="R42" i="183"/>
  <c r="Q42" i="183"/>
  <c r="P42" i="183"/>
  <c r="O42" i="183"/>
  <c r="N42" i="183"/>
  <c r="M42" i="183"/>
  <c r="L42" i="183"/>
  <c r="K42" i="183"/>
  <c r="F42" i="183"/>
  <c r="AJ41" i="183"/>
  <c r="AI41" i="183"/>
  <c r="AH41" i="183"/>
  <c r="AG41" i="183"/>
  <c r="AF41" i="183"/>
  <c r="AE41" i="183"/>
  <c r="AD41" i="183"/>
  <c r="AC41" i="183"/>
  <c r="AB41" i="183"/>
  <c r="AA41" i="183"/>
  <c r="Z41" i="183"/>
  <c r="Y41" i="183"/>
  <c r="X41" i="183"/>
  <c r="W41" i="183"/>
  <c r="V41" i="183"/>
  <c r="U41" i="183"/>
  <c r="T41" i="183"/>
  <c r="S41" i="183"/>
  <c r="R41" i="183"/>
  <c r="Q41" i="183"/>
  <c r="P41" i="183"/>
  <c r="O41" i="183"/>
  <c r="N41" i="183"/>
  <c r="M41" i="183"/>
  <c r="L41" i="183"/>
  <c r="K41" i="183"/>
  <c r="F41" i="183"/>
  <c r="AJ40" i="183"/>
  <c r="AI40" i="183"/>
  <c r="AH40" i="183"/>
  <c r="AG40" i="183"/>
  <c r="AF40" i="183"/>
  <c r="AE40" i="183"/>
  <c r="AD40" i="183"/>
  <c r="AC40" i="183"/>
  <c r="AB40" i="183"/>
  <c r="AA40" i="183"/>
  <c r="Z40" i="183"/>
  <c r="Y40" i="183"/>
  <c r="X40" i="183"/>
  <c r="W40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F40" i="183"/>
  <c r="AJ39" i="183"/>
  <c r="AI39" i="183"/>
  <c r="AH39" i="183"/>
  <c r="AG39" i="183"/>
  <c r="AF39" i="183"/>
  <c r="AE39" i="183"/>
  <c r="AD39" i="183"/>
  <c r="AC39" i="183"/>
  <c r="AB39" i="183"/>
  <c r="AA39" i="183"/>
  <c r="Z39" i="183"/>
  <c r="Y39" i="183"/>
  <c r="X39" i="183"/>
  <c r="W39" i="183"/>
  <c r="V39" i="183"/>
  <c r="U39" i="183"/>
  <c r="T39" i="183"/>
  <c r="S39" i="183"/>
  <c r="R39" i="183"/>
  <c r="Q39" i="183"/>
  <c r="P39" i="183"/>
  <c r="O39" i="183"/>
  <c r="N39" i="183"/>
  <c r="M39" i="183"/>
  <c r="L39" i="183"/>
  <c r="K39" i="183"/>
  <c r="F39" i="183"/>
  <c r="AJ38" i="183"/>
  <c r="AI38" i="183"/>
  <c r="AH38" i="183"/>
  <c r="AG38" i="183"/>
  <c r="AF38" i="183"/>
  <c r="AE38" i="183"/>
  <c r="AD38" i="183"/>
  <c r="AC38" i="183"/>
  <c r="AB38" i="183"/>
  <c r="AA38" i="183"/>
  <c r="Z38" i="183"/>
  <c r="Y38" i="183"/>
  <c r="X38" i="183"/>
  <c r="W38" i="183"/>
  <c r="V38" i="183"/>
  <c r="U38" i="183"/>
  <c r="T38" i="183"/>
  <c r="S38" i="183"/>
  <c r="R38" i="183"/>
  <c r="Q38" i="183"/>
  <c r="P38" i="183"/>
  <c r="O38" i="183"/>
  <c r="N38" i="183"/>
  <c r="M38" i="183"/>
  <c r="L38" i="183"/>
  <c r="K38" i="183"/>
  <c r="F38" i="183"/>
  <c r="AJ37" i="183"/>
  <c r="AI37" i="183"/>
  <c r="AH37" i="183"/>
  <c r="AG37" i="183"/>
  <c r="AF37" i="183"/>
  <c r="AE37" i="183"/>
  <c r="AD37" i="183"/>
  <c r="AC37" i="183"/>
  <c r="AB37" i="183"/>
  <c r="AA37" i="183"/>
  <c r="Z37" i="183"/>
  <c r="Y37" i="183"/>
  <c r="X37" i="183"/>
  <c r="W37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F37" i="183"/>
  <c r="AJ36" i="183"/>
  <c r="AI36" i="183"/>
  <c r="AH36" i="183"/>
  <c r="AG36" i="183"/>
  <c r="AF36" i="183"/>
  <c r="AE36" i="183"/>
  <c r="AD36" i="183"/>
  <c r="AC36" i="183"/>
  <c r="AB36" i="183"/>
  <c r="AA36" i="183"/>
  <c r="Z36" i="183"/>
  <c r="Y36" i="183"/>
  <c r="X36" i="183"/>
  <c r="W36" i="183"/>
  <c r="V36" i="183"/>
  <c r="U36" i="183"/>
  <c r="T36" i="183"/>
  <c r="S36" i="183"/>
  <c r="R36" i="183"/>
  <c r="Q36" i="183"/>
  <c r="P36" i="183"/>
  <c r="O36" i="183"/>
  <c r="N36" i="183"/>
  <c r="M36" i="183"/>
  <c r="L36" i="183"/>
  <c r="K36" i="183"/>
  <c r="F36" i="183"/>
  <c r="AJ35" i="183"/>
  <c r="AI35" i="183"/>
  <c r="AH35" i="183"/>
  <c r="AG35" i="183"/>
  <c r="AF35" i="183"/>
  <c r="AE35" i="183"/>
  <c r="AD35" i="183"/>
  <c r="AC35" i="183"/>
  <c r="AB35" i="183"/>
  <c r="AA35" i="183"/>
  <c r="Z35" i="183"/>
  <c r="Y35" i="183"/>
  <c r="X35" i="183"/>
  <c r="W35" i="183"/>
  <c r="V35" i="183"/>
  <c r="U35" i="183"/>
  <c r="T35" i="183"/>
  <c r="S35" i="183"/>
  <c r="R35" i="183"/>
  <c r="Q35" i="183"/>
  <c r="P35" i="183"/>
  <c r="O35" i="183"/>
  <c r="N35" i="183"/>
  <c r="M35" i="183"/>
  <c r="L35" i="183"/>
  <c r="K35" i="183"/>
  <c r="F35" i="183"/>
  <c r="AJ34" i="183"/>
  <c r="AI34" i="183"/>
  <c r="AH34" i="183"/>
  <c r="AG34" i="183"/>
  <c r="AF34" i="183"/>
  <c r="AE34" i="183"/>
  <c r="AD34" i="183"/>
  <c r="AC34" i="183"/>
  <c r="AB34" i="183"/>
  <c r="AA34" i="183"/>
  <c r="Z34" i="183"/>
  <c r="Y34" i="183"/>
  <c r="X34" i="183"/>
  <c r="W34" i="183"/>
  <c r="V34" i="183"/>
  <c r="U34" i="183"/>
  <c r="T34" i="183"/>
  <c r="S34" i="183"/>
  <c r="R34" i="183"/>
  <c r="Q34" i="183"/>
  <c r="P34" i="183"/>
  <c r="O34" i="183"/>
  <c r="N34" i="183"/>
  <c r="M34" i="183"/>
  <c r="L34" i="183"/>
  <c r="K34" i="183"/>
  <c r="F34" i="183"/>
  <c r="AJ33" i="183"/>
  <c r="AI33" i="183"/>
  <c r="AH33" i="183"/>
  <c r="AG33" i="183"/>
  <c r="AF33" i="183"/>
  <c r="AE33" i="183"/>
  <c r="AD33" i="183"/>
  <c r="AC33" i="183"/>
  <c r="AB33" i="183"/>
  <c r="AA33" i="183"/>
  <c r="Z33" i="183"/>
  <c r="Y33" i="183"/>
  <c r="X33" i="183"/>
  <c r="W33" i="183"/>
  <c r="V33" i="183"/>
  <c r="U33" i="183"/>
  <c r="T33" i="183"/>
  <c r="S33" i="183"/>
  <c r="R33" i="183"/>
  <c r="Q33" i="183"/>
  <c r="P33" i="183"/>
  <c r="O33" i="183"/>
  <c r="N33" i="183"/>
  <c r="M33" i="183"/>
  <c r="L33" i="183"/>
  <c r="K33" i="183"/>
  <c r="F33" i="183"/>
  <c r="AJ32" i="183"/>
  <c r="AI32" i="183"/>
  <c r="AH32" i="183"/>
  <c r="AG32" i="183"/>
  <c r="AF32" i="183"/>
  <c r="AE32" i="183"/>
  <c r="AD32" i="183"/>
  <c r="AC32" i="183"/>
  <c r="AB32" i="183"/>
  <c r="AA32" i="183"/>
  <c r="Z32" i="183"/>
  <c r="Y32" i="183"/>
  <c r="X32" i="183"/>
  <c r="W32" i="183"/>
  <c r="V32" i="183"/>
  <c r="U32" i="183"/>
  <c r="T32" i="183"/>
  <c r="S32" i="183"/>
  <c r="R32" i="183"/>
  <c r="Q32" i="183"/>
  <c r="P32" i="183"/>
  <c r="O32" i="183"/>
  <c r="N32" i="183"/>
  <c r="M32" i="183"/>
  <c r="L32" i="183"/>
  <c r="K32" i="183"/>
  <c r="F32" i="183"/>
  <c r="AJ31" i="183"/>
  <c r="AI31" i="183"/>
  <c r="AH31" i="183"/>
  <c r="AG31" i="183"/>
  <c r="AF31" i="183"/>
  <c r="AE31" i="183"/>
  <c r="AD31" i="183"/>
  <c r="AC31" i="183"/>
  <c r="AB31" i="183"/>
  <c r="AA31" i="183"/>
  <c r="Z31" i="183"/>
  <c r="Y31" i="183"/>
  <c r="X31" i="183"/>
  <c r="W31" i="183"/>
  <c r="V31" i="183"/>
  <c r="U31" i="183"/>
  <c r="T31" i="183"/>
  <c r="S31" i="183"/>
  <c r="R31" i="183"/>
  <c r="Q31" i="183"/>
  <c r="P31" i="183"/>
  <c r="O31" i="183"/>
  <c r="N31" i="183"/>
  <c r="M31" i="183"/>
  <c r="L31" i="183"/>
  <c r="K31" i="183"/>
  <c r="F31" i="183"/>
  <c r="AJ30" i="183"/>
  <c r="AI30" i="183"/>
  <c r="AH30" i="183"/>
  <c r="AG30" i="183"/>
  <c r="AF30" i="183"/>
  <c r="AE30" i="183"/>
  <c r="AD30" i="183"/>
  <c r="AC30" i="183"/>
  <c r="AB30" i="183"/>
  <c r="AA30" i="183"/>
  <c r="Z30" i="183"/>
  <c r="Y30" i="183"/>
  <c r="X30" i="183"/>
  <c r="W30" i="183"/>
  <c r="V30" i="183"/>
  <c r="U30" i="183"/>
  <c r="T30" i="183"/>
  <c r="S30" i="183"/>
  <c r="R30" i="183"/>
  <c r="Q30" i="183"/>
  <c r="P30" i="183"/>
  <c r="O30" i="183"/>
  <c r="N30" i="183"/>
  <c r="M30" i="183"/>
  <c r="L30" i="183"/>
  <c r="K30" i="183"/>
  <c r="F30" i="183"/>
  <c r="AJ29" i="183"/>
  <c r="AI29" i="183"/>
  <c r="AH29" i="183"/>
  <c r="AG29" i="183"/>
  <c r="AF29" i="183"/>
  <c r="AE29" i="183"/>
  <c r="AD29" i="183"/>
  <c r="AC29" i="183"/>
  <c r="AB29" i="183"/>
  <c r="AA29" i="183"/>
  <c r="Z29" i="183"/>
  <c r="Y29" i="183"/>
  <c r="X29" i="183"/>
  <c r="W29" i="183"/>
  <c r="V29" i="183"/>
  <c r="U29" i="183"/>
  <c r="T29" i="183"/>
  <c r="S29" i="183"/>
  <c r="R29" i="183"/>
  <c r="Q29" i="183"/>
  <c r="P29" i="183"/>
  <c r="O29" i="183"/>
  <c r="N29" i="183"/>
  <c r="M29" i="183"/>
  <c r="L29" i="183"/>
  <c r="K29" i="183"/>
  <c r="F29" i="183"/>
  <c r="AJ28" i="183"/>
  <c r="AI28" i="183"/>
  <c r="AH28" i="183"/>
  <c r="AG28" i="183"/>
  <c r="AF28" i="183"/>
  <c r="AE28" i="183"/>
  <c r="AD28" i="183"/>
  <c r="AC28" i="183"/>
  <c r="AB28" i="183"/>
  <c r="AA28" i="183"/>
  <c r="Z28" i="183"/>
  <c r="Y28" i="183"/>
  <c r="X28" i="183"/>
  <c r="W28" i="183"/>
  <c r="V28" i="183"/>
  <c r="U28" i="183"/>
  <c r="T28" i="183"/>
  <c r="S28" i="183"/>
  <c r="R28" i="183"/>
  <c r="Q28" i="183"/>
  <c r="P28" i="183"/>
  <c r="O28" i="183"/>
  <c r="N28" i="183"/>
  <c r="M28" i="183"/>
  <c r="L28" i="183"/>
  <c r="K28" i="183"/>
  <c r="F28" i="183"/>
  <c r="AJ27" i="183"/>
  <c r="AI27" i="183"/>
  <c r="AH27" i="183"/>
  <c r="AG27" i="183"/>
  <c r="AF27" i="183"/>
  <c r="AE27" i="183"/>
  <c r="AD27" i="183"/>
  <c r="AC27" i="183"/>
  <c r="AB27" i="183"/>
  <c r="AA27" i="183"/>
  <c r="Z27" i="183"/>
  <c r="Y27" i="183"/>
  <c r="X27" i="183"/>
  <c r="W27" i="183"/>
  <c r="V27" i="183"/>
  <c r="U27" i="183"/>
  <c r="T27" i="183"/>
  <c r="S27" i="183"/>
  <c r="R27" i="183"/>
  <c r="Q27" i="183"/>
  <c r="P27" i="183"/>
  <c r="O27" i="183"/>
  <c r="N27" i="183"/>
  <c r="M27" i="183"/>
  <c r="L27" i="183"/>
  <c r="K27" i="183"/>
  <c r="F27" i="183"/>
  <c r="AI26" i="183"/>
  <c r="AH26" i="183"/>
  <c r="AG26" i="183"/>
  <c r="AJ26" i="183" s="1"/>
  <c r="AF26" i="183"/>
  <c r="AE26" i="183"/>
  <c r="AD26" i="183"/>
  <c r="AC26" i="183"/>
  <c r="AB26" i="183"/>
  <c r="AA26" i="183"/>
  <c r="Y26" i="183"/>
  <c r="X26" i="183"/>
  <c r="W26" i="183"/>
  <c r="V26" i="183"/>
  <c r="Z26" i="183" s="1"/>
  <c r="F26" i="183" s="1"/>
  <c r="T26" i="183"/>
  <c r="S26" i="183"/>
  <c r="R26" i="183"/>
  <c r="Q26" i="183"/>
  <c r="U26" i="183" s="1"/>
  <c r="O26" i="183"/>
  <c r="N26" i="183"/>
  <c r="M26" i="183"/>
  <c r="L26" i="183"/>
  <c r="K26" i="183"/>
  <c r="P26" i="183" s="1"/>
  <c r="AI25" i="183"/>
  <c r="AH25" i="183"/>
  <c r="AG25" i="183"/>
  <c r="AE25" i="183"/>
  <c r="AD25" i="183"/>
  <c r="AC25" i="183"/>
  <c r="AB25" i="183"/>
  <c r="AA25" i="183"/>
  <c r="Y25" i="183"/>
  <c r="X25" i="183"/>
  <c r="W25" i="183"/>
  <c r="V25" i="183"/>
  <c r="T25" i="183"/>
  <c r="S25" i="183"/>
  <c r="R25" i="183"/>
  <c r="Q25" i="183"/>
  <c r="O25" i="183"/>
  <c r="N25" i="183"/>
  <c r="M25" i="183"/>
  <c r="L25" i="183"/>
  <c r="K25" i="183"/>
  <c r="P25" i="183" s="1"/>
  <c r="AI24" i="183"/>
  <c r="AH24" i="183"/>
  <c r="AJ24" i="183" s="1"/>
  <c r="AG24" i="183"/>
  <c r="AE24" i="183"/>
  <c r="AD24" i="183"/>
  <c r="AC24" i="183"/>
  <c r="AB24" i="183"/>
  <c r="AA24" i="183"/>
  <c r="Y24" i="183"/>
  <c r="X24" i="183"/>
  <c r="W24" i="183"/>
  <c r="V24" i="183"/>
  <c r="T24" i="183"/>
  <c r="S24" i="183"/>
  <c r="R24" i="183"/>
  <c r="Q24" i="183"/>
  <c r="O24" i="183"/>
  <c r="N24" i="183"/>
  <c r="M24" i="183"/>
  <c r="L24" i="183"/>
  <c r="K24" i="183"/>
  <c r="AI23" i="183"/>
  <c r="AH23" i="183"/>
  <c r="AJ23" i="183" s="1"/>
  <c r="AG23" i="183"/>
  <c r="AE23" i="183"/>
  <c r="AD23" i="183"/>
  <c r="AC23" i="183"/>
  <c r="AB23" i="183"/>
  <c r="AA23" i="183"/>
  <c r="Y23" i="183"/>
  <c r="X23" i="183"/>
  <c r="W23" i="183"/>
  <c r="V23" i="183"/>
  <c r="T23" i="183"/>
  <c r="S23" i="183"/>
  <c r="R23" i="183"/>
  <c r="Q23" i="183"/>
  <c r="O23" i="183"/>
  <c r="N23" i="183"/>
  <c r="M23" i="183"/>
  <c r="L23" i="183"/>
  <c r="K23" i="183"/>
  <c r="AI22" i="183"/>
  <c r="AH22" i="183"/>
  <c r="AG22" i="183"/>
  <c r="AE22" i="183"/>
  <c r="AD22" i="183"/>
  <c r="AC22" i="183"/>
  <c r="AB22" i="183"/>
  <c r="AA22" i="183"/>
  <c r="Y22" i="183"/>
  <c r="X22" i="183"/>
  <c r="W22" i="183"/>
  <c r="V22" i="183"/>
  <c r="Z22" i="183" s="1"/>
  <c r="T22" i="183"/>
  <c r="S22" i="183"/>
  <c r="R22" i="183"/>
  <c r="Q22" i="183"/>
  <c r="O22" i="183"/>
  <c r="N22" i="183"/>
  <c r="M22" i="183"/>
  <c r="L22" i="183"/>
  <c r="K22" i="183"/>
  <c r="AI21" i="183"/>
  <c r="AH21" i="183"/>
  <c r="AG21" i="183"/>
  <c r="AE21" i="183"/>
  <c r="AD21" i="183"/>
  <c r="AC21" i="183"/>
  <c r="AB21" i="183"/>
  <c r="AA21" i="183"/>
  <c r="Y21" i="183"/>
  <c r="X21" i="183"/>
  <c r="W21" i="183"/>
  <c r="V21" i="183"/>
  <c r="T21" i="183"/>
  <c r="S21" i="183"/>
  <c r="R21" i="183"/>
  <c r="Q21" i="183"/>
  <c r="O21" i="183"/>
  <c r="N21" i="183"/>
  <c r="M21" i="183"/>
  <c r="L21" i="183"/>
  <c r="K21" i="183"/>
  <c r="P21" i="183" s="1"/>
  <c r="AI20" i="183"/>
  <c r="AH20" i="183"/>
  <c r="AG20" i="183"/>
  <c r="AE20" i="183"/>
  <c r="AD20" i="183"/>
  <c r="AC20" i="183"/>
  <c r="AB20" i="183"/>
  <c r="AA20" i="183"/>
  <c r="Y20" i="183"/>
  <c r="X20" i="183"/>
  <c r="W20" i="183"/>
  <c r="V20" i="183"/>
  <c r="Z20" i="183" s="1"/>
  <c r="T20" i="183"/>
  <c r="S20" i="183"/>
  <c r="R20" i="183"/>
  <c r="Q20" i="183"/>
  <c r="O20" i="183"/>
  <c r="N20" i="183"/>
  <c r="M20" i="183"/>
  <c r="L20" i="183"/>
  <c r="K20" i="183"/>
  <c r="AI19" i="183"/>
  <c r="AH19" i="183"/>
  <c r="AG19" i="183"/>
  <c r="AJ19" i="183" s="1"/>
  <c r="F19" i="183" s="1"/>
  <c r="AE19" i="183"/>
  <c r="AD19" i="183"/>
  <c r="AC19" i="183"/>
  <c r="AB19" i="183"/>
  <c r="AA19" i="183"/>
  <c r="AF19" i="183" s="1"/>
  <c r="Y19" i="183"/>
  <c r="X19" i="183"/>
  <c r="W19" i="183"/>
  <c r="V19" i="183"/>
  <c r="Z19" i="183" s="1"/>
  <c r="T19" i="183"/>
  <c r="S19" i="183"/>
  <c r="R19" i="183"/>
  <c r="Q19" i="183"/>
  <c r="U19" i="183" s="1"/>
  <c r="O19" i="183"/>
  <c r="N19" i="183"/>
  <c r="M19" i="183"/>
  <c r="L19" i="183"/>
  <c r="K19" i="183"/>
  <c r="P19" i="183" s="1"/>
  <c r="AI18" i="183"/>
  <c r="AH18" i="183"/>
  <c r="AG18" i="183"/>
  <c r="AJ18" i="183" s="1"/>
  <c r="F18" i="183" s="1"/>
  <c r="AE18" i="183"/>
  <c r="AD18" i="183"/>
  <c r="AC18" i="183"/>
  <c r="AB18" i="183"/>
  <c r="AA18" i="183"/>
  <c r="AF18" i="183" s="1"/>
  <c r="Y18" i="183"/>
  <c r="X18" i="183"/>
  <c r="W18" i="183"/>
  <c r="V18" i="183"/>
  <c r="Z18" i="183" s="1"/>
  <c r="T18" i="183"/>
  <c r="S18" i="183"/>
  <c r="R18" i="183"/>
  <c r="Q18" i="183"/>
  <c r="U18" i="183" s="1"/>
  <c r="O18" i="183"/>
  <c r="N18" i="183"/>
  <c r="M18" i="183"/>
  <c r="L18" i="183"/>
  <c r="K18" i="183"/>
  <c r="P18" i="183" s="1"/>
  <c r="AI17" i="183"/>
  <c r="AH17" i="183"/>
  <c r="AG17" i="183"/>
  <c r="AJ17" i="183" s="1"/>
  <c r="AE17" i="183"/>
  <c r="AD17" i="183"/>
  <c r="AC17" i="183"/>
  <c r="AB17" i="183"/>
  <c r="AA17" i="183"/>
  <c r="Y17" i="183"/>
  <c r="X17" i="183"/>
  <c r="W17" i="183"/>
  <c r="V17" i="183"/>
  <c r="T17" i="183"/>
  <c r="S17" i="183"/>
  <c r="R17" i="183"/>
  <c r="Q17" i="183"/>
  <c r="O17" i="183"/>
  <c r="N17" i="183"/>
  <c r="M17" i="183"/>
  <c r="L17" i="183"/>
  <c r="K17" i="183"/>
  <c r="AI16" i="183"/>
  <c r="AH16" i="183"/>
  <c r="AG16" i="183"/>
  <c r="AE16" i="183"/>
  <c r="AD16" i="183"/>
  <c r="AC16" i="183"/>
  <c r="AB16" i="183"/>
  <c r="AA16" i="183"/>
  <c r="Y16" i="183"/>
  <c r="X16" i="183"/>
  <c r="W16" i="183"/>
  <c r="V16" i="183"/>
  <c r="T16" i="183"/>
  <c r="S16" i="183"/>
  <c r="R16" i="183"/>
  <c r="Q16" i="183"/>
  <c r="O16" i="183"/>
  <c r="N16" i="183"/>
  <c r="M16" i="183"/>
  <c r="L16" i="183"/>
  <c r="K16" i="183"/>
  <c r="AI15" i="183"/>
  <c r="AH15" i="183"/>
  <c r="AG15" i="183"/>
  <c r="AE15" i="183"/>
  <c r="AD15" i="183"/>
  <c r="AC15" i="183"/>
  <c r="AB15" i="183"/>
  <c r="AA15" i="183"/>
  <c r="Y15" i="183"/>
  <c r="X15" i="183"/>
  <c r="W15" i="183"/>
  <c r="V15" i="183"/>
  <c r="T15" i="183"/>
  <c r="S15" i="183"/>
  <c r="R15" i="183"/>
  <c r="Q15" i="183"/>
  <c r="O15" i="183"/>
  <c r="N15" i="183"/>
  <c r="M15" i="183"/>
  <c r="L15" i="183"/>
  <c r="K15" i="183"/>
  <c r="AI14" i="183"/>
  <c r="AH14" i="183"/>
  <c r="AG14" i="183"/>
  <c r="AE14" i="183"/>
  <c r="AD14" i="183"/>
  <c r="AC14" i="183"/>
  <c r="AB14" i="183"/>
  <c r="AA14" i="183"/>
  <c r="Y14" i="183"/>
  <c r="X14" i="183"/>
  <c r="W14" i="183"/>
  <c r="V14" i="183"/>
  <c r="T14" i="183"/>
  <c r="S14" i="183"/>
  <c r="R14" i="183"/>
  <c r="Q14" i="183"/>
  <c r="O14" i="183"/>
  <c r="N14" i="183"/>
  <c r="M14" i="183"/>
  <c r="L14" i="183"/>
  <c r="K14" i="183"/>
  <c r="AI13" i="183"/>
  <c r="AH13" i="183"/>
  <c r="AG13" i="183"/>
  <c r="AE13" i="183"/>
  <c r="AD13" i="183"/>
  <c r="AC13" i="183"/>
  <c r="AB13" i="183"/>
  <c r="AA13" i="183"/>
  <c r="Y13" i="183"/>
  <c r="X13" i="183"/>
  <c r="W13" i="183"/>
  <c r="V13" i="183"/>
  <c r="T13" i="183"/>
  <c r="S13" i="183"/>
  <c r="R13" i="183"/>
  <c r="Q13" i="183"/>
  <c r="O13" i="183"/>
  <c r="N13" i="183"/>
  <c r="M13" i="183"/>
  <c r="L13" i="183"/>
  <c r="K13" i="183"/>
  <c r="AI12" i="183"/>
  <c r="AH12" i="183"/>
  <c r="AG12" i="183"/>
  <c r="AE12" i="183"/>
  <c r="AD12" i="183"/>
  <c r="AC12" i="183"/>
  <c r="AB12" i="183"/>
  <c r="AA12" i="183"/>
  <c r="Y12" i="183"/>
  <c r="X12" i="183"/>
  <c r="W12" i="183"/>
  <c r="V12" i="183"/>
  <c r="T12" i="183"/>
  <c r="S12" i="183"/>
  <c r="R12" i="183"/>
  <c r="Q12" i="183"/>
  <c r="O12" i="183"/>
  <c r="N12" i="183"/>
  <c r="M12" i="183"/>
  <c r="L12" i="183"/>
  <c r="K12" i="183"/>
  <c r="AI11" i="183"/>
  <c r="AH11" i="183"/>
  <c r="AG11" i="183"/>
  <c r="AE11" i="183"/>
  <c r="AD11" i="183"/>
  <c r="AC11" i="183"/>
  <c r="AB11" i="183"/>
  <c r="AA11" i="183"/>
  <c r="Y11" i="183"/>
  <c r="X11" i="183"/>
  <c r="W11" i="183"/>
  <c r="V11" i="183"/>
  <c r="T11" i="183"/>
  <c r="S11" i="183"/>
  <c r="R11" i="183"/>
  <c r="Q11" i="183"/>
  <c r="O11" i="183"/>
  <c r="N11" i="183"/>
  <c r="M11" i="183"/>
  <c r="L11" i="183"/>
  <c r="K11" i="183"/>
  <c r="AI10" i="183"/>
  <c r="AH10" i="183"/>
  <c r="AJ10" i="183" s="1"/>
  <c r="AG10" i="183"/>
  <c r="AE10" i="183"/>
  <c r="AD10" i="183"/>
  <c r="AC10" i="183"/>
  <c r="AB10" i="183"/>
  <c r="AA10" i="183"/>
  <c r="Y10" i="183"/>
  <c r="X10" i="183"/>
  <c r="W10" i="183"/>
  <c r="V10" i="183"/>
  <c r="T10" i="183"/>
  <c r="S10" i="183"/>
  <c r="R10" i="183"/>
  <c r="Q10" i="183"/>
  <c r="O10" i="183"/>
  <c r="N10" i="183"/>
  <c r="M10" i="183"/>
  <c r="L10" i="183"/>
  <c r="K10" i="183"/>
  <c r="AI9" i="183"/>
  <c r="AH9" i="183"/>
  <c r="AG9" i="183"/>
  <c r="AE9" i="183"/>
  <c r="AD9" i="183"/>
  <c r="AC9" i="183"/>
  <c r="AB9" i="183"/>
  <c r="AA9" i="183"/>
  <c r="Y9" i="183"/>
  <c r="X9" i="183"/>
  <c r="W9" i="183"/>
  <c r="V9" i="183"/>
  <c r="T9" i="183"/>
  <c r="S9" i="183"/>
  <c r="R9" i="183"/>
  <c r="Q9" i="183"/>
  <c r="O9" i="183"/>
  <c r="N9" i="183"/>
  <c r="M9" i="183"/>
  <c r="L9" i="183"/>
  <c r="K9" i="183"/>
  <c r="AI8" i="183"/>
  <c r="AH8" i="183"/>
  <c r="AG8" i="183"/>
  <c r="AE8" i="183"/>
  <c r="AD8" i="183"/>
  <c r="AC8" i="183"/>
  <c r="AB8" i="183"/>
  <c r="AA8" i="183"/>
  <c r="Y8" i="183"/>
  <c r="X8" i="183"/>
  <c r="W8" i="183"/>
  <c r="V8" i="183"/>
  <c r="T8" i="183"/>
  <c r="S8" i="183"/>
  <c r="R8" i="183"/>
  <c r="Q8" i="183"/>
  <c r="O8" i="183"/>
  <c r="N8" i="183"/>
  <c r="M8" i="183"/>
  <c r="L8" i="183"/>
  <c r="K8" i="183"/>
  <c r="AI7" i="183"/>
  <c r="AH7" i="183"/>
  <c r="AJ7" i="183" s="1"/>
  <c r="AG7" i="183"/>
  <c r="AE7" i="183"/>
  <c r="AD7" i="183"/>
  <c r="AC7" i="183"/>
  <c r="AB7" i="183"/>
  <c r="AA7" i="183"/>
  <c r="Y7" i="183"/>
  <c r="X7" i="183"/>
  <c r="W7" i="183"/>
  <c r="V7" i="183"/>
  <c r="T7" i="183"/>
  <c r="S7" i="183"/>
  <c r="R7" i="183"/>
  <c r="Q7" i="183"/>
  <c r="O7" i="183"/>
  <c r="N7" i="183"/>
  <c r="M7" i="183"/>
  <c r="L7" i="183"/>
  <c r="K7" i="183"/>
  <c r="AI6" i="183"/>
  <c r="AH6" i="183"/>
  <c r="AG6" i="183"/>
  <c r="AE6" i="183"/>
  <c r="AD6" i="183"/>
  <c r="AC6" i="183"/>
  <c r="AB6" i="183"/>
  <c r="AF6" i="183" s="1"/>
  <c r="AA6" i="183"/>
  <c r="Y6" i="183"/>
  <c r="X6" i="183"/>
  <c r="W6" i="183"/>
  <c r="V6" i="183"/>
  <c r="T6" i="183"/>
  <c r="S6" i="183"/>
  <c r="R6" i="183"/>
  <c r="Q6" i="183"/>
  <c r="O6" i="183"/>
  <c r="N6" i="183"/>
  <c r="M6" i="183"/>
  <c r="L6" i="183"/>
  <c r="K6" i="183"/>
  <c r="AI5" i="183"/>
  <c r="AH5" i="183"/>
  <c r="AJ5" i="183" s="1"/>
  <c r="AG5" i="183"/>
  <c r="AE5" i="183"/>
  <c r="AD5" i="183"/>
  <c r="AC5" i="183"/>
  <c r="AB5" i="183"/>
  <c r="AA5" i="183"/>
  <c r="Y5" i="183"/>
  <c r="X5" i="183"/>
  <c r="W5" i="183"/>
  <c r="V5" i="183"/>
  <c r="T5" i="183"/>
  <c r="S5" i="183"/>
  <c r="R5" i="183"/>
  <c r="Q5" i="183"/>
  <c r="O5" i="183"/>
  <c r="N5" i="183"/>
  <c r="M5" i="183"/>
  <c r="L5" i="183"/>
  <c r="K5" i="183"/>
  <c r="AI4" i="183"/>
  <c r="AH4" i="183"/>
  <c r="AG4" i="183"/>
  <c r="AE4" i="183"/>
  <c r="AD4" i="183"/>
  <c r="AC4" i="183"/>
  <c r="AB4" i="183"/>
  <c r="AA4" i="183"/>
  <c r="Y4" i="183"/>
  <c r="X4" i="183"/>
  <c r="W4" i="183"/>
  <c r="V4" i="183"/>
  <c r="T4" i="183"/>
  <c r="S4" i="183"/>
  <c r="R4" i="183"/>
  <c r="Q4" i="183"/>
  <c r="O4" i="183"/>
  <c r="N4" i="183"/>
  <c r="M4" i="183"/>
  <c r="L4" i="183"/>
  <c r="K4" i="183"/>
  <c r="D28" i="213"/>
  <c r="E28" i="213"/>
  <c r="F20" i="194"/>
  <c r="D75" i="213"/>
  <c r="F68" i="194"/>
  <c r="E43" i="213"/>
  <c r="D21" i="213"/>
  <c r="D62" i="213"/>
  <c r="E21" i="213"/>
  <c r="F10" i="194"/>
  <c r="F36" i="194"/>
  <c r="F41" i="194"/>
  <c r="E75" i="213"/>
  <c r="F43" i="194"/>
  <c r="D43" i="213"/>
  <c r="F48" i="194"/>
  <c r="E62" i="213"/>
  <c r="D77" i="213"/>
  <c r="F26" i="194"/>
  <c r="E61" i="213"/>
  <c r="F35" i="194"/>
  <c r="F69" i="194"/>
  <c r="F34" i="194"/>
  <c r="D61" i="213"/>
  <c r="F49" i="194"/>
  <c r="F60" i="194"/>
  <c r="F19" i="194"/>
  <c r="Z16" i="183" l="1"/>
  <c r="U16" i="183"/>
  <c r="AF16" i="183"/>
  <c r="P17" i="183"/>
  <c r="F17" i="183" s="1"/>
  <c r="U10" i="183"/>
  <c r="U13" i="183"/>
  <c r="Z9" i="183"/>
  <c r="Z17" i="183"/>
  <c r="U17" i="183"/>
  <c r="AF17" i="183"/>
  <c r="E62" i="210"/>
  <c r="C69" i="210"/>
  <c r="G69" i="210" s="1"/>
  <c r="C62" i="210"/>
  <c r="G50" i="210"/>
  <c r="D69" i="209"/>
  <c r="C50" i="209"/>
  <c r="D62" i="209"/>
  <c r="E57" i="209"/>
  <c r="E67" i="202"/>
  <c r="C62" i="202"/>
  <c r="G50" i="202"/>
  <c r="G70" i="202"/>
  <c r="G69" i="202"/>
  <c r="E69" i="202"/>
  <c r="D61" i="183"/>
  <c r="U9" i="183"/>
  <c r="AF9" i="183"/>
  <c r="Z6" i="183"/>
  <c r="P5" i="183"/>
  <c r="U15" i="183"/>
  <c r="Z12" i="183"/>
  <c r="U12" i="183"/>
  <c r="AF12" i="183"/>
  <c r="E67" i="209"/>
  <c r="C28" i="213"/>
  <c r="G70" i="209"/>
  <c r="K14" i="213"/>
  <c r="C62" i="213"/>
  <c r="K62" i="213" s="1"/>
  <c r="C61" i="213"/>
  <c r="K61" i="213" s="1"/>
  <c r="G70" i="210"/>
  <c r="E68" i="210"/>
  <c r="E67" i="210"/>
  <c r="Z14" i="183"/>
  <c r="AJ20" i="183"/>
  <c r="F20" i="183" s="1"/>
  <c r="P22" i="183"/>
  <c r="AF24" i="183"/>
  <c r="U14" i="183"/>
  <c r="AF14" i="183"/>
  <c r="AJ21" i="183"/>
  <c r="AF8" i="183"/>
  <c r="P7" i="183"/>
  <c r="U4" i="183"/>
  <c r="U6" i="183"/>
  <c r="AJ12" i="183"/>
  <c r="P14" i="183"/>
  <c r="AJ15" i="183"/>
  <c r="AJ16" i="183"/>
  <c r="U20" i="183"/>
  <c r="U21" i="183"/>
  <c r="Z21" i="183"/>
  <c r="F21" i="183" s="1"/>
  <c r="AF21" i="183"/>
  <c r="P24" i="183"/>
  <c r="U25" i="183"/>
  <c r="Z25" i="183"/>
  <c r="F25" i="183" s="1"/>
  <c r="AF25" i="183"/>
  <c r="U11" i="183"/>
  <c r="Z11" i="183"/>
  <c r="AF11" i="183"/>
  <c r="P12" i="183"/>
  <c r="AJ13" i="183"/>
  <c r="AJ14" i="183"/>
  <c r="P16" i="183"/>
  <c r="F16" i="183" s="1"/>
  <c r="AF22" i="183"/>
  <c r="AJ25" i="183"/>
  <c r="U24" i="183"/>
  <c r="Z24" i="183"/>
  <c r="F24" i="183" s="1"/>
  <c r="U23" i="183"/>
  <c r="AJ22" i="183"/>
  <c r="F22" i="183" s="1"/>
  <c r="AJ11" i="183"/>
  <c r="P11" i="183"/>
  <c r="Z10" i="183"/>
  <c r="AJ9" i="183"/>
  <c r="P9" i="183"/>
  <c r="P6" i="183"/>
  <c r="F6" i="183" s="1"/>
  <c r="Z4" i="183"/>
  <c r="AF4" i="183"/>
  <c r="AJ4" i="183"/>
  <c r="U5" i="183"/>
  <c r="Z5" i="183"/>
  <c r="AF5" i="183"/>
  <c r="AJ6" i="183"/>
  <c r="P8" i="183"/>
  <c r="AF10" i="183"/>
  <c r="P13" i="183"/>
  <c r="Z15" i="183"/>
  <c r="AF15" i="183"/>
  <c r="AF20" i="183"/>
  <c r="P23" i="183"/>
  <c r="U7" i="183"/>
  <c r="Z7" i="183"/>
  <c r="Z8" i="183"/>
  <c r="AJ8" i="183"/>
  <c r="P10" i="183"/>
  <c r="Z13" i="183"/>
  <c r="AF13" i="183"/>
  <c r="P15" i="183"/>
  <c r="P20" i="183"/>
  <c r="U22" i="183"/>
  <c r="Z23" i="183"/>
  <c r="F23" i="183" s="1"/>
  <c r="AF23" i="183"/>
  <c r="U8" i="183"/>
  <c r="AF7" i="183"/>
  <c r="P4" i="183"/>
  <c r="C47" i="183"/>
  <c r="G47" i="183" s="1"/>
  <c r="D66" i="183"/>
  <c r="E61" i="183"/>
  <c r="D48" i="183"/>
  <c r="D49" i="183"/>
  <c r="C55" i="183"/>
  <c r="C56" i="183"/>
  <c r="E48" i="183"/>
  <c r="D55" i="183"/>
  <c r="E55" i="183"/>
  <c r="E56" i="183"/>
  <c r="F62" i="194"/>
  <c r="F28" i="194"/>
  <c r="F21" i="194"/>
  <c r="F61" i="194"/>
  <c r="F12" i="194"/>
  <c r="D50" i="213"/>
  <c r="E77" i="213"/>
  <c r="F75" i="194"/>
  <c r="F70" i="194"/>
  <c r="E13" i="213"/>
  <c r="E50" i="213"/>
  <c r="D13" i="213"/>
  <c r="D76" i="213"/>
  <c r="F71" i="194"/>
  <c r="E76" i="213"/>
  <c r="F11" i="194"/>
  <c r="E71" i="213"/>
  <c r="F50" i="194"/>
  <c r="D71" i="213"/>
  <c r="C77" i="213" l="1"/>
  <c r="G50" i="209"/>
  <c r="C50" i="213"/>
  <c r="E55" i="213" s="1"/>
  <c r="C13" i="213"/>
  <c r="K13" i="213" s="1"/>
  <c r="F8" i="183"/>
  <c r="E69" i="210"/>
  <c r="C62" i="209"/>
  <c r="C69" i="209"/>
  <c r="E62" i="209"/>
  <c r="F5" i="183"/>
  <c r="F15" i="183"/>
  <c r="F12" i="183"/>
  <c r="F14" i="183"/>
  <c r="F13" i="183"/>
  <c r="F11" i="183"/>
  <c r="D50" i="183" s="1"/>
  <c r="F10" i="183"/>
  <c r="F7" i="183"/>
  <c r="F9" i="183"/>
  <c r="F4" i="183"/>
  <c r="C76" i="213"/>
  <c r="K64" i="213"/>
  <c r="C61" i="183"/>
  <c r="C48" i="183"/>
  <c r="G48" i="183" s="1"/>
  <c r="C49" i="183"/>
  <c r="G49" i="183" s="1"/>
  <c r="C66" i="183"/>
  <c r="D67" i="183"/>
  <c r="D68" i="183"/>
  <c r="G55" i="183"/>
  <c r="G56" i="183"/>
  <c r="F76" i="194"/>
  <c r="F77" i="194"/>
  <c r="E63" i="213"/>
  <c r="F13" i="194"/>
  <c r="D63" i="213"/>
  <c r="G69" i="209" l="1"/>
  <c r="C55" i="213"/>
  <c r="C63" i="213"/>
  <c r="K63" i="213" s="1"/>
  <c r="D57" i="183"/>
  <c r="D62" i="183" s="1"/>
  <c r="C57" i="183"/>
  <c r="G57" i="183" s="1"/>
  <c r="E69" i="209"/>
  <c r="E50" i="183"/>
  <c r="C50" i="183" s="1"/>
  <c r="D69" i="183"/>
  <c r="G66" i="183"/>
  <c r="E66" i="183"/>
  <c r="C68" i="183"/>
  <c r="C67" i="183"/>
  <c r="G51" i="183"/>
  <c r="D78" i="213"/>
  <c r="F63" i="194"/>
  <c r="E78" i="213"/>
  <c r="C78" i="213" l="1"/>
  <c r="C62" i="183"/>
  <c r="E57" i="183"/>
  <c r="E62" i="183" s="1"/>
  <c r="G50" i="183"/>
  <c r="C69" i="183"/>
  <c r="E68" i="183"/>
  <c r="E67" i="183"/>
  <c r="G67" i="183"/>
  <c r="G68" i="183"/>
  <c r="F78" i="194"/>
  <c r="E69" i="183" l="1"/>
  <c r="G69" i="183"/>
  <c r="G70" i="183"/>
  <c r="E54" i="144" l="1"/>
  <c r="D54" i="144"/>
  <c r="D56" i="144" s="1"/>
  <c r="C54" i="144"/>
  <c r="G54" i="144" s="1"/>
  <c r="E47" i="144"/>
  <c r="E49" i="144" s="1"/>
  <c r="D47" i="144"/>
  <c r="AJ43" i="144"/>
  <c r="AI43" i="144"/>
  <c r="AH43" i="144"/>
  <c r="AG43" i="144"/>
  <c r="AF43" i="144"/>
  <c r="AE43" i="144"/>
  <c r="AD43" i="144"/>
  <c r="AC43" i="144"/>
  <c r="AB43" i="144"/>
  <c r="AA43" i="144"/>
  <c r="Z43" i="144"/>
  <c r="Y43" i="144"/>
  <c r="X43" i="144"/>
  <c r="W43" i="144"/>
  <c r="V43" i="144"/>
  <c r="U43" i="144"/>
  <c r="T43" i="144"/>
  <c r="S43" i="144"/>
  <c r="R43" i="144"/>
  <c r="Q43" i="144"/>
  <c r="P43" i="144"/>
  <c r="O43" i="144"/>
  <c r="N43" i="144"/>
  <c r="M43" i="144"/>
  <c r="L43" i="144"/>
  <c r="K43" i="144"/>
  <c r="F43" i="144"/>
  <c r="AJ42" i="144"/>
  <c r="AI42" i="144"/>
  <c r="AH42" i="144"/>
  <c r="AG42" i="144"/>
  <c r="AF42" i="144"/>
  <c r="AE42" i="144"/>
  <c r="AD42" i="144"/>
  <c r="AC42" i="144"/>
  <c r="AB42" i="144"/>
  <c r="AA42" i="144"/>
  <c r="Z42" i="144"/>
  <c r="Y42" i="144"/>
  <c r="X42" i="144"/>
  <c r="W42" i="144"/>
  <c r="V42" i="144"/>
  <c r="U42" i="144"/>
  <c r="T42" i="144"/>
  <c r="S42" i="144"/>
  <c r="R42" i="144"/>
  <c r="Q42" i="144"/>
  <c r="P42" i="144"/>
  <c r="O42" i="144"/>
  <c r="N42" i="144"/>
  <c r="M42" i="144"/>
  <c r="L42" i="144"/>
  <c r="K42" i="144"/>
  <c r="F42" i="144"/>
  <c r="AJ41" i="144"/>
  <c r="AI41" i="144"/>
  <c r="AH41" i="144"/>
  <c r="AG41" i="144"/>
  <c r="AF41" i="144"/>
  <c r="AE41" i="144"/>
  <c r="AD41" i="144"/>
  <c r="AC41" i="144"/>
  <c r="AB41" i="144"/>
  <c r="AA41" i="144"/>
  <c r="Z41" i="144"/>
  <c r="Y41" i="144"/>
  <c r="X41" i="144"/>
  <c r="W41" i="144"/>
  <c r="V41" i="144"/>
  <c r="U41" i="144"/>
  <c r="T41" i="144"/>
  <c r="S41" i="144"/>
  <c r="R41" i="144"/>
  <c r="Q41" i="144"/>
  <c r="P41" i="144"/>
  <c r="O41" i="144"/>
  <c r="N41" i="144"/>
  <c r="M41" i="144"/>
  <c r="L41" i="144"/>
  <c r="K41" i="144"/>
  <c r="F41" i="144"/>
  <c r="AJ40" i="144"/>
  <c r="AI40" i="144"/>
  <c r="AH40" i="144"/>
  <c r="AG40" i="144"/>
  <c r="AF40" i="144"/>
  <c r="AE40" i="144"/>
  <c r="AD40" i="144"/>
  <c r="AC40" i="144"/>
  <c r="AB40" i="144"/>
  <c r="AA40" i="144"/>
  <c r="Z40" i="144"/>
  <c r="Y40" i="144"/>
  <c r="X40" i="144"/>
  <c r="W40" i="144"/>
  <c r="V40" i="144"/>
  <c r="U40" i="144"/>
  <c r="T40" i="144"/>
  <c r="S40" i="144"/>
  <c r="R40" i="144"/>
  <c r="Q40" i="144"/>
  <c r="P40" i="144"/>
  <c r="O40" i="144"/>
  <c r="N40" i="144"/>
  <c r="M40" i="144"/>
  <c r="L40" i="144"/>
  <c r="K40" i="144"/>
  <c r="F40" i="144"/>
  <c r="AJ39" i="144"/>
  <c r="AI39" i="144"/>
  <c r="AH39" i="144"/>
  <c r="AG39" i="144"/>
  <c r="AF39" i="144"/>
  <c r="AE39" i="144"/>
  <c r="AD39" i="144"/>
  <c r="AC39" i="144"/>
  <c r="AB39" i="144"/>
  <c r="AA39" i="144"/>
  <c r="Z39" i="144"/>
  <c r="Y39" i="144"/>
  <c r="X39" i="144"/>
  <c r="W39" i="144"/>
  <c r="V39" i="144"/>
  <c r="U39" i="144"/>
  <c r="T39" i="144"/>
  <c r="S39" i="144"/>
  <c r="R39" i="144"/>
  <c r="Q39" i="144"/>
  <c r="P39" i="144"/>
  <c r="O39" i="144"/>
  <c r="N39" i="144"/>
  <c r="M39" i="144"/>
  <c r="L39" i="144"/>
  <c r="K39" i="144"/>
  <c r="F39" i="144"/>
  <c r="AJ38" i="144"/>
  <c r="AI38" i="144"/>
  <c r="AH38" i="144"/>
  <c r="AG38" i="144"/>
  <c r="AF38" i="144"/>
  <c r="AE38" i="144"/>
  <c r="AD38" i="144"/>
  <c r="AC38" i="144"/>
  <c r="AB38" i="144"/>
  <c r="AA38" i="144"/>
  <c r="Z38" i="144"/>
  <c r="Y38" i="144"/>
  <c r="X38" i="144"/>
  <c r="W38" i="144"/>
  <c r="V38" i="144"/>
  <c r="U38" i="144"/>
  <c r="T38" i="144"/>
  <c r="S38" i="144"/>
  <c r="R38" i="144"/>
  <c r="Q38" i="144"/>
  <c r="P38" i="144"/>
  <c r="O38" i="144"/>
  <c r="N38" i="144"/>
  <c r="M38" i="144"/>
  <c r="L38" i="144"/>
  <c r="K38" i="144"/>
  <c r="F38" i="144"/>
  <c r="AJ37" i="144"/>
  <c r="AI37" i="144"/>
  <c r="AH37" i="144"/>
  <c r="AG37" i="144"/>
  <c r="AF37" i="144"/>
  <c r="AE37" i="144"/>
  <c r="AD37" i="144"/>
  <c r="AC37" i="144"/>
  <c r="AB37" i="144"/>
  <c r="AA37" i="144"/>
  <c r="Z37" i="144"/>
  <c r="Y37" i="144"/>
  <c r="X37" i="144"/>
  <c r="W37" i="144"/>
  <c r="V37" i="144"/>
  <c r="U37" i="144"/>
  <c r="T37" i="144"/>
  <c r="S37" i="144"/>
  <c r="R37" i="144"/>
  <c r="Q37" i="144"/>
  <c r="P37" i="144"/>
  <c r="O37" i="144"/>
  <c r="N37" i="144"/>
  <c r="M37" i="144"/>
  <c r="L37" i="144"/>
  <c r="K37" i="144"/>
  <c r="F37" i="144"/>
  <c r="AJ36" i="144"/>
  <c r="AI36" i="144"/>
  <c r="AH36" i="144"/>
  <c r="AG36" i="144"/>
  <c r="AF36" i="144"/>
  <c r="AE36" i="144"/>
  <c r="AD36" i="144"/>
  <c r="AC36" i="144"/>
  <c r="AB36" i="144"/>
  <c r="AA36" i="144"/>
  <c r="Z36" i="144"/>
  <c r="Y36" i="144"/>
  <c r="X36" i="144"/>
  <c r="W36" i="144"/>
  <c r="V36" i="144"/>
  <c r="U36" i="144"/>
  <c r="T36" i="144"/>
  <c r="S36" i="144"/>
  <c r="R36" i="144"/>
  <c r="Q36" i="144"/>
  <c r="P36" i="144"/>
  <c r="O36" i="144"/>
  <c r="N36" i="144"/>
  <c r="M36" i="144"/>
  <c r="L36" i="144"/>
  <c r="K36" i="144"/>
  <c r="F36" i="144"/>
  <c r="AJ35" i="144"/>
  <c r="AI35" i="144"/>
  <c r="AH35" i="144"/>
  <c r="AG35" i="144"/>
  <c r="AF35" i="144"/>
  <c r="AE35" i="144"/>
  <c r="AD35" i="144"/>
  <c r="AC35" i="144"/>
  <c r="AB35" i="144"/>
  <c r="AA35" i="144"/>
  <c r="Z35" i="144"/>
  <c r="Y35" i="144"/>
  <c r="X35" i="144"/>
  <c r="W35" i="144"/>
  <c r="V35" i="144"/>
  <c r="U35" i="144"/>
  <c r="T35" i="144"/>
  <c r="S35" i="144"/>
  <c r="R35" i="144"/>
  <c r="Q35" i="144"/>
  <c r="P35" i="144"/>
  <c r="O35" i="144"/>
  <c r="N35" i="144"/>
  <c r="M35" i="144"/>
  <c r="L35" i="144"/>
  <c r="K35" i="144"/>
  <c r="F35" i="144"/>
  <c r="AJ34" i="144"/>
  <c r="AI34" i="144"/>
  <c r="AH34" i="144"/>
  <c r="AG34" i="144"/>
  <c r="AF34" i="144"/>
  <c r="AE34" i="144"/>
  <c r="AD34" i="144"/>
  <c r="AC34" i="144"/>
  <c r="AB34" i="144"/>
  <c r="AA34" i="144"/>
  <c r="Z34" i="144"/>
  <c r="Y34" i="144"/>
  <c r="X34" i="144"/>
  <c r="W34" i="144"/>
  <c r="V34" i="144"/>
  <c r="U34" i="144"/>
  <c r="T34" i="144"/>
  <c r="S34" i="144"/>
  <c r="R34" i="144"/>
  <c r="Q34" i="144"/>
  <c r="P34" i="144"/>
  <c r="O34" i="144"/>
  <c r="N34" i="144"/>
  <c r="M34" i="144"/>
  <c r="L34" i="144"/>
  <c r="K34" i="144"/>
  <c r="F34" i="144"/>
  <c r="AJ33" i="144"/>
  <c r="AI33" i="144"/>
  <c r="AH33" i="144"/>
  <c r="AG33" i="144"/>
  <c r="AF33" i="144"/>
  <c r="AE33" i="144"/>
  <c r="AD33" i="144"/>
  <c r="AC33" i="144"/>
  <c r="AB33" i="144"/>
  <c r="AA33" i="144"/>
  <c r="Z33" i="144"/>
  <c r="Y33" i="144"/>
  <c r="X33" i="144"/>
  <c r="W33" i="144"/>
  <c r="V33" i="144"/>
  <c r="U33" i="144"/>
  <c r="T33" i="144"/>
  <c r="S33" i="144"/>
  <c r="R33" i="144"/>
  <c r="Q33" i="144"/>
  <c r="P33" i="144"/>
  <c r="O33" i="144"/>
  <c r="N33" i="144"/>
  <c r="M33" i="144"/>
  <c r="L33" i="144"/>
  <c r="K33" i="144"/>
  <c r="F33" i="144"/>
  <c r="AJ32" i="144"/>
  <c r="AI32" i="144"/>
  <c r="AH32" i="144"/>
  <c r="AG32" i="144"/>
  <c r="AF32" i="144"/>
  <c r="AE32" i="144"/>
  <c r="AD32" i="144"/>
  <c r="AC32" i="144"/>
  <c r="AB32" i="144"/>
  <c r="AA32" i="144"/>
  <c r="Z32" i="144"/>
  <c r="Y32" i="144"/>
  <c r="X32" i="144"/>
  <c r="W32" i="144"/>
  <c r="V32" i="144"/>
  <c r="U32" i="144"/>
  <c r="T32" i="144"/>
  <c r="S32" i="144"/>
  <c r="R32" i="144"/>
  <c r="Q32" i="144"/>
  <c r="P32" i="144"/>
  <c r="O32" i="144"/>
  <c r="N32" i="144"/>
  <c r="M32" i="144"/>
  <c r="L32" i="144"/>
  <c r="K32" i="144"/>
  <c r="F32" i="144"/>
  <c r="AJ31" i="144"/>
  <c r="AI31" i="144"/>
  <c r="AH31" i="144"/>
  <c r="AG31" i="144"/>
  <c r="AF31" i="144"/>
  <c r="AE31" i="144"/>
  <c r="AD31" i="144"/>
  <c r="AC31" i="144"/>
  <c r="AB31" i="144"/>
  <c r="AA31" i="144"/>
  <c r="Z31" i="144"/>
  <c r="Y31" i="144"/>
  <c r="X31" i="144"/>
  <c r="W31" i="144"/>
  <c r="V31" i="144"/>
  <c r="U31" i="144"/>
  <c r="T31" i="144"/>
  <c r="S31" i="144"/>
  <c r="R31" i="144"/>
  <c r="Q31" i="144"/>
  <c r="P31" i="144"/>
  <c r="O31" i="144"/>
  <c r="N31" i="144"/>
  <c r="M31" i="144"/>
  <c r="L31" i="144"/>
  <c r="K31" i="144"/>
  <c r="F31" i="144"/>
  <c r="AJ30" i="144"/>
  <c r="AI30" i="144"/>
  <c r="AH30" i="144"/>
  <c r="AG30" i="144"/>
  <c r="AF30" i="144"/>
  <c r="AE30" i="144"/>
  <c r="AD30" i="144"/>
  <c r="AC30" i="144"/>
  <c r="AB30" i="144"/>
  <c r="AA30" i="144"/>
  <c r="Z30" i="144"/>
  <c r="Y30" i="144"/>
  <c r="X30" i="144"/>
  <c r="W30" i="144"/>
  <c r="V30" i="144"/>
  <c r="U30" i="144"/>
  <c r="T30" i="144"/>
  <c r="S30" i="144"/>
  <c r="R30" i="144"/>
  <c r="Q30" i="144"/>
  <c r="P30" i="144"/>
  <c r="O30" i="144"/>
  <c r="N30" i="144"/>
  <c r="M30" i="144"/>
  <c r="L30" i="144"/>
  <c r="K30" i="144"/>
  <c r="F30" i="144"/>
  <c r="AJ29" i="144"/>
  <c r="AI29" i="144"/>
  <c r="AH29" i="144"/>
  <c r="AG29" i="144"/>
  <c r="AF29" i="144"/>
  <c r="AE29" i="144"/>
  <c r="AD29" i="144"/>
  <c r="AC29" i="144"/>
  <c r="AB29" i="144"/>
  <c r="AA29" i="144"/>
  <c r="Z29" i="144"/>
  <c r="Y29" i="144"/>
  <c r="X29" i="144"/>
  <c r="W29" i="144"/>
  <c r="V29" i="144"/>
  <c r="U29" i="144"/>
  <c r="T29" i="144"/>
  <c r="S29" i="144"/>
  <c r="R29" i="144"/>
  <c r="Q29" i="144"/>
  <c r="P29" i="144"/>
  <c r="O29" i="144"/>
  <c r="N29" i="144"/>
  <c r="M29" i="144"/>
  <c r="L29" i="144"/>
  <c r="K29" i="144"/>
  <c r="F29" i="144"/>
  <c r="AJ28" i="144"/>
  <c r="AI28" i="144"/>
  <c r="AH28" i="144"/>
  <c r="AG28" i="144"/>
  <c r="AF28" i="144"/>
  <c r="AE28" i="144"/>
  <c r="AD28" i="144"/>
  <c r="AC28" i="144"/>
  <c r="AB28" i="144"/>
  <c r="AA28" i="144"/>
  <c r="Z28" i="144"/>
  <c r="Y28" i="144"/>
  <c r="X28" i="144"/>
  <c r="W28" i="144"/>
  <c r="V28" i="144"/>
  <c r="U28" i="144"/>
  <c r="T28" i="144"/>
  <c r="S28" i="144"/>
  <c r="R28" i="144"/>
  <c r="Q28" i="144"/>
  <c r="P28" i="144"/>
  <c r="O28" i="144"/>
  <c r="N28" i="144"/>
  <c r="M28" i="144"/>
  <c r="L28" i="144"/>
  <c r="K28" i="144"/>
  <c r="F28" i="144"/>
  <c r="AJ27" i="144"/>
  <c r="AI27" i="144"/>
  <c r="AH27" i="144"/>
  <c r="AG27" i="144"/>
  <c r="AF27" i="144"/>
  <c r="AE27" i="144"/>
  <c r="AD27" i="144"/>
  <c r="AC27" i="144"/>
  <c r="AB27" i="144"/>
  <c r="AA27" i="144"/>
  <c r="Z27" i="144"/>
  <c r="Y27" i="144"/>
  <c r="X27" i="144"/>
  <c r="W27" i="144"/>
  <c r="V27" i="144"/>
  <c r="U27" i="144"/>
  <c r="T27" i="144"/>
  <c r="S27" i="144"/>
  <c r="R27" i="144"/>
  <c r="Q27" i="144"/>
  <c r="P27" i="144"/>
  <c r="O27" i="144"/>
  <c r="N27" i="144"/>
  <c r="M27" i="144"/>
  <c r="L27" i="144"/>
  <c r="K27" i="144"/>
  <c r="F27" i="144"/>
  <c r="AJ26" i="144"/>
  <c r="AI26" i="144"/>
  <c r="AH26" i="144"/>
  <c r="AG26" i="144"/>
  <c r="AF26" i="144"/>
  <c r="AE26" i="144"/>
  <c r="AD26" i="144"/>
  <c r="AC26" i="144"/>
  <c r="AB26" i="144"/>
  <c r="AA26" i="144"/>
  <c r="Z26" i="144"/>
  <c r="Y26" i="144"/>
  <c r="X26" i="144"/>
  <c r="W26" i="144"/>
  <c r="V26" i="144"/>
  <c r="U26" i="144"/>
  <c r="T26" i="144"/>
  <c r="S26" i="144"/>
  <c r="R26" i="144"/>
  <c r="Q26" i="144"/>
  <c r="P26" i="144"/>
  <c r="O26" i="144"/>
  <c r="N26" i="144"/>
  <c r="M26" i="144"/>
  <c r="L26" i="144"/>
  <c r="K26" i="144"/>
  <c r="F26" i="144"/>
  <c r="AJ25" i="144"/>
  <c r="AI25" i="144"/>
  <c r="AH25" i="144"/>
  <c r="AG25" i="144"/>
  <c r="AF25" i="144"/>
  <c r="AE25" i="144"/>
  <c r="AD25" i="144"/>
  <c r="AC25" i="144"/>
  <c r="AB25" i="144"/>
  <c r="AA25" i="144"/>
  <c r="Z25" i="144"/>
  <c r="Y25" i="144"/>
  <c r="X25" i="144"/>
  <c r="W25" i="144"/>
  <c r="V25" i="144"/>
  <c r="U25" i="144"/>
  <c r="T25" i="144"/>
  <c r="S25" i="144"/>
  <c r="R25" i="144"/>
  <c r="Q25" i="144"/>
  <c r="P25" i="144"/>
  <c r="O25" i="144"/>
  <c r="N25" i="144"/>
  <c r="M25" i="144"/>
  <c r="L25" i="144"/>
  <c r="K25" i="144"/>
  <c r="F25" i="144"/>
  <c r="AI24" i="144"/>
  <c r="AH24" i="144"/>
  <c r="AG24" i="144"/>
  <c r="AJ24" i="144" s="1"/>
  <c r="AE24" i="144"/>
  <c r="AD24" i="144"/>
  <c r="AC24" i="144"/>
  <c r="AB24" i="144"/>
  <c r="AA24" i="144"/>
  <c r="AF24" i="144" s="1"/>
  <c r="Y24" i="144"/>
  <c r="X24" i="144"/>
  <c r="W24" i="144"/>
  <c r="V24" i="144"/>
  <c r="Z24" i="144" s="1"/>
  <c r="T24" i="144"/>
  <c r="S24" i="144"/>
  <c r="R24" i="144"/>
  <c r="Q24" i="144"/>
  <c r="U24" i="144" s="1"/>
  <c r="O24" i="144"/>
  <c r="N24" i="144"/>
  <c r="M24" i="144"/>
  <c r="L24" i="144"/>
  <c r="K24" i="144"/>
  <c r="P24" i="144" s="1"/>
  <c r="F24" i="144" s="1"/>
  <c r="AI23" i="144"/>
  <c r="AH23" i="144"/>
  <c r="AG23" i="144"/>
  <c r="AJ23" i="144" s="1"/>
  <c r="AE23" i="144"/>
  <c r="AD23" i="144"/>
  <c r="AC23" i="144"/>
  <c r="AB23" i="144"/>
  <c r="AA23" i="144"/>
  <c r="AF23" i="144" s="1"/>
  <c r="Y23" i="144"/>
  <c r="X23" i="144"/>
  <c r="W23" i="144"/>
  <c r="V23" i="144"/>
  <c r="Z23" i="144" s="1"/>
  <c r="T23" i="144"/>
  <c r="S23" i="144"/>
  <c r="R23" i="144"/>
  <c r="Q23" i="144"/>
  <c r="U23" i="144" s="1"/>
  <c r="F23" i="144" s="1"/>
  <c r="O23" i="144"/>
  <c r="N23" i="144"/>
  <c r="M23" i="144"/>
  <c r="L23" i="144"/>
  <c r="K23" i="144"/>
  <c r="P23" i="144" s="1"/>
  <c r="AI22" i="144"/>
  <c r="AH22" i="144"/>
  <c r="AJ22" i="144" s="1"/>
  <c r="AG22" i="144"/>
  <c r="AE22" i="144"/>
  <c r="AD22" i="144"/>
  <c r="AF22" i="144" s="1"/>
  <c r="AC22" i="144"/>
  <c r="AB22" i="144"/>
  <c r="AA22" i="144"/>
  <c r="Y22" i="144"/>
  <c r="X22" i="144"/>
  <c r="Z22" i="144" s="1"/>
  <c r="W22" i="144"/>
  <c r="V22" i="144"/>
  <c r="T22" i="144"/>
  <c r="U22" i="144" s="1"/>
  <c r="S22" i="144"/>
  <c r="R22" i="144"/>
  <c r="Q22" i="144"/>
  <c r="O22" i="144"/>
  <c r="N22" i="144"/>
  <c r="P22" i="144" s="1"/>
  <c r="F22" i="144" s="1"/>
  <c r="M22" i="144"/>
  <c r="L22" i="144"/>
  <c r="K22" i="144"/>
  <c r="AI21" i="144"/>
  <c r="AH21" i="144"/>
  <c r="AG21" i="144"/>
  <c r="AE21" i="144"/>
  <c r="AD21" i="144"/>
  <c r="AC21" i="144"/>
  <c r="AB21" i="144"/>
  <c r="AA21" i="144"/>
  <c r="Y21" i="144"/>
  <c r="X21" i="144"/>
  <c r="W21" i="144"/>
  <c r="V21" i="144"/>
  <c r="T21" i="144"/>
  <c r="S21" i="144"/>
  <c r="R21" i="144"/>
  <c r="Q21" i="144"/>
  <c r="U21" i="144" s="1"/>
  <c r="O21" i="144"/>
  <c r="N21" i="144"/>
  <c r="M21" i="144"/>
  <c r="L21" i="144"/>
  <c r="K21" i="144"/>
  <c r="AI20" i="144"/>
  <c r="AH20" i="144"/>
  <c r="AG20" i="144"/>
  <c r="AE20" i="144"/>
  <c r="AD20" i="144"/>
  <c r="AC20" i="144"/>
  <c r="AB20" i="144"/>
  <c r="AA20" i="144"/>
  <c r="Y20" i="144"/>
  <c r="X20" i="144"/>
  <c r="W20" i="144"/>
  <c r="V20" i="144"/>
  <c r="T20" i="144"/>
  <c r="S20" i="144"/>
  <c r="R20" i="144"/>
  <c r="Q20" i="144"/>
  <c r="O20" i="144"/>
  <c r="N20" i="144"/>
  <c r="M20" i="144"/>
  <c r="L20" i="144"/>
  <c r="K20" i="144"/>
  <c r="AI19" i="144"/>
  <c r="AH19" i="144"/>
  <c r="AG19" i="144"/>
  <c r="AE19" i="144"/>
  <c r="AD19" i="144"/>
  <c r="AC19" i="144"/>
  <c r="AB19" i="144"/>
  <c r="AA19" i="144"/>
  <c r="Y19" i="144"/>
  <c r="X19" i="144"/>
  <c r="W19" i="144"/>
  <c r="V19" i="144"/>
  <c r="T19" i="144"/>
  <c r="S19" i="144"/>
  <c r="R19" i="144"/>
  <c r="Q19" i="144"/>
  <c r="O19" i="144"/>
  <c r="N19" i="144"/>
  <c r="M19" i="144"/>
  <c r="L19" i="144"/>
  <c r="K19" i="144"/>
  <c r="AI18" i="144"/>
  <c r="AH18" i="144"/>
  <c r="AJ18" i="144" s="1"/>
  <c r="AG18" i="144"/>
  <c r="AE18" i="144"/>
  <c r="AD18" i="144"/>
  <c r="AC18" i="144"/>
  <c r="AB18" i="144"/>
  <c r="AF18" i="144" s="1"/>
  <c r="AA18" i="144"/>
  <c r="Y18" i="144"/>
  <c r="X18" i="144"/>
  <c r="W18" i="144"/>
  <c r="Z18" i="144" s="1"/>
  <c r="V18" i="144"/>
  <c r="T18" i="144"/>
  <c r="S18" i="144"/>
  <c r="R18" i="144"/>
  <c r="U18" i="144" s="1"/>
  <c r="Q18" i="144"/>
  <c r="O18" i="144"/>
  <c r="N18" i="144"/>
  <c r="M18" i="144"/>
  <c r="L18" i="144"/>
  <c r="P18" i="144" s="1"/>
  <c r="K18" i="144"/>
  <c r="AI17" i="144"/>
  <c r="AH17" i="144"/>
  <c r="AG17" i="144"/>
  <c r="AJ17" i="144" s="1"/>
  <c r="AE17" i="144"/>
  <c r="AD17" i="144"/>
  <c r="AC17" i="144"/>
  <c r="AB17" i="144"/>
  <c r="AA17" i="144"/>
  <c r="AF17" i="144" s="1"/>
  <c r="Y17" i="144"/>
  <c r="X17" i="144"/>
  <c r="W17" i="144"/>
  <c r="V17" i="144"/>
  <c r="Z17" i="144" s="1"/>
  <c r="T17" i="144"/>
  <c r="S17" i="144"/>
  <c r="R17" i="144"/>
  <c r="Q17" i="144"/>
  <c r="U17" i="144" s="1"/>
  <c r="O17" i="144"/>
  <c r="N17" i="144"/>
  <c r="M17" i="144"/>
  <c r="L17" i="144"/>
  <c r="K17" i="144"/>
  <c r="AI16" i="144"/>
  <c r="AH16" i="144"/>
  <c r="AJ16" i="144" s="1"/>
  <c r="AG16" i="144"/>
  <c r="AE16" i="144"/>
  <c r="AD16" i="144"/>
  <c r="AC16" i="144"/>
  <c r="AB16" i="144"/>
  <c r="AA16" i="144"/>
  <c r="Y16" i="144"/>
  <c r="X16" i="144"/>
  <c r="W16" i="144"/>
  <c r="V16" i="144"/>
  <c r="T16" i="144"/>
  <c r="S16" i="144"/>
  <c r="R16" i="144"/>
  <c r="Q16" i="144"/>
  <c r="O16" i="144"/>
  <c r="N16" i="144"/>
  <c r="M16" i="144"/>
  <c r="L16" i="144"/>
  <c r="K16" i="144"/>
  <c r="AI15" i="144"/>
  <c r="AH15" i="144"/>
  <c r="AG15" i="144"/>
  <c r="AE15" i="144"/>
  <c r="AD15" i="144"/>
  <c r="AC15" i="144"/>
  <c r="AB15" i="144"/>
  <c r="AA15" i="144"/>
  <c r="Y15" i="144"/>
  <c r="X15" i="144"/>
  <c r="W15" i="144"/>
  <c r="V15" i="144"/>
  <c r="T15" i="144"/>
  <c r="S15" i="144"/>
  <c r="R15" i="144"/>
  <c r="Q15" i="144"/>
  <c r="O15" i="144"/>
  <c r="N15" i="144"/>
  <c r="M15" i="144"/>
  <c r="L15" i="144"/>
  <c r="K15" i="144"/>
  <c r="AI14" i="144"/>
  <c r="AH14" i="144"/>
  <c r="AJ14" i="144" s="1"/>
  <c r="AG14" i="144"/>
  <c r="AE14" i="144"/>
  <c r="AD14" i="144"/>
  <c r="AC14" i="144"/>
  <c r="AB14" i="144"/>
  <c r="AA14" i="144"/>
  <c r="Y14" i="144"/>
  <c r="X14" i="144"/>
  <c r="W14" i="144"/>
  <c r="V14" i="144"/>
  <c r="T14" i="144"/>
  <c r="S14" i="144"/>
  <c r="R14" i="144"/>
  <c r="Q14" i="144"/>
  <c r="O14" i="144"/>
  <c r="N14" i="144"/>
  <c r="M14" i="144"/>
  <c r="L14" i="144"/>
  <c r="K14" i="144"/>
  <c r="AI13" i="144"/>
  <c r="AH13" i="144"/>
  <c r="AJ13" i="144" s="1"/>
  <c r="AG13" i="144"/>
  <c r="AE13" i="144"/>
  <c r="AD13" i="144"/>
  <c r="AC13" i="144"/>
  <c r="AB13" i="144"/>
  <c r="AA13" i="144"/>
  <c r="Y13" i="144"/>
  <c r="X13" i="144"/>
  <c r="W13" i="144"/>
  <c r="V13" i="144"/>
  <c r="T13" i="144"/>
  <c r="S13" i="144"/>
  <c r="R13" i="144"/>
  <c r="Q13" i="144"/>
  <c r="O13" i="144"/>
  <c r="N13" i="144"/>
  <c r="M13" i="144"/>
  <c r="L13" i="144"/>
  <c r="K13" i="144"/>
  <c r="AI12" i="144"/>
  <c r="AH12" i="144"/>
  <c r="AJ12" i="144" s="1"/>
  <c r="AG12" i="144"/>
  <c r="AE12" i="144"/>
  <c r="AD12" i="144"/>
  <c r="AC12" i="144"/>
  <c r="AB12" i="144"/>
  <c r="AA12" i="144"/>
  <c r="Y12" i="144"/>
  <c r="X12" i="144"/>
  <c r="W12" i="144"/>
  <c r="V12" i="144"/>
  <c r="T12" i="144"/>
  <c r="S12" i="144"/>
  <c r="R12" i="144"/>
  <c r="Q12" i="144"/>
  <c r="O12" i="144"/>
  <c r="N12" i="144"/>
  <c r="M12" i="144"/>
  <c r="L12" i="144"/>
  <c r="K12" i="144"/>
  <c r="AI11" i="144"/>
  <c r="AH11" i="144"/>
  <c r="AG11" i="144"/>
  <c r="AJ11" i="144" s="1"/>
  <c r="AE11" i="144"/>
  <c r="AD11" i="144"/>
  <c r="AC11" i="144"/>
  <c r="AB11" i="144"/>
  <c r="AA11" i="144"/>
  <c r="Y11" i="144"/>
  <c r="X11" i="144"/>
  <c r="W11" i="144"/>
  <c r="V11" i="144"/>
  <c r="T11" i="144"/>
  <c r="S11" i="144"/>
  <c r="R11" i="144"/>
  <c r="Q11" i="144"/>
  <c r="O11" i="144"/>
  <c r="N11" i="144"/>
  <c r="M11" i="144"/>
  <c r="L11" i="144"/>
  <c r="K11" i="144"/>
  <c r="AI10" i="144"/>
  <c r="AH10" i="144"/>
  <c r="AJ10" i="144" s="1"/>
  <c r="AG10" i="144"/>
  <c r="AE10" i="144"/>
  <c r="AD10" i="144"/>
  <c r="AC10" i="144"/>
  <c r="AB10" i="144"/>
  <c r="AA10" i="144"/>
  <c r="Y10" i="144"/>
  <c r="X10" i="144"/>
  <c r="W10" i="144"/>
  <c r="V10" i="144"/>
  <c r="T10" i="144"/>
  <c r="S10" i="144"/>
  <c r="R10" i="144"/>
  <c r="Q10" i="144"/>
  <c r="O10" i="144"/>
  <c r="N10" i="144"/>
  <c r="M10" i="144"/>
  <c r="L10" i="144"/>
  <c r="K10" i="144"/>
  <c r="AI9" i="144"/>
  <c r="AH9" i="144"/>
  <c r="AG9" i="144"/>
  <c r="AE9" i="144"/>
  <c r="AD9" i="144"/>
  <c r="AC9" i="144"/>
  <c r="AB9" i="144"/>
  <c r="AA9" i="144"/>
  <c r="Y9" i="144"/>
  <c r="X9" i="144"/>
  <c r="W9" i="144"/>
  <c r="V9" i="144"/>
  <c r="T9" i="144"/>
  <c r="S9" i="144"/>
  <c r="R9" i="144"/>
  <c r="Q9" i="144"/>
  <c r="O9" i="144"/>
  <c r="N9" i="144"/>
  <c r="M9" i="144"/>
  <c r="L9" i="144"/>
  <c r="K9" i="144"/>
  <c r="AI8" i="144"/>
  <c r="AH8" i="144"/>
  <c r="AJ8" i="144" s="1"/>
  <c r="AG8" i="144"/>
  <c r="AE8" i="144"/>
  <c r="AD8" i="144"/>
  <c r="AC8" i="144"/>
  <c r="AB8" i="144"/>
  <c r="AA8" i="144"/>
  <c r="Y8" i="144"/>
  <c r="X8" i="144"/>
  <c r="W8" i="144"/>
  <c r="V8" i="144"/>
  <c r="T8" i="144"/>
  <c r="S8" i="144"/>
  <c r="R8" i="144"/>
  <c r="Q8" i="144"/>
  <c r="O8" i="144"/>
  <c r="N8" i="144"/>
  <c r="M8" i="144"/>
  <c r="L8" i="144"/>
  <c r="K8" i="144"/>
  <c r="AI7" i="144"/>
  <c r="AH7" i="144"/>
  <c r="AG7" i="144"/>
  <c r="AE7" i="144"/>
  <c r="AD7" i="144"/>
  <c r="AC7" i="144"/>
  <c r="AB7" i="144"/>
  <c r="AA7" i="144"/>
  <c r="Y7" i="144"/>
  <c r="X7" i="144"/>
  <c r="W7" i="144"/>
  <c r="V7" i="144"/>
  <c r="T7" i="144"/>
  <c r="U7" i="144" s="1"/>
  <c r="S7" i="144"/>
  <c r="R7" i="144"/>
  <c r="Q7" i="144"/>
  <c r="O7" i="144"/>
  <c r="N7" i="144"/>
  <c r="M7" i="144"/>
  <c r="L7" i="144"/>
  <c r="K7" i="144"/>
  <c r="AI6" i="144"/>
  <c r="AH6" i="144"/>
  <c r="AG6" i="144"/>
  <c r="AE6" i="144"/>
  <c r="AD6" i="144"/>
  <c r="AC6" i="144"/>
  <c r="AB6" i="144"/>
  <c r="AA6" i="144"/>
  <c r="Y6" i="144"/>
  <c r="X6" i="144"/>
  <c r="W6" i="144"/>
  <c r="V6" i="144"/>
  <c r="T6" i="144"/>
  <c r="S6" i="144"/>
  <c r="R6" i="144"/>
  <c r="Q6" i="144"/>
  <c r="O6" i="144"/>
  <c r="N6" i="144"/>
  <c r="M6" i="144"/>
  <c r="L6" i="144"/>
  <c r="K6" i="144"/>
  <c r="AI5" i="144"/>
  <c r="AH5" i="144"/>
  <c r="AJ5" i="144" s="1"/>
  <c r="AG5" i="144"/>
  <c r="AE5" i="144"/>
  <c r="AD5" i="144"/>
  <c r="AC5" i="144"/>
  <c r="AB5" i="144"/>
  <c r="AA5" i="144"/>
  <c r="Y5" i="144"/>
  <c r="X5" i="144"/>
  <c r="Z5" i="144" s="1"/>
  <c r="W5" i="144"/>
  <c r="V5" i="144"/>
  <c r="T5" i="144"/>
  <c r="S5" i="144"/>
  <c r="R5" i="144"/>
  <c r="Q5" i="144"/>
  <c r="O5" i="144"/>
  <c r="N5" i="144"/>
  <c r="M5" i="144"/>
  <c r="L5" i="144"/>
  <c r="K5" i="144"/>
  <c r="AI4" i="144"/>
  <c r="AH4" i="144"/>
  <c r="AG4" i="144"/>
  <c r="AE4" i="144"/>
  <c r="AD4" i="144"/>
  <c r="AC4" i="144"/>
  <c r="AB4" i="144"/>
  <c r="AA4" i="144"/>
  <c r="Y4" i="144"/>
  <c r="X4" i="144"/>
  <c r="W4" i="144"/>
  <c r="V4" i="144"/>
  <c r="T4" i="144"/>
  <c r="U4" i="144" s="1"/>
  <c r="S4" i="144"/>
  <c r="R4" i="144"/>
  <c r="Q4" i="144"/>
  <c r="O4" i="144"/>
  <c r="N4" i="144"/>
  <c r="M4" i="144"/>
  <c r="L4" i="144"/>
  <c r="K4" i="144"/>
  <c r="U8" i="144" l="1"/>
  <c r="AF8" i="144"/>
  <c r="Z16" i="144"/>
  <c r="AF21" i="144"/>
  <c r="P21" i="144"/>
  <c r="AJ21" i="144"/>
  <c r="F21" i="144"/>
  <c r="P15" i="144"/>
  <c r="AJ15" i="144"/>
  <c r="P12" i="144"/>
  <c r="F12" i="144" s="1"/>
  <c r="Z21" i="144"/>
  <c r="U19" i="144"/>
  <c r="Z19" i="144"/>
  <c r="AJ19" i="144"/>
  <c r="AF13" i="144"/>
  <c r="Z8" i="144"/>
  <c r="D61" i="144"/>
  <c r="P20" i="144"/>
  <c r="Z20" i="144"/>
  <c r="U20" i="144"/>
  <c r="AF20" i="144"/>
  <c r="AF19" i="144"/>
  <c r="U16" i="144"/>
  <c r="Z15" i="144"/>
  <c r="P8" i="144"/>
  <c r="F8" i="144" s="1"/>
  <c r="AJ20" i="144"/>
  <c r="P19" i="144"/>
  <c r="F18" i="144"/>
  <c r="P17" i="144"/>
  <c r="F17" i="144" s="1"/>
  <c r="U15" i="144"/>
  <c r="F15" i="144" s="1"/>
  <c r="AF15" i="144"/>
  <c r="Z12" i="144"/>
  <c r="AF12" i="144"/>
  <c r="U12" i="144"/>
  <c r="P11" i="144"/>
  <c r="AF11" i="144"/>
  <c r="AJ9" i="144"/>
  <c r="U5" i="144"/>
  <c r="AF5" i="144"/>
  <c r="P5" i="144"/>
  <c r="F5" i="144" s="1"/>
  <c r="AF7" i="144"/>
  <c r="AF6" i="144"/>
  <c r="P7" i="144"/>
  <c r="F7" i="144" s="1"/>
  <c r="Z7" i="144"/>
  <c r="AJ7" i="144"/>
  <c r="P16" i="144"/>
  <c r="AF16" i="144"/>
  <c r="P14" i="144"/>
  <c r="F14" i="144" s="1"/>
  <c r="U14" i="144"/>
  <c r="Z14" i="144"/>
  <c r="AF14" i="144"/>
  <c r="P13" i="144"/>
  <c r="U13" i="144"/>
  <c r="Z13" i="144"/>
  <c r="U11" i="144"/>
  <c r="Z11" i="144"/>
  <c r="P10" i="144"/>
  <c r="U10" i="144"/>
  <c r="Z10" i="144"/>
  <c r="AF10" i="144"/>
  <c r="P9" i="144"/>
  <c r="F9" i="144" s="1"/>
  <c r="U9" i="144"/>
  <c r="Z9" i="144"/>
  <c r="AF9" i="144"/>
  <c r="P6" i="144"/>
  <c r="U6" i="144"/>
  <c r="Z6" i="144"/>
  <c r="AJ6" i="144"/>
  <c r="P4" i="144"/>
  <c r="Z4" i="144"/>
  <c r="AJ4" i="144"/>
  <c r="AF4" i="144"/>
  <c r="C47" i="144"/>
  <c r="D66" i="144"/>
  <c r="D68" i="144" s="1"/>
  <c r="E61" i="144"/>
  <c r="D48" i="144"/>
  <c r="D49" i="144"/>
  <c r="C55" i="144"/>
  <c r="G55" i="144" s="1"/>
  <c r="C56" i="144"/>
  <c r="G56" i="144" s="1"/>
  <c r="E48" i="144"/>
  <c r="D55" i="144"/>
  <c r="E55" i="144"/>
  <c r="E56" i="144"/>
  <c r="E54" i="140"/>
  <c r="D54" i="140"/>
  <c r="D56" i="140" s="1"/>
  <c r="C54" i="140"/>
  <c r="E47" i="140"/>
  <c r="E49" i="140" s="1"/>
  <c r="D47" i="140"/>
  <c r="AJ43" i="140"/>
  <c r="AI43" i="140"/>
  <c r="AH43" i="140"/>
  <c r="AG43" i="140"/>
  <c r="AF43" i="140"/>
  <c r="AE43" i="140"/>
  <c r="AD43" i="140"/>
  <c r="AC43" i="140"/>
  <c r="AB43" i="140"/>
  <c r="AA43" i="140"/>
  <c r="Z43" i="140"/>
  <c r="Y43" i="140"/>
  <c r="X43" i="140"/>
  <c r="W43" i="140"/>
  <c r="V43" i="140"/>
  <c r="U43" i="140"/>
  <c r="T43" i="140"/>
  <c r="S43" i="140"/>
  <c r="R43" i="140"/>
  <c r="Q43" i="140"/>
  <c r="P43" i="140"/>
  <c r="O43" i="140"/>
  <c r="N43" i="140"/>
  <c r="M43" i="140"/>
  <c r="L43" i="140"/>
  <c r="K43" i="140"/>
  <c r="F43" i="140"/>
  <c r="AJ42" i="140"/>
  <c r="AI42" i="140"/>
  <c r="AH42" i="140"/>
  <c r="AG42" i="140"/>
  <c r="AF42" i="140"/>
  <c r="AE42" i="140"/>
  <c r="AD42" i="140"/>
  <c r="AC42" i="140"/>
  <c r="AB42" i="140"/>
  <c r="AA42" i="140"/>
  <c r="Z42" i="140"/>
  <c r="Y42" i="140"/>
  <c r="X42" i="140"/>
  <c r="W42" i="140"/>
  <c r="V42" i="140"/>
  <c r="U42" i="140"/>
  <c r="T42" i="140"/>
  <c r="S42" i="140"/>
  <c r="R42" i="140"/>
  <c r="Q42" i="140"/>
  <c r="P42" i="140"/>
  <c r="O42" i="140"/>
  <c r="N42" i="140"/>
  <c r="M42" i="140"/>
  <c r="L42" i="140"/>
  <c r="K42" i="140"/>
  <c r="F42" i="140"/>
  <c r="AJ41" i="140"/>
  <c r="AI41" i="140"/>
  <c r="AH41" i="140"/>
  <c r="AG41" i="140"/>
  <c r="AF41" i="140"/>
  <c r="AE41" i="140"/>
  <c r="AD41" i="140"/>
  <c r="AC41" i="140"/>
  <c r="AB41" i="140"/>
  <c r="AA41" i="140"/>
  <c r="Z41" i="140"/>
  <c r="Y41" i="140"/>
  <c r="X41" i="140"/>
  <c r="W41" i="140"/>
  <c r="V41" i="140"/>
  <c r="U41" i="140"/>
  <c r="T41" i="140"/>
  <c r="S41" i="140"/>
  <c r="R41" i="140"/>
  <c r="Q41" i="140"/>
  <c r="P41" i="140"/>
  <c r="O41" i="140"/>
  <c r="N41" i="140"/>
  <c r="M41" i="140"/>
  <c r="L41" i="140"/>
  <c r="K41" i="140"/>
  <c r="F41" i="140"/>
  <c r="AJ40" i="140"/>
  <c r="AI40" i="140"/>
  <c r="AH40" i="140"/>
  <c r="AG40" i="140"/>
  <c r="AF40" i="140"/>
  <c r="AE40" i="140"/>
  <c r="AD40" i="140"/>
  <c r="AC40" i="140"/>
  <c r="AB40" i="140"/>
  <c r="AA40" i="140"/>
  <c r="Z40" i="140"/>
  <c r="Y40" i="140"/>
  <c r="X40" i="140"/>
  <c r="W40" i="140"/>
  <c r="V40" i="140"/>
  <c r="U40" i="140"/>
  <c r="T40" i="140"/>
  <c r="S40" i="140"/>
  <c r="R40" i="140"/>
  <c r="Q40" i="140"/>
  <c r="P40" i="140"/>
  <c r="O40" i="140"/>
  <c r="N40" i="140"/>
  <c r="M40" i="140"/>
  <c r="L40" i="140"/>
  <c r="K40" i="140"/>
  <c r="F40" i="140"/>
  <c r="AJ39" i="140"/>
  <c r="AI39" i="140"/>
  <c r="AH39" i="140"/>
  <c r="AG39" i="140"/>
  <c r="AF39" i="140"/>
  <c r="AE39" i="140"/>
  <c r="AD39" i="140"/>
  <c r="AC39" i="140"/>
  <c r="AB39" i="140"/>
  <c r="AA39" i="140"/>
  <c r="Z39" i="140"/>
  <c r="Y39" i="140"/>
  <c r="X39" i="140"/>
  <c r="W39" i="140"/>
  <c r="V39" i="140"/>
  <c r="U39" i="140"/>
  <c r="T39" i="140"/>
  <c r="S39" i="140"/>
  <c r="R39" i="140"/>
  <c r="Q39" i="140"/>
  <c r="P39" i="140"/>
  <c r="O39" i="140"/>
  <c r="N39" i="140"/>
  <c r="M39" i="140"/>
  <c r="L39" i="140"/>
  <c r="K39" i="140"/>
  <c r="F39" i="140"/>
  <c r="AJ38" i="140"/>
  <c r="AI38" i="140"/>
  <c r="AH38" i="140"/>
  <c r="AG38" i="140"/>
  <c r="AF38" i="140"/>
  <c r="AE38" i="140"/>
  <c r="AD38" i="140"/>
  <c r="AC38" i="140"/>
  <c r="AB38" i="140"/>
  <c r="AA38" i="140"/>
  <c r="Z38" i="140"/>
  <c r="Y38" i="140"/>
  <c r="X38" i="140"/>
  <c r="W38" i="140"/>
  <c r="V38" i="140"/>
  <c r="U38" i="140"/>
  <c r="T38" i="140"/>
  <c r="S38" i="140"/>
  <c r="R38" i="140"/>
  <c r="Q38" i="140"/>
  <c r="P38" i="140"/>
  <c r="O38" i="140"/>
  <c r="N38" i="140"/>
  <c r="M38" i="140"/>
  <c r="L38" i="140"/>
  <c r="K38" i="140"/>
  <c r="F38" i="140"/>
  <c r="AJ37" i="140"/>
  <c r="AI37" i="140"/>
  <c r="AH37" i="140"/>
  <c r="AG37" i="140"/>
  <c r="AF37" i="140"/>
  <c r="AE37" i="140"/>
  <c r="AD37" i="140"/>
  <c r="AC37" i="140"/>
  <c r="AB37" i="140"/>
  <c r="AA37" i="140"/>
  <c r="Z37" i="140"/>
  <c r="Y37" i="140"/>
  <c r="X37" i="140"/>
  <c r="W37" i="140"/>
  <c r="V37" i="140"/>
  <c r="U37" i="140"/>
  <c r="T37" i="140"/>
  <c r="S37" i="140"/>
  <c r="R37" i="140"/>
  <c r="Q37" i="140"/>
  <c r="P37" i="140"/>
  <c r="O37" i="140"/>
  <c r="N37" i="140"/>
  <c r="M37" i="140"/>
  <c r="L37" i="140"/>
  <c r="K37" i="140"/>
  <c r="F37" i="140"/>
  <c r="AJ36" i="140"/>
  <c r="AI36" i="140"/>
  <c r="AH36" i="140"/>
  <c r="AG36" i="140"/>
  <c r="AF36" i="140"/>
  <c r="AE36" i="140"/>
  <c r="AD36" i="140"/>
  <c r="AC36" i="140"/>
  <c r="AB36" i="140"/>
  <c r="AA36" i="140"/>
  <c r="Z36" i="140"/>
  <c r="Y36" i="140"/>
  <c r="X36" i="140"/>
  <c r="W36" i="140"/>
  <c r="V36" i="140"/>
  <c r="U36" i="140"/>
  <c r="T36" i="140"/>
  <c r="S36" i="140"/>
  <c r="R36" i="140"/>
  <c r="Q36" i="140"/>
  <c r="P36" i="140"/>
  <c r="O36" i="140"/>
  <c r="N36" i="140"/>
  <c r="M36" i="140"/>
  <c r="L36" i="140"/>
  <c r="K36" i="140"/>
  <c r="F36" i="140"/>
  <c r="AJ35" i="140"/>
  <c r="AI35" i="140"/>
  <c r="AH35" i="140"/>
  <c r="AG35" i="140"/>
  <c r="AF35" i="140"/>
  <c r="AE35" i="140"/>
  <c r="AD35" i="140"/>
  <c r="AC35" i="140"/>
  <c r="AB35" i="140"/>
  <c r="AA35" i="140"/>
  <c r="Z35" i="140"/>
  <c r="Y35" i="140"/>
  <c r="X35" i="140"/>
  <c r="W35" i="140"/>
  <c r="V35" i="140"/>
  <c r="U35" i="140"/>
  <c r="T35" i="140"/>
  <c r="S35" i="140"/>
  <c r="R35" i="140"/>
  <c r="Q35" i="140"/>
  <c r="P35" i="140"/>
  <c r="O35" i="140"/>
  <c r="N35" i="140"/>
  <c r="M35" i="140"/>
  <c r="L35" i="140"/>
  <c r="K35" i="140"/>
  <c r="F35" i="140"/>
  <c r="AJ34" i="140"/>
  <c r="AI34" i="140"/>
  <c r="AH34" i="140"/>
  <c r="AG34" i="140"/>
  <c r="AF34" i="140"/>
  <c r="AE34" i="140"/>
  <c r="AD34" i="140"/>
  <c r="AC34" i="140"/>
  <c r="AB34" i="140"/>
  <c r="AA34" i="140"/>
  <c r="Z34" i="140"/>
  <c r="Y34" i="140"/>
  <c r="X34" i="140"/>
  <c r="W34" i="140"/>
  <c r="V34" i="140"/>
  <c r="U34" i="140"/>
  <c r="T34" i="140"/>
  <c r="S34" i="140"/>
  <c r="R34" i="140"/>
  <c r="Q34" i="140"/>
  <c r="P34" i="140"/>
  <c r="O34" i="140"/>
  <c r="N34" i="140"/>
  <c r="M34" i="140"/>
  <c r="L34" i="140"/>
  <c r="K34" i="140"/>
  <c r="F34" i="140"/>
  <c r="AJ33" i="140"/>
  <c r="AI33" i="140"/>
  <c r="AH33" i="140"/>
  <c r="AG33" i="140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F33" i="140"/>
  <c r="AJ32" i="140"/>
  <c r="AI32" i="140"/>
  <c r="AH32" i="140"/>
  <c r="AG32" i="140"/>
  <c r="AF32" i="140"/>
  <c r="AE32" i="140"/>
  <c r="AD32" i="140"/>
  <c r="AC32" i="140"/>
  <c r="AB32" i="140"/>
  <c r="AA32" i="140"/>
  <c r="Z32" i="140"/>
  <c r="Y32" i="140"/>
  <c r="X32" i="140"/>
  <c r="W32" i="140"/>
  <c r="V32" i="140"/>
  <c r="U32" i="140"/>
  <c r="T32" i="140"/>
  <c r="S32" i="140"/>
  <c r="R32" i="140"/>
  <c r="Q32" i="140"/>
  <c r="P32" i="140"/>
  <c r="O32" i="140"/>
  <c r="N32" i="140"/>
  <c r="M32" i="140"/>
  <c r="L32" i="140"/>
  <c r="K32" i="140"/>
  <c r="F32" i="140"/>
  <c r="AJ31" i="140"/>
  <c r="AI31" i="140"/>
  <c r="AH31" i="140"/>
  <c r="AG31" i="140"/>
  <c r="AF31" i="140"/>
  <c r="AE31" i="140"/>
  <c r="AD31" i="140"/>
  <c r="AC31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F31" i="140"/>
  <c r="AI30" i="140"/>
  <c r="AH30" i="140"/>
  <c r="AJ30" i="140" s="1"/>
  <c r="AG30" i="140"/>
  <c r="AE30" i="140"/>
  <c r="AD30" i="140"/>
  <c r="AC30" i="140"/>
  <c r="AB30" i="140"/>
  <c r="AF30" i="140" s="1"/>
  <c r="AA30" i="140"/>
  <c r="Y30" i="140"/>
  <c r="X30" i="140"/>
  <c r="W30" i="140"/>
  <c r="Z30" i="140" s="1"/>
  <c r="V30" i="140"/>
  <c r="T30" i="140"/>
  <c r="S30" i="140"/>
  <c r="R30" i="140"/>
  <c r="U30" i="140" s="1"/>
  <c r="Q30" i="140"/>
  <c r="O30" i="140"/>
  <c r="N30" i="140"/>
  <c r="M30" i="140"/>
  <c r="L30" i="140"/>
  <c r="P30" i="140" s="1"/>
  <c r="K30" i="140"/>
  <c r="AI29" i="140"/>
  <c r="AH29" i="140"/>
  <c r="AJ29" i="140" s="1"/>
  <c r="AG29" i="140"/>
  <c r="AE29" i="140"/>
  <c r="AD29" i="140"/>
  <c r="AC29" i="140"/>
  <c r="AB29" i="140"/>
  <c r="AF29" i="140" s="1"/>
  <c r="AA29" i="140"/>
  <c r="Y29" i="140"/>
  <c r="X29" i="140"/>
  <c r="W29" i="140"/>
  <c r="Z29" i="140" s="1"/>
  <c r="V29" i="140"/>
  <c r="T29" i="140"/>
  <c r="S29" i="140"/>
  <c r="R29" i="140"/>
  <c r="U29" i="140" s="1"/>
  <c r="Q29" i="140"/>
  <c r="O29" i="140"/>
  <c r="N29" i="140"/>
  <c r="M29" i="140"/>
  <c r="L29" i="140"/>
  <c r="P29" i="140" s="1"/>
  <c r="F29" i="140" s="1"/>
  <c r="K29" i="140"/>
  <c r="AI28" i="140"/>
  <c r="AH28" i="140"/>
  <c r="AJ28" i="140" s="1"/>
  <c r="AG28" i="140"/>
  <c r="AE28" i="140"/>
  <c r="AD28" i="140"/>
  <c r="AF28" i="140" s="1"/>
  <c r="AC28" i="140"/>
  <c r="AB28" i="140"/>
  <c r="AA28" i="140"/>
  <c r="Y28" i="140"/>
  <c r="X28" i="140"/>
  <c r="W28" i="140"/>
  <c r="Z28" i="140" s="1"/>
  <c r="V28" i="140"/>
  <c r="T28" i="140"/>
  <c r="S28" i="140"/>
  <c r="R28" i="140"/>
  <c r="Q28" i="140"/>
  <c r="O28" i="140"/>
  <c r="N28" i="140"/>
  <c r="M28" i="140"/>
  <c r="L28" i="140"/>
  <c r="K28" i="140"/>
  <c r="AI27" i="140"/>
  <c r="AH27" i="140"/>
  <c r="AJ27" i="140" s="1"/>
  <c r="AG27" i="140"/>
  <c r="AE27" i="140"/>
  <c r="AD27" i="140"/>
  <c r="AC27" i="140"/>
  <c r="AB27" i="140"/>
  <c r="AA27" i="140"/>
  <c r="Y27" i="140"/>
  <c r="X27" i="140"/>
  <c r="W27" i="140"/>
  <c r="V27" i="140"/>
  <c r="T27" i="140"/>
  <c r="S27" i="140"/>
  <c r="R27" i="140"/>
  <c r="Q27" i="140"/>
  <c r="O27" i="140"/>
  <c r="N27" i="140"/>
  <c r="M27" i="140"/>
  <c r="L27" i="140"/>
  <c r="K27" i="140"/>
  <c r="AI26" i="140"/>
  <c r="AH26" i="140"/>
  <c r="AG26" i="140"/>
  <c r="AJ26" i="140" s="1"/>
  <c r="AE26" i="140"/>
  <c r="AD26" i="140"/>
  <c r="AC26" i="140"/>
  <c r="AB26" i="140"/>
  <c r="AA26" i="140"/>
  <c r="AF26" i="140" s="1"/>
  <c r="Y26" i="140"/>
  <c r="X26" i="140"/>
  <c r="W26" i="140"/>
  <c r="V26" i="140"/>
  <c r="Z26" i="140" s="1"/>
  <c r="T26" i="140"/>
  <c r="S26" i="140"/>
  <c r="R26" i="140"/>
  <c r="Q26" i="140"/>
  <c r="U26" i="140" s="1"/>
  <c r="O26" i="140"/>
  <c r="N26" i="140"/>
  <c r="M26" i="140"/>
  <c r="L26" i="140"/>
  <c r="K26" i="140"/>
  <c r="P26" i="140" s="1"/>
  <c r="AI25" i="140"/>
  <c r="AH25" i="140"/>
  <c r="AG25" i="140"/>
  <c r="AE25" i="140"/>
  <c r="AD25" i="140"/>
  <c r="AC25" i="140"/>
  <c r="AB25" i="140"/>
  <c r="AA25" i="140"/>
  <c r="Y25" i="140"/>
  <c r="X25" i="140"/>
  <c r="W25" i="140"/>
  <c r="V25" i="140"/>
  <c r="T25" i="140"/>
  <c r="S25" i="140"/>
  <c r="R25" i="140"/>
  <c r="Q25" i="140"/>
  <c r="O25" i="140"/>
  <c r="N25" i="140"/>
  <c r="M25" i="140"/>
  <c r="L25" i="140"/>
  <c r="K25" i="140"/>
  <c r="AI24" i="140"/>
  <c r="AH24" i="140"/>
  <c r="AJ24" i="140" s="1"/>
  <c r="AG24" i="140"/>
  <c r="AE24" i="140"/>
  <c r="AD24" i="140"/>
  <c r="AC24" i="140"/>
  <c r="AB24" i="140"/>
  <c r="AF24" i="140" s="1"/>
  <c r="AA24" i="140"/>
  <c r="Y24" i="140"/>
  <c r="X24" i="140"/>
  <c r="W24" i="140"/>
  <c r="V24" i="140"/>
  <c r="T24" i="140"/>
  <c r="S24" i="140"/>
  <c r="R24" i="140"/>
  <c r="Q24" i="140"/>
  <c r="O24" i="140"/>
  <c r="N24" i="140"/>
  <c r="M24" i="140"/>
  <c r="L24" i="140"/>
  <c r="P24" i="140" s="1"/>
  <c r="K24" i="140"/>
  <c r="AI23" i="140"/>
  <c r="AH23" i="140"/>
  <c r="AG23" i="140"/>
  <c r="AE23" i="140"/>
  <c r="AD23" i="140"/>
  <c r="AC23" i="140"/>
  <c r="AB23" i="140"/>
  <c r="AA23" i="140"/>
  <c r="Y23" i="140"/>
  <c r="X23" i="140"/>
  <c r="W23" i="140"/>
  <c r="V23" i="140"/>
  <c r="T23" i="140"/>
  <c r="S23" i="140"/>
  <c r="R23" i="140"/>
  <c r="Q23" i="140"/>
  <c r="O23" i="140"/>
  <c r="N23" i="140"/>
  <c r="M23" i="140"/>
  <c r="L23" i="140"/>
  <c r="K23" i="140"/>
  <c r="AI22" i="140"/>
  <c r="AH22" i="140"/>
  <c r="AG22" i="140"/>
  <c r="AJ22" i="140" s="1"/>
  <c r="AE22" i="140"/>
  <c r="AD22" i="140"/>
  <c r="AC22" i="140"/>
  <c r="AB22" i="140"/>
  <c r="AA22" i="140"/>
  <c r="Y22" i="140"/>
  <c r="X22" i="140"/>
  <c r="W22" i="140"/>
  <c r="V22" i="140"/>
  <c r="T22" i="140"/>
  <c r="S22" i="140"/>
  <c r="R22" i="140"/>
  <c r="Q22" i="140"/>
  <c r="O22" i="140"/>
  <c r="N22" i="140"/>
  <c r="M22" i="140"/>
  <c r="L22" i="140"/>
  <c r="P22" i="140" s="1"/>
  <c r="K22" i="140"/>
  <c r="AI21" i="140"/>
  <c r="AH21" i="140"/>
  <c r="AG21" i="140"/>
  <c r="AE21" i="140"/>
  <c r="AD21" i="140"/>
  <c r="AC21" i="140"/>
  <c r="AB21" i="140"/>
  <c r="AA21" i="140"/>
  <c r="Y21" i="140"/>
  <c r="X21" i="140"/>
  <c r="W21" i="140"/>
  <c r="V21" i="140"/>
  <c r="T21" i="140"/>
  <c r="S21" i="140"/>
  <c r="R21" i="140"/>
  <c r="Q21" i="140"/>
  <c r="O21" i="140"/>
  <c r="N21" i="140"/>
  <c r="M21" i="140"/>
  <c r="L21" i="140"/>
  <c r="K21" i="140"/>
  <c r="AI20" i="140"/>
  <c r="AH20" i="140"/>
  <c r="AG20" i="140"/>
  <c r="AE20" i="140"/>
  <c r="AD20" i="140"/>
  <c r="AC20" i="140"/>
  <c r="AB20" i="140"/>
  <c r="AA20" i="140"/>
  <c r="Y20" i="140"/>
  <c r="X20" i="140"/>
  <c r="W20" i="140"/>
  <c r="V20" i="140"/>
  <c r="Z20" i="140" s="1"/>
  <c r="T20" i="140"/>
  <c r="S20" i="140"/>
  <c r="R20" i="140"/>
  <c r="Q20" i="140"/>
  <c r="O20" i="140"/>
  <c r="N20" i="140"/>
  <c r="M20" i="140"/>
  <c r="L20" i="140"/>
  <c r="K20" i="140"/>
  <c r="P20" i="140" s="1"/>
  <c r="AI19" i="140"/>
  <c r="AH19" i="140"/>
  <c r="AG19" i="140"/>
  <c r="AE19" i="140"/>
  <c r="AD19" i="140"/>
  <c r="AC19" i="140"/>
  <c r="AB19" i="140"/>
  <c r="AA19" i="140"/>
  <c r="AF19" i="140" s="1"/>
  <c r="Y19" i="140"/>
  <c r="X19" i="140"/>
  <c r="W19" i="140"/>
  <c r="V19" i="140"/>
  <c r="T19" i="140"/>
  <c r="S19" i="140"/>
  <c r="R19" i="140"/>
  <c r="Q19" i="140"/>
  <c r="O19" i="140"/>
  <c r="N19" i="140"/>
  <c r="M19" i="140"/>
  <c r="L19" i="140"/>
  <c r="K19" i="140"/>
  <c r="AI18" i="140"/>
  <c r="AH18" i="140"/>
  <c r="AG18" i="140"/>
  <c r="AE18" i="140"/>
  <c r="AD18" i="140"/>
  <c r="AC18" i="140"/>
  <c r="AB18" i="140"/>
  <c r="AA18" i="140"/>
  <c r="Y18" i="140"/>
  <c r="X18" i="140"/>
  <c r="W18" i="140"/>
  <c r="V18" i="140"/>
  <c r="T18" i="140"/>
  <c r="S18" i="140"/>
  <c r="R18" i="140"/>
  <c r="Q18" i="140"/>
  <c r="O18" i="140"/>
  <c r="N18" i="140"/>
  <c r="M18" i="140"/>
  <c r="L18" i="140"/>
  <c r="K18" i="140"/>
  <c r="AI17" i="140"/>
  <c r="AH17" i="140"/>
  <c r="AG17" i="140"/>
  <c r="AE17" i="140"/>
  <c r="AD17" i="140"/>
  <c r="AC17" i="140"/>
  <c r="AB17" i="140"/>
  <c r="AA17" i="140"/>
  <c r="Y17" i="140"/>
  <c r="X17" i="140"/>
  <c r="W17" i="140"/>
  <c r="V17" i="140"/>
  <c r="T17" i="140"/>
  <c r="S17" i="140"/>
  <c r="R17" i="140"/>
  <c r="Q17" i="140"/>
  <c r="O17" i="140"/>
  <c r="N17" i="140"/>
  <c r="M17" i="140"/>
  <c r="L17" i="140"/>
  <c r="K17" i="140"/>
  <c r="AI16" i="140"/>
  <c r="AH16" i="140"/>
  <c r="AJ16" i="140" s="1"/>
  <c r="AG16" i="140"/>
  <c r="AE16" i="140"/>
  <c r="AD16" i="140"/>
  <c r="AC16" i="140"/>
  <c r="AB16" i="140"/>
  <c r="AA16" i="140"/>
  <c r="Y16" i="140"/>
  <c r="X16" i="140"/>
  <c r="W16" i="140"/>
  <c r="V16" i="140"/>
  <c r="T16" i="140"/>
  <c r="S16" i="140"/>
  <c r="R16" i="140"/>
  <c r="Q16" i="140"/>
  <c r="O16" i="140"/>
  <c r="N16" i="140"/>
  <c r="M16" i="140"/>
  <c r="L16" i="140"/>
  <c r="K16" i="140"/>
  <c r="AI15" i="140"/>
  <c r="AH15" i="140"/>
  <c r="AJ15" i="140" s="1"/>
  <c r="AG15" i="140"/>
  <c r="AE15" i="140"/>
  <c r="AD15" i="140"/>
  <c r="AC15" i="140"/>
  <c r="AB15" i="140"/>
  <c r="AA15" i="140"/>
  <c r="Y15" i="140"/>
  <c r="X15" i="140"/>
  <c r="W15" i="140"/>
  <c r="V15" i="140"/>
  <c r="T15" i="140"/>
  <c r="S15" i="140"/>
  <c r="R15" i="140"/>
  <c r="Q15" i="140"/>
  <c r="O15" i="140"/>
  <c r="N15" i="140"/>
  <c r="M15" i="140"/>
  <c r="L15" i="140"/>
  <c r="K15" i="140"/>
  <c r="AI14" i="140"/>
  <c r="AH14" i="140"/>
  <c r="AG14" i="140"/>
  <c r="AE14" i="140"/>
  <c r="AD14" i="140"/>
  <c r="AC14" i="140"/>
  <c r="AB14" i="140"/>
  <c r="AA14" i="140"/>
  <c r="Y14" i="140"/>
  <c r="X14" i="140"/>
  <c r="W14" i="140"/>
  <c r="V14" i="140"/>
  <c r="T14" i="140"/>
  <c r="S14" i="140"/>
  <c r="R14" i="140"/>
  <c r="Q14" i="140"/>
  <c r="O14" i="140"/>
  <c r="N14" i="140"/>
  <c r="M14" i="140"/>
  <c r="L14" i="140"/>
  <c r="K14" i="140"/>
  <c r="AI13" i="140"/>
  <c r="AH13" i="140"/>
  <c r="AG13" i="140"/>
  <c r="AE13" i="140"/>
  <c r="AD13" i="140"/>
  <c r="AC13" i="140"/>
  <c r="AB13" i="140"/>
  <c r="AA13" i="140"/>
  <c r="Y13" i="140"/>
  <c r="X13" i="140"/>
  <c r="W13" i="140"/>
  <c r="V13" i="140"/>
  <c r="T13" i="140"/>
  <c r="S13" i="140"/>
  <c r="R13" i="140"/>
  <c r="Q13" i="140"/>
  <c r="O13" i="140"/>
  <c r="N13" i="140"/>
  <c r="M13" i="140"/>
  <c r="L13" i="140"/>
  <c r="K13" i="140"/>
  <c r="AI12" i="140"/>
  <c r="AH12" i="140"/>
  <c r="AG12" i="140"/>
  <c r="AE12" i="140"/>
  <c r="AD12" i="140"/>
  <c r="AC12" i="140"/>
  <c r="AB12" i="140"/>
  <c r="AA12" i="140"/>
  <c r="Y12" i="140"/>
  <c r="X12" i="140"/>
  <c r="W12" i="140"/>
  <c r="V12" i="140"/>
  <c r="T12" i="140"/>
  <c r="S12" i="140"/>
  <c r="R12" i="140"/>
  <c r="Q12" i="140"/>
  <c r="O12" i="140"/>
  <c r="N12" i="140"/>
  <c r="M12" i="140"/>
  <c r="L12" i="140"/>
  <c r="K12" i="140"/>
  <c r="AI11" i="140"/>
  <c r="AH11" i="140"/>
  <c r="AG11" i="140"/>
  <c r="AE11" i="140"/>
  <c r="AD11" i="140"/>
  <c r="AC11" i="140"/>
  <c r="AB11" i="140"/>
  <c r="AA11" i="140"/>
  <c r="Y11" i="140"/>
  <c r="X11" i="140"/>
  <c r="W11" i="140"/>
  <c r="V11" i="140"/>
  <c r="T11" i="140"/>
  <c r="S11" i="140"/>
  <c r="R11" i="140"/>
  <c r="Q11" i="140"/>
  <c r="O11" i="140"/>
  <c r="N11" i="140"/>
  <c r="M11" i="140"/>
  <c r="L11" i="140"/>
  <c r="K11" i="140"/>
  <c r="AI10" i="140"/>
  <c r="AH10" i="140"/>
  <c r="AJ10" i="140" s="1"/>
  <c r="AG10" i="140"/>
  <c r="AE10" i="140"/>
  <c r="AD10" i="140"/>
  <c r="AC10" i="140"/>
  <c r="AB10" i="140"/>
  <c r="AA10" i="140"/>
  <c r="Y10" i="140"/>
  <c r="X10" i="140"/>
  <c r="W10" i="140"/>
  <c r="V10" i="140"/>
  <c r="T10" i="140"/>
  <c r="S10" i="140"/>
  <c r="R10" i="140"/>
  <c r="Q10" i="140"/>
  <c r="O10" i="140"/>
  <c r="N10" i="140"/>
  <c r="M10" i="140"/>
  <c r="L10" i="140"/>
  <c r="K10" i="140"/>
  <c r="AI9" i="140"/>
  <c r="AH9" i="140"/>
  <c r="AG9" i="140"/>
  <c r="AE9" i="140"/>
  <c r="AD9" i="140"/>
  <c r="AC9" i="140"/>
  <c r="AB9" i="140"/>
  <c r="AA9" i="140"/>
  <c r="Y9" i="140"/>
  <c r="X9" i="140"/>
  <c r="W9" i="140"/>
  <c r="V9" i="140"/>
  <c r="T9" i="140"/>
  <c r="S9" i="140"/>
  <c r="R9" i="140"/>
  <c r="Q9" i="140"/>
  <c r="O9" i="140"/>
  <c r="N9" i="140"/>
  <c r="M9" i="140"/>
  <c r="L9" i="140"/>
  <c r="K9" i="140"/>
  <c r="AI8" i="140"/>
  <c r="AH8" i="140"/>
  <c r="AG8" i="140"/>
  <c r="AE8" i="140"/>
  <c r="AD8" i="140"/>
  <c r="AC8" i="140"/>
  <c r="AB8" i="140"/>
  <c r="AA8" i="140"/>
  <c r="Y8" i="140"/>
  <c r="X8" i="140"/>
  <c r="W8" i="140"/>
  <c r="V8" i="140"/>
  <c r="T8" i="140"/>
  <c r="S8" i="140"/>
  <c r="R8" i="140"/>
  <c r="Q8" i="140"/>
  <c r="O8" i="140"/>
  <c r="N8" i="140"/>
  <c r="M8" i="140"/>
  <c r="L8" i="140"/>
  <c r="K8" i="140"/>
  <c r="AI7" i="140"/>
  <c r="AH7" i="140"/>
  <c r="AG7" i="140"/>
  <c r="AE7" i="140"/>
  <c r="AD7" i="140"/>
  <c r="AC7" i="140"/>
  <c r="AB7" i="140"/>
  <c r="AA7" i="140"/>
  <c r="Y7" i="140"/>
  <c r="X7" i="140"/>
  <c r="W7" i="140"/>
  <c r="V7" i="140"/>
  <c r="T7" i="140"/>
  <c r="S7" i="140"/>
  <c r="R7" i="140"/>
  <c r="Q7" i="140"/>
  <c r="O7" i="140"/>
  <c r="N7" i="140"/>
  <c r="M7" i="140"/>
  <c r="L7" i="140"/>
  <c r="K7" i="140"/>
  <c r="AI6" i="140"/>
  <c r="AH6" i="140"/>
  <c r="AG6" i="140"/>
  <c r="AE6" i="140"/>
  <c r="AD6" i="140"/>
  <c r="AC6" i="140"/>
  <c r="AB6" i="140"/>
  <c r="AA6" i="140"/>
  <c r="Y6" i="140"/>
  <c r="X6" i="140"/>
  <c r="W6" i="140"/>
  <c r="V6" i="140"/>
  <c r="T6" i="140"/>
  <c r="S6" i="140"/>
  <c r="R6" i="140"/>
  <c r="Q6" i="140"/>
  <c r="O6" i="140"/>
  <c r="N6" i="140"/>
  <c r="M6" i="140"/>
  <c r="L6" i="140"/>
  <c r="K6" i="140"/>
  <c r="AI5" i="140"/>
  <c r="AH5" i="140"/>
  <c r="AJ5" i="140" s="1"/>
  <c r="AG5" i="140"/>
  <c r="AE5" i="140"/>
  <c r="AD5" i="140"/>
  <c r="AC5" i="140"/>
  <c r="AB5" i="140"/>
  <c r="AA5" i="140"/>
  <c r="Y5" i="140"/>
  <c r="X5" i="140"/>
  <c r="W5" i="140"/>
  <c r="V5" i="140"/>
  <c r="T5" i="140"/>
  <c r="S5" i="140"/>
  <c r="R5" i="140"/>
  <c r="Q5" i="140"/>
  <c r="O5" i="140"/>
  <c r="N5" i="140"/>
  <c r="M5" i="140"/>
  <c r="L5" i="140"/>
  <c r="K5" i="140"/>
  <c r="AI4" i="140"/>
  <c r="AH4" i="140"/>
  <c r="AJ4" i="140" s="1"/>
  <c r="AG4" i="140"/>
  <c r="AE4" i="140"/>
  <c r="AD4" i="140"/>
  <c r="AC4" i="140"/>
  <c r="AB4" i="140"/>
  <c r="AA4" i="140"/>
  <c r="Y4" i="140"/>
  <c r="X4" i="140"/>
  <c r="W4" i="140"/>
  <c r="V4" i="140"/>
  <c r="T4" i="140"/>
  <c r="S4" i="140"/>
  <c r="R4" i="140"/>
  <c r="Q4" i="140"/>
  <c r="O4" i="140"/>
  <c r="N4" i="140"/>
  <c r="M4" i="140"/>
  <c r="L4" i="140"/>
  <c r="K4" i="140"/>
  <c r="P17" i="140" l="1"/>
  <c r="P28" i="140"/>
  <c r="AJ25" i="140"/>
  <c r="P13" i="140"/>
  <c r="P21" i="140"/>
  <c r="U5" i="140"/>
  <c r="AJ21" i="140"/>
  <c r="Z10" i="140"/>
  <c r="P19" i="140"/>
  <c r="F19" i="144"/>
  <c r="F10" i="144"/>
  <c r="F11" i="144"/>
  <c r="F13" i="144"/>
  <c r="F16" i="144"/>
  <c r="F20" i="144"/>
  <c r="Z27" i="140"/>
  <c r="U27" i="140"/>
  <c r="Z23" i="140"/>
  <c r="Z18" i="140"/>
  <c r="Z6" i="140"/>
  <c r="F30" i="140"/>
  <c r="U28" i="140"/>
  <c r="Z24" i="140"/>
  <c r="U22" i="140"/>
  <c r="F22" i="140" s="1"/>
  <c r="AF22" i="140"/>
  <c r="Z22" i="140"/>
  <c r="U21" i="140"/>
  <c r="F21" i="140" s="1"/>
  <c r="AF21" i="140"/>
  <c r="Z21" i="140"/>
  <c r="AJ20" i="140"/>
  <c r="U20" i="140"/>
  <c r="F20" i="140" s="1"/>
  <c r="Z19" i="140"/>
  <c r="AJ18" i="140"/>
  <c r="U18" i="140"/>
  <c r="F18" i="140" s="1"/>
  <c r="AF18" i="140"/>
  <c r="P18" i="140"/>
  <c r="Z17" i="140"/>
  <c r="AJ17" i="140"/>
  <c r="U17" i="140"/>
  <c r="F17" i="140" s="1"/>
  <c r="AF17" i="140"/>
  <c r="P16" i="140"/>
  <c r="F28" i="140"/>
  <c r="F26" i="140"/>
  <c r="P23" i="140"/>
  <c r="U23" i="140"/>
  <c r="AF23" i="140"/>
  <c r="D61" i="140"/>
  <c r="P27" i="140"/>
  <c r="F27" i="140" s="1"/>
  <c r="U25" i="140"/>
  <c r="P25" i="140"/>
  <c r="Z25" i="140"/>
  <c r="U19" i="140"/>
  <c r="F19" i="140" s="1"/>
  <c r="AJ19" i="140"/>
  <c r="AF5" i="140"/>
  <c r="AF27" i="140"/>
  <c r="AF25" i="140"/>
  <c r="U24" i="140"/>
  <c r="F24" i="140" s="1"/>
  <c r="AJ23" i="140"/>
  <c r="AF20" i="140"/>
  <c r="U16" i="140"/>
  <c r="F16" i="140" s="1"/>
  <c r="AF16" i="140"/>
  <c r="Z16" i="140"/>
  <c r="P12" i="140"/>
  <c r="AF12" i="140"/>
  <c r="Z12" i="140"/>
  <c r="AJ12" i="140"/>
  <c r="AJ11" i="140"/>
  <c r="U9" i="140"/>
  <c r="AF9" i="140"/>
  <c r="P8" i="140"/>
  <c r="Z5" i="140"/>
  <c r="U4" i="140"/>
  <c r="AF4" i="140"/>
  <c r="P4" i="140"/>
  <c r="Z4" i="140"/>
  <c r="C57" i="144"/>
  <c r="G57" i="144" s="1"/>
  <c r="C66" i="144"/>
  <c r="C67" i="144" s="1"/>
  <c r="C49" i="144"/>
  <c r="U6" i="140"/>
  <c r="Z7" i="140"/>
  <c r="P10" i="140"/>
  <c r="P7" i="140"/>
  <c r="AJ9" i="140"/>
  <c r="AF13" i="140"/>
  <c r="D67" i="144"/>
  <c r="C48" i="144"/>
  <c r="C61" i="144"/>
  <c r="F4" i="144"/>
  <c r="F6" i="144"/>
  <c r="P15" i="140"/>
  <c r="U15" i="140"/>
  <c r="Z15" i="140"/>
  <c r="AF15" i="140"/>
  <c r="Z14" i="140"/>
  <c r="P14" i="140"/>
  <c r="AJ14" i="140"/>
  <c r="Z13" i="140"/>
  <c r="U13" i="140"/>
  <c r="F13" i="140" s="1"/>
  <c r="AJ13" i="140"/>
  <c r="U11" i="140"/>
  <c r="Z11" i="140"/>
  <c r="AF11" i="140"/>
  <c r="AF10" i="140"/>
  <c r="Z9" i="140"/>
  <c r="AJ8" i="140"/>
  <c r="AJ7" i="140"/>
  <c r="AJ6" i="140"/>
  <c r="AF14" i="140"/>
  <c r="U14" i="140"/>
  <c r="U12" i="140"/>
  <c r="P11" i="140"/>
  <c r="U10" i="140"/>
  <c r="P9" i="140"/>
  <c r="U8" i="140"/>
  <c r="Z8" i="140"/>
  <c r="AF8" i="140"/>
  <c r="AF7" i="140"/>
  <c r="U7" i="140"/>
  <c r="AF6" i="140"/>
  <c r="P6" i="140"/>
  <c r="P5" i="140"/>
  <c r="F5" i="140" s="1"/>
  <c r="G47" i="144"/>
  <c r="E61" i="140"/>
  <c r="E55" i="140"/>
  <c r="E56" i="140"/>
  <c r="C47" i="140"/>
  <c r="G54" i="140"/>
  <c r="D66" i="140"/>
  <c r="D48" i="140"/>
  <c r="D49" i="140"/>
  <c r="C55" i="140"/>
  <c r="C56" i="140"/>
  <c r="E48" i="140"/>
  <c r="D55" i="140"/>
  <c r="C68" i="144" l="1"/>
  <c r="G68" i="144" s="1"/>
  <c r="D57" i="144"/>
  <c r="D50" i="144"/>
  <c r="D69" i="144" s="1"/>
  <c r="F14" i="140"/>
  <c r="F6" i="140"/>
  <c r="F7" i="140"/>
  <c r="F4" i="140"/>
  <c r="F8" i="140"/>
  <c r="F12" i="140"/>
  <c r="F9" i="140"/>
  <c r="F15" i="140"/>
  <c r="F23" i="140"/>
  <c r="F11" i="140"/>
  <c r="F10" i="140"/>
  <c r="F25" i="140"/>
  <c r="E66" i="144"/>
  <c r="E67" i="144" s="1"/>
  <c r="G49" i="144"/>
  <c r="G66" i="144"/>
  <c r="G48" i="144"/>
  <c r="E50" i="144"/>
  <c r="G67" i="144"/>
  <c r="G55" i="140"/>
  <c r="G56" i="140"/>
  <c r="C49" i="140"/>
  <c r="C48" i="140"/>
  <c r="C66" i="140"/>
  <c r="G47" i="140"/>
  <c r="D68" i="140"/>
  <c r="D67" i="140"/>
  <c r="C61" i="140"/>
  <c r="D62" i="144" l="1"/>
  <c r="E57" i="144"/>
  <c r="E62" i="144" s="1"/>
  <c r="D57" i="140"/>
  <c r="D50" i="140"/>
  <c r="C57" i="140"/>
  <c r="G57" i="140" s="1"/>
  <c r="E50" i="140"/>
  <c r="D69" i="140"/>
  <c r="E68" i="144"/>
  <c r="G51" i="144"/>
  <c r="C50" i="144"/>
  <c r="G70" i="144"/>
  <c r="G49" i="140"/>
  <c r="G48" i="140"/>
  <c r="G66" i="140"/>
  <c r="E66" i="140"/>
  <c r="C68" i="140"/>
  <c r="C67" i="140"/>
  <c r="D62" i="140" l="1"/>
  <c r="C50" i="140"/>
  <c r="G50" i="140" s="1"/>
  <c r="E57" i="140"/>
  <c r="E62" i="140" s="1"/>
  <c r="C62" i="144"/>
  <c r="C69" i="144"/>
  <c r="E69" i="144" s="1"/>
  <c r="G50" i="144"/>
  <c r="G51" i="140"/>
  <c r="G68" i="140"/>
  <c r="G67" i="140"/>
  <c r="E68" i="140"/>
  <c r="E67" i="140"/>
  <c r="C69" i="140" l="1"/>
  <c r="E69" i="140" s="1"/>
  <c r="C62" i="140"/>
  <c r="G69" i="144"/>
  <c r="G70" i="140"/>
  <c r="D33" i="194"/>
  <c r="D47" i="194"/>
  <c r="D21" i="194"/>
  <c r="E25" i="194"/>
  <c r="E47" i="194"/>
  <c r="E33" i="194"/>
  <c r="E43" i="194"/>
  <c r="D40" i="194"/>
  <c r="E21" i="194"/>
  <c r="E40" i="194"/>
  <c r="D43" i="194"/>
  <c r="D25" i="194"/>
  <c r="G69" i="140" l="1"/>
  <c r="C21" i="194"/>
  <c r="C43" i="194"/>
  <c r="C47" i="194"/>
  <c r="C33" i="194"/>
  <c r="K33" i="194" s="1"/>
  <c r="C40" i="194"/>
  <c r="C25" i="194"/>
  <c r="E41" i="194"/>
  <c r="D11" i="194"/>
  <c r="D42" i="194"/>
  <c r="D68" i="194"/>
  <c r="E36" i="194"/>
  <c r="D36" i="194"/>
  <c r="E49" i="194"/>
  <c r="D19" i="194"/>
  <c r="E48" i="194"/>
  <c r="E11" i="194"/>
  <c r="D49" i="194"/>
  <c r="D26" i="194"/>
  <c r="D20" i="194"/>
  <c r="E50" i="194"/>
  <c r="E26" i="194"/>
  <c r="E27" i="194"/>
  <c r="E20" i="194"/>
  <c r="E42" i="194"/>
  <c r="D41" i="194"/>
  <c r="E35" i="194"/>
  <c r="E60" i="194"/>
  <c r="D34" i="194"/>
  <c r="E10" i="194"/>
  <c r="E68" i="194"/>
  <c r="E34" i="194"/>
  <c r="E19" i="194"/>
  <c r="D48" i="194"/>
  <c r="D35" i="194"/>
  <c r="D10" i="194"/>
  <c r="D27" i="194"/>
  <c r="D55" i="194" l="1"/>
  <c r="C19" i="194"/>
  <c r="C41" i="194"/>
  <c r="C20" i="194"/>
  <c r="C42" i="194"/>
  <c r="C68" i="194"/>
  <c r="D54" i="194"/>
  <c r="C36" i="194"/>
  <c r="C34" i="194"/>
  <c r="K34" i="194" s="1"/>
  <c r="C26" i="194"/>
  <c r="C49" i="194"/>
  <c r="C48" i="194"/>
  <c r="C27" i="194"/>
  <c r="C11" i="194"/>
  <c r="K11" i="194" s="1"/>
  <c r="C35" i="194"/>
  <c r="K35" i="194" s="1"/>
  <c r="C10" i="194"/>
  <c r="E54" i="194"/>
  <c r="C75" i="194"/>
  <c r="D13" i="194"/>
  <c r="E71" i="194"/>
  <c r="D12" i="194"/>
  <c r="E75" i="194"/>
  <c r="D28" i="194"/>
  <c r="D60" i="194"/>
  <c r="E70" i="194"/>
  <c r="E69" i="194"/>
  <c r="E28" i="194"/>
  <c r="E62" i="194"/>
  <c r="D70" i="194"/>
  <c r="E61" i="194"/>
  <c r="D50" i="194"/>
  <c r="D71" i="194"/>
  <c r="E12" i="194"/>
  <c r="D69" i="194"/>
  <c r="C70" i="194" l="1"/>
  <c r="C69" i="194"/>
  <c r="C71" i="194"/>
  <c r="C12" i="194"/>
  <c r="K12" i="194" s="1"/>
  <c r="C50" i="194"/>
  <c r="C28" i="194"/>
  <c r="C60" i="194"/>
  <c r="K60" i="194" s="1"/>
  <c r="K10" i="194"/>
  <c r="C54" i="194"/>
  <c r="K36" i="194"/>
  <c r="D63" i="194"/>
  <c r="E63" i="194"/>
  <c r="D61" i="194"/>
  <c r="D75" i="194"/>
  <c r="E13" i="194"/>
  <c r="E77" i="194"/>
  <c r="E76" i="194"/>
  <c r="D62" i="194"/>
  <c r="K14" i="194" l="1"/>
  <c r="C13" i="194"/>
  <c r="C61" i="194"/>
  <c r="K61" i="194" s="1"/>
  <c r="C63" i="194"/>
  <c r="K63" i="194" s="1"/>
  <c r="C62" i="194"/>
  <c r="K62" i="194" s="1"/>
  <c r="E55" i="194"/>
  <c r="D78" i="194"/>
  <c r="E78" i="194"/>
  <c r="D77" i="194"/>
  <c r="D76" i="194"/>
  <c r="K13" i="194" l="1"/>
  <c r="C55" i="194"/>
  <c r="K64" i="194"/>
  <c r="C78" i="194"/>
  <c r="C76" i="194"/>
  <c r="C77" i="1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sharedStrings.xml><?xml version="1.0" encoding="utf-8"?>
<sst xmlns="http://schemas.openxmlformats.org/spreadsheetml/2006/main" count="7257" uniqueCount="309">
  <si>
    <t>入力注意：スギ、ヒノキ、アカマツ、カラマツ以外の樹種は広葉樹の材積式で計算されます。</t>
    <rPh sb="0" eb="2">
      <t>ニュウリョク</t>
    </rPh>
    <rPh sb="2" eb="4">
      <t>チュウイ</t>
    </rPh>
    <rPh sb="21" eb="23">
      <t>イガイ</t>
    </rPh>
    <rPh sb="24" eb="26">
      <t>ジュシュ</t>
    </rPh>
    <rPh sb="27" eb="30">
      <t>コウヨウジュ</t>
    </rPh>
    <rPh sb="31" eb="33">
      <t>ザイセキ</t>
    </rPh>
    <rPh sb="33" eb="34">
      <t>シキ</t>
    </rPh>
    <rPh sb="35" eb="37">
      <t>ケイサン</t>
    </rPh>
    <phoneticPr fontId="4"/>
  </si>
  <si>
    <t>材積スギ(中浜)</t>
    <rPh sb="0" eb="2">
      <t>ザイセキ</t>
    </rPh>
    <rPh sb="5" eb="6">
      <t>ナカ</t>
    </rPh>
    <rPh sb="6" eb="7">
      <t>ハマ</t>
    </rPh>
    <phoneticPr fontId="8"/>
  </si>
  <si>
    <t>材積ヒノキ</t>
    <rPh sb="0" eb="2">
      <t>ザイセキ</t>
    </rPh>
    <phoneticPr fontId="8"/>
  </si>
  <si>
    <t>材積アカマツ(中浜)</t>
    <rPh sb="0" eb="2">
      <t>ザイセキ</t>
    </rPh>
    <rPh sb="7" eb="9">
      <t>ナカハマ</t>
    </rPh>
    <phoneticPr fontId="8"/>
  </si>
  <si>
    <t>材積カラマツ</t>
    <rPh sb="0" eb="2">
      <t>ザイセキ</t>
    </rPh>
    <phoneticPr fontId="8"/>
  </si>
  <si>
    <t>材積広葉樹</t>
    <rPh sb="0" eb="2">
      <t>ザイセキ</t>
    </rPh>
    <rPh sb="2" eb="5">
      <t>コウヨウジュ</t>
    </rPh>
    <phoneticPr fontId="8"/>
  </si>
  <si>
    <t>No.</t>
  </si>
  <si>
    <t>樹 種</t>
  </si>
  <si>
    <t>胸高直
径(cm)</t>
    <phoneticPr fontId="4"/>
  </si>
  <si>
    <t>樹高
(m)</t>
    <phoneticPr fontId="4"/>
  </si>
  <si>
    <t>材積
(m3)</t>
    <rPh sb="0" eb="2">
      <t>ザイセキ</t>
    </rPh>
    <phoneticPr fontId="4"/>
  </si>
  <si>
    <t>状態</t>
    <rPh sb="0" eb="2">
      <t>ジョウタイ</t>
    </rPh>
    <phoneticPr fontId="4"/>
  </si>
  <si>
    <t>伐採木
○上層
▲下層</t>
    <rPh sb="0" eb="2">
      <t>バッサイ</t>
    </rPh>
    <rPh sb="2" eb="3">
      <t>ボク</t>
    </rPh>
    <rPh sb="5" eb="7">
      <t>ジョウソウ</t>
    </rPh>
    <rPh sb="9" eb="11">
      <t>カソウ</t>
    </rPh>
    <phoneticPr fontId="4"/>
  </si>
  <si>
    <t>主な伐採選木理由</t>
    <rPh sb="0" eb="1">
      <t>オモ</t>
    </rPh>
    <rPh sb="2" eb="4">
      <t>バッサイ</t>
    </rPh>
    <rPh sb="4" eb="6">
      <t>センボク</t>
    </rPh>
    <rPh sb="6" eb="8">
      <t>リユウ</t>
    </rPh>
    <phoneticPr fontId="4"/>
  </si>
  <si>
    <t>該当</t>
    <rPh sb="0" eb="2">
      <t>ガイトウ</t>
    </rPh>
    <phoneticPr fontId="4"/>
  </si>
  <si>
    <t/>
  </si>
  <si>
    <t>(1)林分の現状</t>
    <rPh sb="3" eb="4">
      <t>リン</t>
    </rPh>
    <rPh sb="4" eb="5">
      <t>ブン</t>
    </rPh>
    <rPh sb="6" eb="8">
      <t>ゲンジョウ</t>
    </rPh>
    <phoneticPr fontId="4"/>
  </si>
  <si>
    <t>備考</t>
    <rPh sb="0" eb="2">
      <t>ビコウ</t>
    </rPh>
    <phoneticPr fontId="4"/>
  </si>
  <si>
    <t>上層木</t>
    <rPh sb="0" eb="2">
      <t>ジョウソウ</t>
    </rPh>
    <rPh sb="2" eb="3">
      <t>ボク</t>
    </rPh>
    <phoneticPr fontId="4"/>
  </si>
  <si>
    <t>下層木</t>
    <rPh sb="0" eb="2">
      <t>カソウ</t>
    </rPh>
    <rPh sb="2" eb="3">
      <t>ボク</t>
    </rPh>
    <phoneticPr fontId="4"/>
  </si>
  <si>
    <t>全</t>
    <rPh sb="0" eb="1">
      <t>ゼン</t>
    </rPh>
    <phoneticPr fontId="4"/>
  </si>
  <si>
    <t>ha換算(上層)</t>
    <rPh sb="2" eb="4">
      <t>カンザン</t>
    </rPh>
    <rPh sb="5" eb="7">
      <t>ジョウソウ</t>
    </rPh>
    <phoneticPr fontId="4"/>
  </si>
  <si>
    <t>成立本数(本)</t>
    <rPh sb="0" eb="2">
      <t>セイリツ</t>
    </rPh>
    <rPh sb="2" eb="4">
      <t>ホンスウ</t>
    </rPh>
    <rPh sb="5" eb="6">
      <t>ホン</t>
    </rPh>
    <phoneticPr fontId="4"/>
  </si>
  <si>
    <t>平均樹高(m)</t>
    <rPh sb="0" eb="2">
      <t>ヘイキン</t>
    </rPh>
    <rPh sb="2" eb="4">
      <t>ジュコウ</t>
    </rPh>
    <phoneticPr fontId="4"/>
  </si>
  <si>
    <t>平均直径(cm)</t>
    <rPh sb="0" eb="2">
      <t>ヘイキン</t>
    </rPh>
    <rPh sb="2" eb="4">
      <t>チョッケイ</t>
    </rPh>
    <phoneticPr fontId="4"/>
  </si>
  <si>
    <t>材積計(m3)</t>
    <rPh sb="0" eb="2">
      <t>ザイセキ</t>
    </rPh>
    <rPh sb="2" eb="3">
      <t>ケイ</t>
    </rPh>
    <phoneticPr fontId="4"/>
  </si>
  <si>
    <t>(2)伐採木</t>
    <rPh sb="3" eb="5">
      <t>バッサイ</t>
    </rPh>
    <rPh sb="5" eb="6">
      <t>ボク</t>
    </rPh>
    <phoneticPr fontId="4"/>
  </si>
  <si>
    <t>伐採本数(本)</t>
    <rPh sb="0" eb="2">
      <t>バッサイ</t>
    </rPh>
    <rPh sb="2" eb="4">
      <t>ホンスウ</t>
    </rPh>
    <rPh sb="5" eb="6">
      <t>ホン</t>
    </rPh>
    <phoneticPr fontId="4"/>
  </si>
  <si>
    <t>(3)伐採率</t>
    <rPh sb="3" eb="5">
      <t>バッサイ</t>
    </rPh>
    <rPh sb="5" eb="6">
      <t>リツ</t>
    </rPh>
    <phoneticPr fontId="4"/>
  </si>
  <si>
    <t>伐採率(本数)</t>
    <rPh sb="0" eb="2">
      <t>バッサイ</t>
    </rPh>
    <rPh sb="2" eb="3">
      <t>リツ</t>
    </rPh>
    <rPh sb="4" eb="6">
      <t>ホンスウ</t>
    </rPh>
    <phoneticPr fontId="4"/>
  </si>
  <si>
    <t>伐採率(材積)</t>
    <rPh sb="0" eb="2">
      <t>バッサイ</t>
    </rPh>
    <rPh sb="2" eb="3">
      <t>リツ</t>
    </rPh>
    <rPh sb="4" eb="6">
      <t>ザイセキ</t>
    </rPh>
    <phoneticPr fontId="4"/>
  </si>
  <si>
    <t>(4)整備後の状況</t>
    <rPh sb="3" eb="5">
      <t>セイビ</t>
    </rPh>
    <rPh sb="5" eb="6">
      <t>ゴ</t>
    </rPh>
    <rPh sb="7" eb="9">
      <t>ジョウキョウ</t>
    </rPh>
    <phoneticPr fontId="4"/>
  </si>
  <si>
    <t>ha換算</t>
    <rPh sb="2" eb="4">
      <t>カンザン</t>
    </rPh>
    <phoneticPr fontId="4"/>
  </si>
  <si>
    <t>地区名入力→</t>
    <rPh sb="0" eb="2">
      <t>チク</t>
    </rPh>
    <rPh sb="2" eb="3">
      <t>メイ</t>
    </rPh>
    <rPh sb="3" eb="5">
      <t>ニュウリョク</t>
    </rPh>
    <phoneticPr fontId="4"/>
  </si>
  <si>
    <t>シート名入力→</t>
    <rPh sb="3" eb="4">
      <t>メイ</t>
    </rPh>
    <rPh sb="4" eb="6">
      <t>ニュウリョク</t>
    </rPh>
    <phoneticPr fontId="4"/>
  </si>
  <si>
    <t>プロット番号入力→</t>
    <rPh sb="4" eb="6">
      <t>バンゴウ</t>
    </rPh>
    <rPh sb="6" eb="8">
      <t>ニュウリョク</t>
    </rPh>
    <phoneticPr fontId="4"/>
  </si>
  <si>
    <t>平均</t>
    <rPh sb="0" eb="2">
      <t>ヘイキン</t>
    </rPh>
    <phoneticPr fontId="4"/>
  </si>
  <si>
    <t>↓以下成果品には不要です。プログラム作成メモ</t>
    <rPh sb="1" eb="3">
      <t>イカ</t>
    </rPh>
    <rPh sb="3" eb="5">
      <t>セイカ</t>
    </rPh>
    <rPh sb="5" eb="6">
      <t>ヒン</t>
    </rPh>
    <rPh sb="8" eb="10">
      <t>フヨウ</t>
    </rPh>
    <rPh sb="18" eb="20">
      <t>サクセイ</t>
    </rPh>
    <phoneticPr fontId="4"/>
  </si>
  <si>
    <t>●下層木の平均値の算出方法</t>
    <rPh sb="1" eb="3">
      <t>カソウ</t>
    </rPh>
    <rPh sb="3" eb="4">
      <t>ボク</t>
    </rPh>
    <rPh sb="5" eb="7">
      <t>ヘイキン</t>
    </rPh>
    <rPh sb="7" eb="8">
      <t>チ</t>
    </rPh>
    <rPh sb="9" eb="11">
      <t>サンシュツ</t>
    </rPh>
    <rPh sb="11" eb="13">
      <t>ホウホウ</t>
    </rPh>
    <phoneticPr fontId="4"/>
  </si>
  <si>
    <t>本数</t>
    <rPh sb="0" eb="2">
      <t>ホンスウ</t>
    </rPh>
    <phoneticPr fontId="4"/>
  </si>
  <si>
    <t>0本も含めて平均を出す。例)　3本+3本+0本の平均は2本</t>
    <rPh sb="1" eb="2">
      <t>ホン</t>
    </rPh>
    <rPh sb="3" eb="4">
      <t>フク</t>
    </rPh>
    <rPh sb="6" eb="8">
      <t>ヘイキン</t>
    </rPh>
    <rPh sb="9" eb="10">
      <t>ダ</t>
    </rPh>
    <rPh sb="12" eb="13">
      <t>レイ</t>
    </rPh>
    <rPh sb="16" eb="17">
      <t>ホン</t>
    </rPh>
    <rPh sb="19" eb="20">
      <t>ホン</t>
    </rPh>
    <rPh sb="22" eb="23">
      <t>ホン</t>
    </rPh>
    <rPh sb="24" eb="26">
      <t>ヘイキン</t>
    </rPh>
    <rPh sb="28" eb="29">
      <t>ホン</t>
    </rPh>
    <phoneticPr fontId="4"/>
  </si>
  <si>
    <t>樹高</t>
    <rPh sb="0" eb="2">
      <t>ジュコウ</t>
    </rPh>
    <phoneticPr fontId="4"/>
  </si>
  <si>
    <t>データなしは含めずに平均を出す。例)　3m+3m+なしの平均は3m</t>
    <rPh sb="6" eb="7">
      <t>フク</t>
    </rPh>
    <rPh sb="10" eb="12">
      <t>ヘイキン</t>
    </rPh>
    <rPh sb="13" eb="14">
      <t>ダ</t>
    </rPh>
    <rPh sb="16" eb="17">
      <t>レイ</t>
    </rPh>
    <rPh sb="28" eb="30">
      <t>ヘイキン</t>
    </rPh>
    <phoneticPr fontId="4"/>
  </si>
  <si>
    <t>直径</t>
    <rPh sb="0" eb="2">
      <t>チョッケイ</t>
    </rPh>
    <phoneticPr fontId="4"/>
  </si>
  <si>
    <t>データなしは含めずに平均を出す。例)　6cm+6cm+なしの平均は6cm</t>
    <rPh sb="6" eb="7">
      <t>フク</t>
    </rPh>
    <rPh sb="10" eb="12">
      <t>ヘイキン</t>
    </rPh>
    <rPh sb="13" eb="14">
      <t>ダ</t>
    </rPh>
    <rPh sb="16" eb="17">
      <t>レイ</t>
    </rPh>
    <rPh sb="30" eb="32">
      <t>ヘイキン</t>
    </rPh>
    <phoneticPr fontId="4"/>
  </si>
  <si>
    <t>材積</t>
    <rPh sb="0" eb="2">
      <t>ザイセキ</t>
    </rPh>
    <phoneticPr fontId="4"/>
  </si>
  <si>
    <t>0m3も含めて平均を出す。例)　0.03m3+0.03m3+0m3の平均は0.02m3</t>
    <rPh sb="4" eb="5">
      <t>フク</t>
    </rPh>
    <rPh sb="7" eb="9">
      <t>ヘイキン</t>
    </rPh>
    <rPh sb="10" eb="11">
      <t>ダ</t>
    </rPh>
    <rPh sb="13" eb="14">
      <t>レイ</t>
    </rPh>
    <rPh sb="34" eb="36">
      <t>ヘイキン</t>
    </rPh>
    <phoneticPr fontId="4"/>
  </si>
  <si>
    <t>AVERAGE関数は、0の場合はデータありとして分母を加算し、空白の場合はデータなしとして分母に加算しない。</t>
    <rPh sb="7" eb="9">
      <t>カンスウ</t>
    </rPh>
    <rPh sb="13" eb="15">
      <t>バアイ</t>
    </rPh>
    <rPh sb="24" eb="26">
      <t>ブンボ</t>
    </rPh>
    <rPh sb="27" eb="29">
      <t>カサン</t>
    </rPh>
    <rPh sb="31" eb="33">
      <t>クウハク</t>
    </rPh>
    <rPh sb="34" eb="36">
      <t>バアイ</t>
    </rPh>
    <rPh sb="45" eb="47">
      <t>ブンボ</t>
    </rPh>
    <rPh sb="48" eb="50">
      <t>カサン</t>
    </rPh>
    <phoneticPr fontId="4"/>
  </si>
  <si>
    <t>●整備後の状況の本数は、現状の平均値－伐採木の平均値。各プロットの残存木の平均とは一致しないこともある。</t>
    <rPh sb="1" eb="3">
      <t>セイビ</t>
    </rPh>
    <rPh sb="3" eb="4">
      <t>ゴ</t>
    </rPh>
    <rPh sb="5" eb="7">
      <t>ジョウキョウ</t>
    </rPh>
    <rPh sb="8" eb="10">
      <t>ホンスウ</t>
    </rPh>
    <rPh sb="12" eb="14">
      <t>ゲンジョウ</t>
    </rPh>
    <rPh sb="15" eb="17">
      <t>ヘイキン</t>
    </rPh>
    <rPh sb="17" eb="18">
      <t>チ</t>
    </rPh>
    <rPh sb="19" eb="21">
      <t>バッサイ</t>
    </rPh>
    <rPh sb="21" eb="22">
      <t>ボク</t>
    </rPh>
    <rPh sb="23" eb="25">
      <t>ヘイキン</t>
    </rPh>
    <rPh sb="25" eb="26">
      <t>チ</t>
    </rPh>
    <rPh sb="27" eb="28">
      <t>カク</t>
    </rPh>
    <rPh sb="33" eb="35">
      <t>ザンゾン</t>
    </rPh>
    <rPh sb="35" eb="36">
      <t>ボク</t>
    </rPh>
    <rPh sb="41" eb="43">
      <t>イッチ</t>
    </rPh>
    <phoneticPr fontId="4"/>
  </si>
  <si>
    <t>No.1</t>
    <phoneticPr fontId="4"/>
  </si>
  <si>
    <t>No.3</t>
  </si>
  <si>
    <t>S-2アカマツ</t>
    <phoneticPr fontId="4"/>
  </si>
  <si>
    <t>S-2アカマツ</t>
    <phoneticPr fontId="4"/>
  </si>
  <si>
    <t>S-10スギ</t>
    <phoneticPr fontId="4"/>
  </si>
  <si>
    <t>スギ</t>
    <phoneticPr fontId="3"/>
  </si>
  <si>
    <t>▲</t>
    <phoneticPr fontId="3"/>
  </si>
  <si>
    <t>アカマツ</t>
    <phoneticPr fontId="3"/>
  </si>
  <si>
    <t>マンサク</t>
    <phoneticPr fontId="3"/>
  </si>
  <si>
    <t>アオダモ</t>
    <phoneticPr fontId="3"/>
  </si>
  <si>
    <t>ヤマザクラ</t>
    <phoneticPr fontId="3"/>
  </si>
  <si>
    <t>アオハダ</t>
    <phoneticPr fontId="3"/>
  </si>
  <si>
    <t>コナラ</t>
    <phoneticPr fontId="3"/>
  </si>
  <si>
    <t>二又</t>
    <rPh sb="0" eb="2">
      <t>フタマタ</t>
    </rPh>
    <phoneticPr fontId="3"/>
  </si>
  <si>
    <t>ミズナラ</t>
    <phoneticPr fontId="3"/>
  </si>
  <si>
    <t>ネジキ</t>
    <phoneticPr fontId="3"/>
  </si>
  <si>
    <t>○</t>
  </si>
  <si>
    <t>▲</t>
  </si>
  <si>
    <t>ミズキ</t>
    <phoneticPr fontId="3"/>
  </si>
  <si>
    <t>クリ</t>
    <phoneticPr fontId="3"/>
  </si>
  <si>
    <t>株立</t>
    <rPh sb="0" eb="2">
      <t>カブダ</t>
    </rPh>
    <phoneticPr fontId="3"/>
  </si>
  <si>
    <t>調査年月　令和2年12月10日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</si>
  <si>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ヒノキ</t>
    <phoneticPr fontId="3"/>
  </si>
  <si>
    <t>曲り</t>
    <rPh sb="0" eb="1">
      <t>マガ</t>
    </rPh>
    <phoneticPr fontId="3"/>
  </si>
  <si>
    <t xml:space="preserve">材床は、アオダモ、ウリハダカエデ、ヤマツツジ、アオハダ。
一重テープが伐採木。
二重テープが調査中心木。
</t>
    <rPh sb="0" eb="1">
      <t>ザイ</t>
    </rPh>
    <rPh sb="1" eb="2">
      <t>ユカ</t>
    </rPh>
    <phoneticPr fontId="4"/>
  </si>
  <si>
    <t xml:space="preserve">材床は、フジ、カエデ、ヤマツツジ、ヤマアケビ。
一重テープが伐採木。
二重テープが調査中心木。
</t>
    <rPh sb="0" eb="1">
      <t>ザイ</t>
    </rPh>
    <rPh sb="1" eb="2">
      <t>ユカ</t>
    </rPh>
    <phoneticPr fontId="4"/>
  </si>
  <si>
    <t xml:space="preserve">材床は、クリ、フジ。
一重テープが伐採木。
二重テープが調査中心木。
</t>
    <rPh sb="0" eb="1">
      <t>ザイ</t>
    </rPh>
    <rPh sb="1" eb="2">
      <t>ユカ</t>
    </rPh>
    <phoneticPr fontId="4"/>
  </si>
  <si>
    <t>S-2ヒノキ</t>
    <phoneticPr fontId="4"/>
  </si>
  <si>
    <t>ツル</t>
    <phoneticPr fontId="3"/>
  </si>
  <si>
    <t>S-3スギNo.4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</si>
  <si>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 xml:space="preserve">材床は、サンショウ、ヤマザクラ、カエデ、ヤマモミジ、ハナイカダ。
一重テープが伐採木。
二重テープが調査中心木。
</t>
    <rPh sb="0" eb="1">
      <t>ザイ</t>
    </rPh>
    <rPh sb="1" eb="2">
      <t>ユカ</t>
    </rPh>
    <phoneticPr fontId="4"/>
  </si>
  <si>
    <t>S-4スギNo.5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</si>
  <si>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調査年月　令和2年12月11日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</si>
  <si>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欠頂</t>
    <rPh sb="0" eb="2">
      <t>ケツチョウ</t>
    </rPh>
    <phoneticPr fontId="3"/>
  </si>
  <si>
    <t xml:space="preserve">材床は、ホウノキ、アオダモ、ガマズミ、ツノハシバミ、クロモジ、ウラジロノキ、ウルシ。
一重テープが伐採木。
二重テープが調査中心木。
</t>
    <rPh sb="0" eb="1">
      <t>ザイ</t>
    </rPh>
    <rPh sb="1" eb="2">
      <t>ユカ</t>
    </rPh>
    <phoneticPr fontId="4"/>
  </si>
  <si>
    <t>コシアブラ</t>
    <phoneticPr fontId="3"/>
  </si>
  <si>
    <t>ウリハダカエデ</t>
    <phoneticPr fontId="3"/>
  </si>
  <si>
    <t>モミノキ</t>
    <phoneticPr fontId="3"/>
  </si>
  <si>
    <t xml:space="preserve">材床は、ネジキ、アオダモ、ヤマウルシ、リョウブ、ウラジロノキ、コシアブラ、ウリハダカエデ。
一重テープが伐採木。
二重テープが調査中心木。
</t>
    <rPh sb="0" eb="1">
      <t>ザイ</t>
    </rPh>
    <rPh sb="1" eb="2">
      <t>ユカ</t>
    </rPh>
    <phoneticPr fontId="4"/>
  </si>
  <si>
    <t>エゴノキ</t>
    <phoneticPr fontId="3"/>
  </si>
  <si>
    <t xml:space="preserve">材床は、フジ、モミノキ、アオダモ、エゴノキ、ガマズミ、カエデ。
一重テープが伐採木。
二重テープが調査中心木。
</t>
    <rPh sb="0" eb="1">
      <t>ザイ</t>
    </rPh>
    <rPh sb="1" eb="2">
      <t>ユカ</t>
    </rPh>
    <phoneticPr fontId="4"/>
  </si>
  <si>
    <t>調査年月　令和2年12月11日</t>
    <rPh sb="0" eb="2">
      <t>チョウサ</t>
    </rPh>
    <rPh sb="2" eb="4">
      <t>ネンゲツ</t>
    </rPh>
    <rPh sb="5" eb="6">
      <t>レイ</t>
    </rPh>
    <rPh sb="6" eb="7">
      <t>ワ</t>
    </rPh>
    <rPh sb="14" eb="15">
      <t>ニチ</t>
    </rPh>
    <phoneticPr fontId="4"/>
  </si>
  <si>
    <t>ホウノキ</t>
    <phoneticPr fontId="3"/>
  </si>
  <si>
    <t xml:space="preserve">材床は、モミノキ、クリ、ヤマザクラ、アオダモ、コナラ、リョウブ、エゴノキ、ガマズミ、ヤマウルシ、ハクウンボク。
一重テープが伐採木。
二重テープが調査中心木。
</t>
    <rPh sb="0" eb="1">
      <t>ザイ</t>
    </rPh>
    <rPh sb="1" eb="2">
      <t>ユカ</t>
    </rPh>
    <phoneticPr fontId="4"/>
  </si>
  <si>
    <t>イタヤカエデ</t>
    <phoneticPr fontId="3"/>
  </si>
  <si>
    <t>S-5広葉樹</t>
    <rPh sb="3" eb="6">
      <t>コウヨウジュ</t>
    </rPh>
    <phoneticPr fontId="4"/>
  </si>
  <si>
    <t>S5広葉樹6</t>
    <rPh sb="2" eb="5">
      <t>コウヨウジュ</t>
    </rPh>
    <phoneticPr fontId="4"/>
  </si>
  <si>
    <t>S5広葉樹7</t>
    <rPh sb="2" eb="5">
      <t>コウヨウジュ</t>
    </rPh>
    <phoneticPr fontId="4"/>
  </si>
  <si>
    <t>S5広葉樹8</t>
    <rPh sb="2" eb="5">
      <t>コウヨウジュ</t>
    </rPh>
    <phoneticPr fontId="4"/>
  </si>
  <si>
    <t>S5広葉樹9</t>
    <rPh sb="2" eb="5">
      <t>コウヨウジュ</t>
    </rPh>
    <phoneticPr fontId="4"/>
  </si>
  <si>
    <t>S5広葉樹10</t>
    <rPh sb="2" eb="5">
      <t>コウヨウジュ</t>
    </rPh>
    <phoneticPr fontId="4"/>
  </si>
  <si>
    <t>No.6</t>
    <phoneticPr fontId="4"/>
  </si>
  <si>
    <t>No.7</t>
  </si>
  <si>
    <t>No.8</t>
  </si>
  <si>
    <t>No.9</t>
  </si>
  <si>
    <t>No.10</t>
  </si>
  <si>
    <t>S-6スギNo.11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</si>
  <si>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二又、欠頂</t>
    <rPh sb="0" eb="2">
      <t>フタマタ</t>
    </rPh>
    <rPh sb="3" eb="5">
      <t>ケツチョウ</t>
    </rPh>
    <phoneticPr fontId="3"/>
  </si>
  <si>
    <t>S-6スギNo.12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</si>
  <si>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材床は、ミズキ、エゴノキ、ヤマグワ、ウリハダカエデ、ハクウンボク、キブシ。
一重テープが伐採木。
二重テープが調査中心木。</t>
    <rPh sb="0" eb="2">
      <t>ザイユカ</t>
    </rPh>
    <rPh sb="38" eb="39">
      <t>キ</t>
    </rPh>
    <phoneticPr fontId="4"/>
  </si>
  <si>
    <t>S-6スギ</t>
    <phoneticPr fontId="4"/>
  </si>
  <si>
    <t>S6スギ11</t>
    <phoneticPr fontId="4"/>
  </si>
  <si>
    <t>S6スギ12</t>
  </si>
  <si>
    <t>No.11</t>
    <phoneticPr fontId="4"/>
  </si>
  <si>
    <t>No.12</t>
  </si>
  <si>
    <t>材床は、モミノキ、フジ、クリ。
一重テープが伐採木。
二重テープが調査中心木。</t>
    <rPh sb="0" eb="2">
      <t>ザイユカ</t>
    </rPh>
    <rPh sb="16" eb="17">
      <t>キ</t>
    </rPh>
    <phoneticPr fontId="4"/>
  </si>
  <si>
    <t>曲り</t>
    <rPh sb="0" eb="1">
      <t>マ</t>
    </rPh>
    <phoneticPr fontId="3"/>
  </si>
  <si>
    <t>材床は、フジ、アオダモ、ムラサキシキブ、カエデ、リョウブ、ウリハダカエデ。
一重テープが伐採木。
二重テープが調査中心木。</t>
    <rPh sb="0" eb="2">
      <t>ザイユカ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</si>
  <si>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S-9スギNo.15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</si>
  <si>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S-10スギNo.16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</si>
  <si>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下層植生は、ウリハダカエデ、ムラサキシキブ、フジ、ケヤキ、ハクウンボク、イタヤカエデ、コシアブラ。
一重テープが伐採木。
二重テープが調査中心木。</t>
    <rPh sb="0" eb="4">
      <t>カソウショクセイ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</si>
  <si>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S-10スギNo.17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</si>
  <si>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S-10スギNo.18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</si>
  <si>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材床は、フジ、イヌガヤ、カエデ、ハリギリ、クロモジ。
一重テープが伐採木。
二重テープが調査中心木。</t>
    <rPh sb="0" eb="2">
      <t>ザイユカ</t>
    </rPh>
    <rPh sb="28" eb="30">
      <t>ヒトエ</t>
    </rPh>
    <rPh sb="34" eb="36">
      <t>バッサイ</t>
    </rPh>
    <rPh sb="36" eb="37">
      <t>キ</t>
    </rPh>
    <rPh sb="39" eb="41">
      <t>フタエ</t>
    </rPh>
    <rPh sb="45" eb="47">
      <t>チョウサ</t>
    </rPh>
    <rPh sb="47" eb="49">
      <t>チュウシン</t>
    </rPh>
    <rPh sb="49" eb="50">
      <t>キ</t>
    </rPh>
    <phoneticPr fontId="4"/>
  </si>
  <si>
    <t>S10スギ17</t>
  </si>
  <si>
    <t>S10スギ18</t>
  </si>
  <si>
    <t>No.2</t>
  </si>
  <si>
    <t>S10スギ16</t>
    <phoneticPr fontId="3"/>
  </si>
  <si>
    <t>イヌシデ</t>
    <phoneticPr fontId="3"/>
  </si>
  <si>
    <t>材床は、モミノキ、アオハダ、アオダモ、ヤマツツジ、ヤマモミジ、ヤマザクラ、ウリハダカエデ。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</si>
  <si>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S-12アカマツNo.20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</si>
  <si>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材床は、フジ、イヌガヤ、ムラサキシキブ、キブシ、シデ、クリ、ミズキ。
一重テープが伐採木。
二重テープが調査中心木。</t>
    <rPh sb="0" eb="2">
      <t>ザイユカ</t>
    </rPh>
    <rPh sb="37" eb="39">
      <t>ヒトエ</t>
    </rPh>
    <rPh sb="43" eb="45">
      <t>バッサイ</t>
    </rPh>
    <rPh sb="45" eb="46">
      <t>キ</t>
    </rPh>
    <rPh sb="48" eb="50">
      <t>フタエ</t>
    </rPh>
    <rPh sb="54" eb="56">
      <t>チョウサ</t>
    </rPh>
    <rPh sb="56" eb="58">
      <t>チュウシン</t>
    </rPh>
    <rPh sb="58" eb="59">
      <t>キ</t>
    </rPh>
    <phoneticPr fontId="4"/>
  </si>
  <si>
    <t>曲り、二又</t>
    <rPh sb="0" eb="1">
      <t>マガ</t>
    </rPh>
    <rPh sb="3" eb="5">
      <t>フタマタ</t>
    </rPh>
    <phoneticPr fontId="3"/>
  </si>
  <si>
    <t xml:space="preserve">材床は、フジ、アオハダ、シダ、イヌガヤ、サンショウ。
一重テープが伐採木。
二重テープが調査中心木。
</t>
    <rPh sb="0" eb="1">
      <t>ザイ</t>
    </rPh>
    <rPh sb="1" eb="2">
      <t>ユカ</t>
    </rPh>
    <phoneticPr fontId="4"/>
  </si>
  <si>
    <t>傾斜</t>
    <rPh sb="0" eb="2">
      <t>ケイシャ</t>
    </rPh>
    <phoneticPr fontId="3"/>
  </si>
  <si>
    <t>材床は、アオハダ、モミノキ、イヌガヤ、ウワミズザクラ、コナラ、エゴノキ、アオダモ、ウリハダカエデ、ミズキ、ヤマツツジ、クリ。
一重テープが伐採木。
二重テープが調査中心木。</t>
    <rPh sb="0" eb="2">
      <t>ザイユカ</t>
    </rPh>
    <rPh sb="65" eb="67">
      <t>ヒトエ</t>
    </rPh>
    <rPh sb="71" eb="73">
      <t>バッサイ</t>
    </rPh>
    <rPh sb="73" eb="74">
      <t>キ</t>
    </rPh>
    <rPh sb="76" eb="78">
      <t>フタエ</t>
    </rPh>
    <rPh sb="82" eb="84">
      <t>チョウサ</t>
    </rPh>
    <rPh sb="84" eb="86">
      <t>チュウシン</t>
    </rPh>
    <rPh sb="86" eb="87">
      <t>キ</t>
    </rPh>
    <phoneticPr fontId="4"/>
  </si>
  <si>
    <t>調査年月　令和2年12月14日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</si>
  <si>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S-15広葉樹No.24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</si>
  <si>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ウワミズザクラ</t>
    <phoneticPr fontId="3"/>
  </si>
  <si>
    <t>ウラジロノキ</t>
    <phoneticPr fontId="3"/>
  </si>
  <si>
    <t>材床は、モミノキ、ヤマツツジ、ホウノキ、ネジキ、アオダモ、イヌシデ、リョウブ。
一重テープが伐採木。
二重テープが調査中心木。</t>
    <rPh sb="0" eb="2">
      <t>ザイユカ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</si>
  <si>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カエデ</t>
    <phoneticPr fontId="3"/>
  </si>
  <si>
    <t>材床は、ヤマツツジ、ネジキ、リョウブ、マンサク、コシアブラ、イヌシデ。
一重テープが伐採木。
二重テープが調査中心木。</t>
    <rPh sb="0" eb="2">
      <t>ザイユカ</t>
    </rPh>
    <rPh sb="38" eb="40">
      <t>ヒトエ</t>
    </rPh>
    <rPh sb="44" eb="46">
      <t>バッサイ</t>
    </rPh>
    <rPh sb="46" eb="47">
      <t>キ</t>
    </rPh>
    <rPh sb="49" eb="51">
      <t>フタエ</t>
    </rPh>
    <rPh sb="55" eb="57">
      <t>チョウサ</t>
    </rPh>
    <rPh sb="57" eb="59">
      <t>チュウシン</t>
    </rPh>
    <rPh sb="59" eb="60">
      <t>キ</t>
    </rPh>
    <phoneticPr fontId="4"/>
  </si>
  <si>
    <t>S-15広葉樹No.23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</si>
  <si>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リョウブ</t>
    <phoneticPr fontId="3"/>
  </si>
  <si>
    <t>No.23</t>
    <phoneticPr fontId="4"/>
  </si>
  <si>
    <t>No.24</t>
  </si>
  <si>
    <t>No.25</t>
  </si>
  <si>
    <t>S-15広葉樹</t>
    <rPh sb="4" eb="7">
      <t>コウヨウジュ</t>
    </rPh>
    <phoneticPr fontId="4"/>
  </si>
  <si>
    <t>S15広葉樹23</t>
    <rPh sb="3" eb="6">
      <t>コウヨウジュ</t>
    </rPh>
    <phoneticPr fontId="4"/>
  </si>
  <si>
    <t>S15広葉樹24</t>
    <rPh sb="3" eb="6">
      <t>コウヨウジュ</t>
    </rPh>
    <phoneticPr fontId="4"/>
  </si>
  <si>
    <t>S15広葉樹25</t>
    <rPh sb="3" eb="6">
      <t>コウヨウジュ</t>
    </rPh>
    <phoneticPr fontId="4"/>
  </si>
  <si>
    <t>S-16アカマツNo.26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</si>
  <si>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材床は、オオウラジロノキ、ハクウンボク、モミノキ、アオハダ、アオダモ、エゴノキ。
一重テープが伐採木。
二重テープが調査中心木。</t>
    <rPh sb="0" eb="2">
      <t>ザイユカ</t>
    </rPh>
    <rPh sb="43" eb="45">
      <t>ヒトエ</t>
    </rPh>
    <rPh sb="49" eb="51">
      <t>バッサイ</t>
    </rPh>
    <rPh sb="51" eb="52">
      <t>キ</t>
    </rPh>
    <rPh sb="54" eb="56">
      <t>フタエ</t>
    </rPh>
    <rPh sb="60" eb="62">
      <t>チョウサ</t>
    </rPh>
    <rPh sb="62" eb="64">
      <t>チュウシン</t>
    </rPh>
    <rPh sb="64" eb="65">
      <t>キ</t>
    </rPh>
    <phoneticPr fontId="4"/>
  </si>
  <si>
    <t>S-16アカマツNo.27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</si>
  <si>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材床は、リョウブ、エゴノキ、マンサク、モミノキ。
一重テープが伐採木。
二重テープが調査中心木。</t>
    <rPh sb="0" eb="2">
      <t>ザイユカ</t>
    </rPh>
    <rPh sb="27" eb="29">
      <t>ヒトエ</t>
    </rPh>
    <rPh sb="33" eb="35">
      <t>バッサイ</t>
    </rPh>
    <rPh sb="35" eb="36">
      <t>キ</t>
    </rPh>
    <rPh sb="38" eb="40">
      <t>フタエ</t>
    </rPh>
    <rPh sb="44" eb="46">
      <t>チョウサ</t>
    </rPh>
    <rPh sb="46" eb="48">
      <t>チュウシン</t>
    </rPh>
    <rPh sb="48" eb="49">
      <t>キ</t>
    </rPh>
    <phoneticPr fontId="4"/>
  </si>
  <si>
    <t>S-16アカマツNo.28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</si>
  <si>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S-16アカマツ</t>
    <phoneticPr fontId="4"/>
  </si>
  <si>
    <t>S16アカマツ26</t>
    <phoneticPr fontId="4"/>
  </si>
  <si>
    <t>S16アカマツ27</t>
  </si>
  <si>
    <t>No.26</t>
    <phoneticPr fontId="4"/>
  </si>
  <si>
    <t>No.27</t>
  </si>
  <si>
    <t>S-17ヒノキNo.29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</si>
  <si>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 xml:space="preserve">材床は、ササ、フジ。
一重テープが伐採木。
二重テープが調査中心木。
</t>
    <rPh sb="0" eb="1">
      <t>ザイ</t>
    </rPh>
    <rPh sb="1" eb="2">
      <t>ユカ</t>
    </rPh>
    <phoneticPr fontId="4"/>
  </si>
  <si>
    <t>S-18広葉樹No.30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</si>
  <si>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S-18広葉樹No.31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</si>
  <si>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S-18広葉樹</t>
    <rPh sb="4" eb="7">
      <t>コウヨウジュ</t>
    </rPh>
    <phoneticPr fontId="4"/>
  </si>
  <si>
    <t>S18広葉樹30</t>
    <rPh sb="3" eb="6">
      <t>コウヨウジュ</t>
    </rPh>
    <phoneticPr fontId="4"/>
  </si>
  <si>
    <t>S18広葉樹31</t>
    <rPh sb="3" eb="6">
      <t>コウヨウジュ</t>
    </rPh>
    <phoneticPr fontId="4"/>
  </si>
  <si>
    <t>S18広葉樹32</t>
    <rPh sb="3" eb="6">
      <t>コウヨウジュ</t>
    </rPh>
    <phoneticPr fontId="4"/>
  </si>
  <si>
    <t>No.30</t>
    <phoneticPr fontId="4"/>
  </si>
  <si>
    <t>No.31</t>
  </si>
  <si>
    <t>No.32</t>
  </si>
  <si>
    <t>S-19　カラマツNo.33　標準地 毎木調査表(円形100m2)</t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</si>
  <si>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カラマツ</t>
    <phoneticPr fontId="3"/>
  </si>
  <si>
    <t xml:space="preserve">材床は、ムラサキシキブ、コシアブラ、ウリハダカエデ、ヤマブドウ、カエデ、ミズキ。
一重テープが伐採木。
二重テープが調査中心木。
</t>
    <rPh sb="0" eb="1">
      <t>ザイ</t>
    </rPh>
    <rPh sb="1" eb="2">
      <t>ユカ</t>
    </rPh>
    <phoneticPr fontId="4"/>
  </si>
  <si>
    <t>S-20スギNo.34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</si>
  <si>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 xml:space="preserve">材床は、ウリハダカエデ、アオダモ、ムラサキシキブ、ミズキ、オオウラジロノキ、ヤマウルシ、ハナイカダ。
一重テープが伐採木。
二重テープが調査中心木。
</t>
    <rPh sb="0" eb="1">
      <t>ザイ</t>
    </rPh>
    <rPh sb="1" eb="2">
      <t>ユカ</t>
    </rPh>
    <phoneticPr fontId="4"/>
  </si>
  <si>
    <t>S-22スギNo.36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</si>
  <si>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下層植生は、ムラサキシキブ、フジ、ヤマサンショウ、クリ、カエデ、ツノハシバミ、ハナイカダ、ホウノキ。
一重テープが伐採木。
二重テープが調査中心木。</t>
    <rPh sb="0" eb="4">
      <t>カソウショクセイ</t>
    </rPh>
    <rPh sb="53" eb="55">
      <t>ヒトエ</t>
    </rPh>
    <rPh sb="59" eb="61">
      <t>バッサイ</t>
    </rPh>
    <rPh sb="61" eb="62">
      <t>キ</t>
    </rPh>
    <rPh sb="64" eb="66">
      <t>フタエ</t>
    </rPh>
    <rPh sb="70" eb="72">
      <t>チョウサ</t>
    </rPh>
    <rPh sb="72" eb="74">
      <t>チュウシン</t>
    </rPh>
    <rPh sb="74" eb="75">
      <t>キ</t>
    </rPh>
    <phoneticPr fontId="4"/>
  </si>
  <si>
    <t>S-22スギNo.37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</si>
  <si>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下層植生は、ミズキ、ヤマサンショウ、ムラサキシキブ、カエデ、フジ、クリ、コシアブラ。
一重テープが伐採木。
二重テープが調査中心木。</t>
    <rPh sb="0" eb="4">
      <t>カソウショクセイ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</si>
  <si>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S-22スギ</t>
    <phoneticPr fontId="4"/>
  </si>
  <si>
    <t>S22スギ36</t>
    <phoneticPr fontId="3"/>
  </si>
  <si>
    <t>No.36</t>
    <phoneticPr fontId="4"/>
  </si>
  <si>
    <t>S22スギ37</t>
  </si>
  <si>
    <t>No.37</t>
  </si>
  <si>
    <t>S-23アカマツNo.38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</si>
  <si>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ツル、曲り</t>
    <rPh sb="3" eb="4">
      <t>マガ</t>
    </rPh>
    <phoneticPr fontId="3"/>
  </si>
  <si>
    <t>材床は、ウツギ、リョウブ、ウワミズザクラ、イヌガヤ、ウリハダカエデ、アオダモ、クリ、ヤマツツジ、ミズキ、ホウノキ。
一重テープが伐採木。
二重テープが調査中心木。</t>
    <rPh sb="0" eb="2">
      <t>ザイユカ</t>
    </rPh>
    <rPh sb="60" eb="62">
      <t>ヒトエ</t>
    </rPh>
    <rPh sb="66" eb="68">
      <t>バッサイ</t>
    </rPh>
    <rPh sb="68" eb="69">
      <t>キ</t>
    </rPh>
    <rPh sb="71" eb="73">
      <t>フタエ</t>
    </rPh>
    <rPh sb="77" eb="79">
      <t>チョウサ</t>
    </rPh>
    <rPh sb="79" eb="81">
      <t>チュウシン</t>
    </rPh>
    <rPh sb="81" eb="82">
      <t>キ</t>
    </rPh>
    <phoneticPr fontId="4"/>
  </si>
  <si>
    <t>S-24スギNo.39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</si>
  <si>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曲り、欠頂</t>
    <rPh sb="0" eb="1">
      <t>マガ</t>
    </rPh>
    <rPh sb="3" eb="5">
      <t>ケツチョウ</t>
    </rPh>
    <phoneticPr fontId="3"/>
  </si>
  <si>
    <t xml:space="preserve">材床は、ミズキ、ホウノキ、キブシ、イヌシデ、アオハダ、ヤマブドウ、クリ。
一重テープが伐採木。
二重テープが調査中心木。
</t>
    <rPh sb="0" eb="1">
      <t>ザイ</t>
    </rPh>
    <rPh sb="1" eb="2">
      <t>ユカ</t>
    </rPh>
    <phoneticPr fontId="4"/>
  </si>
  <si>
    <t>S-25スギNo.40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</si>
  <si>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 xml:space="preserve">材床は、ムラサキシキブ、モミノキ、ウリハダカエデ、ヤマサンショウ、ヤマザクラ、ハクウンボク、コシアブラ、カエデ、リョウブ、ホウノキ。
一重テープが伐採木。
二重テープが調査中心木。
</t>
    <rPh sb="0" eb="1">
      <t>ザイ</t>
    </rPh>
    <rPh sb="1" eb="2">
      <t>ユカ</t>
    </rPh>
    <phoneticPr fontId="4"/>
  </si>
  <si>
    <t>S-26アカマツNo.41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</si>
  <si>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材床は、キブシ、アオダモ、ヤマウルシ、イタヤカエデ、マンサク、ヤマザクラ、ヤマサンショウ、リョウブ、ウリハダカエデ、ムラサキシキブ。
一重テープが伐採木。
二重テープが調査中心木。</t>
    <rPh sb="0" eb="2">
      <t>ザイユカ</t>
    </rPh>
    <rPh sb="69" eb="71">
      <t>ヒトエ</t>
    </rPh>
    <rPh sb="75" eb="77">
      <t>バッサイ</t>
    </rPh>
    <rPh sb="77" eb="78">
      <t>キ</t>
    </rPh>
    <rPh sb="80" eb="82">
      <t>フタエ</t>
    </rPh>
    <rPh sb="86" eb="88">
      <t>チョウサ</t>
    </rPh>
    <rPh sb="88" eb="90">
      <t>チュウシン</t>
    </rPh>
    <rPh sb="90" eb="91">
      <t>キ</t>
    </rPh>
    <phoneticPr fontId="4"/>
  </si>
  <si>
    <t>S-27スギNo.42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</si>
  <si>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S-29広葉樹No.44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</si>
  <si>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S-29広葉樹</t>
    <rPh sb="4" eb="7">
      <t>コウヨウジュ</t>
    </rPh>
    <phoneticPr fontId="4"/>
  </si>
  <si>
    <t>S29広葉樹44</t>
    <rPh sb="3" eb="6">
      <t>コウヨウジュ</t>
    </rPh>
    <phoneticPr fontId="4"/>
  </si>
  <si>
    <t>S29広葉樹45</t>
    <rPh sb="3" eb="6">
      <t>コウヨウジュ</t>
    </rPh>
    <phoneticPr fontId="4"/>
  </si>
  <si>
    <t>No.44</t>
    <phoneticPr fontId="4"/>
  </si>
  <si>
    <t>No.45</t>
  </si>
  <si>
    <t>S-30スギNo.46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</si>
  <si>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S-31ヒノキNo.47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</si>
  <si>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S-32スギNo.48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</si>
  <si>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S-34スギNo.50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</si>
  <si>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S-35アカマツNo.51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</si>
  <si>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S-35アカマツNo.52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</si>
  <si>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S-35アカマツ</t>
    <phoneticPr fontId="4"/>
  </si>
  <si>
    <t>S35アカマツ51</t>
    <phoneticPr fontId="4"/>
  </si>
  <si>
    <t>S35アカマツ52</t>
  </si>
  <si>
    <t>No.51</t>
    <phoneticPr fontId="4"/>
  </si>
  <si>
    <t>No.52</t>
  </si>
  <si>
    <t xml:space="preserve">材床は、タラノキ、ウリカエデ、カエデ、ヤマツツジ、ウワミズザクラ、エゴノキ、ヤマサンショウ、オオウラジロノキ、アオダモ、ヤマザク。
一重テープが伐採木。
二重テープが調査中心木。
</t>
    <rPh sb="0" eb="1">
      <t>ザイ</t>
    </rPh>
    <rPh sb="1" eb="2">
      <t>ユカ</t>
    </rPh>
    <phoneticPr fontId="4"/>
  </si>
  <si>
    <t>S-28ヒノキNo.43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</si>
  <si>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 xml:space="preserve">材床は、フジ、ムラサキシキブ、アオハダ、クリ、ミズキ。
一重テープが伐採木。
二重テープが調査中心木。
</t>
    <rPh sb="0" eb="1">
      <t>ザイ</t>
    </rPh>
    <rPh sb="1" eb="2">
      <t>ユカ</t>
    </rPh>
    <phoneticPr fontId="4"/>
  </si>
  <si>
    <t>材床は、アオダモ、ヤマツツジ、アケビ、ウリハダカエデ、ホウノキ、ヤマザクラ、アオハダ、ハクウンボク、エゴノキ、ヤマサンショウ。
一重テープが伐採木。
二重テープが調査中心木。</t>
    <rPh sb="0" eb="2">
      <t>ザイユカ</t>
    </rPh>
    <rPh sb="66" eb="68">
      <t>ヒトエ</t>
    </rPh>
    <rPh sb="72" eb="74">
      <t>バッサイ</t>
    </rPh>
    <rPh sb="74" eb="75">
      <t>キ</t>
    </rPh>
    <rPh sb="77" eb="79">
      <t>フタエ</t>
    </rPh>
    <rPh sb="83" eb="85">
      <t>チョウサ</t>
    </rPh>
    <rPh sb="85" eb="87">
      <t>チュウシン</t>
    </rPh>
    <rPh sb="87" eb="88">
      <t>キ</t>
    </rPh>
    <phoneticPr fontId="4"/>
  </si>
  <si>
    <t>S-29広葉樹No.45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</si>
  <si>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 xml:space="preserve">材床は、イヌガヤ、ヤマグワ、ムラサキシキブ、フジ、ブドウ、ミズキ。
一重テープが伐採木。
二重テープが調査中心木。
</t>
    <rPh sb="0" eb="1">
      <t>ザイ</t>
    </rPh>
    <rPh sb="1" eb="2">
      <t>ユカ</t>
    </rPh>
    <phoneticPr fontId="4"/>
  </si>
  <si>
    <t xml:space="preserve">材床は、ミズキ、ヤマグワ、キブシ、ホウノキ、クラヤナギ。
一重テープが伐採木。
二重テープが調査中心木。
</t>
    <rPh sb="0" eb="1">
      <t>ザイ</t>
    </rPh>
    <rPh sb="1" eb="2">
      <t>ユカ</t>
    </rPh>
    <phoneticPr fontId="4"/>
  </si>
  <si>
    <t xml:space="preserve">材床は、キブシ、ムラサキシキブ、ミズキ、ヤマサンショウ、ハリギリ。
一重テープが伐採木。
二重テープが調査中心木。
</t>
    <rPh sb="0" eb="1">
      <t>ザイ</t>
    </rPh>
    <rPh sb="1" eb="2">
      <t>ユカ</t>
    </rPh>
    <phoneticPr fontId="4"/>
  </si>
  <si>
    <t>二又、曲り</t>
    <rPh sb="0" eb="2">
      <t>フタマタ</t>
    </rPh>
    <rPh sb="3" eb="4">
      <t>マガ</t>
    </rPh>
    <phoneticPr fontId="3"/>
  </si>
  <si>
    <t>S35アカマツ53</t>
  </si>
  <si>
    <t>No.53</t>
  </si>
  <si>
    <t>S-35アカマツNo.53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</si>
  <si>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材床は、アオダモ、リョウブ、ヤマウルシ、ホウノキ、クリ、ヤマザクラ、ウリハダカエデ、ヤマツツジ、アオハダ、マンサク、ネジキ、エゴノキ。
一重テープが伐採木。
二重テープが調査中心木。</t>
    <rPh sb="0" eb="2">
      <t>ザイユカ</t>
    </rPh>
    <rPh sb="70" eb="72">
      <t>ヒトエ</t>
    </rPh>
    <rPh sb="76" eb="78">
      <t>バッサイ</t>
    </rPh>
    <rPh sb="78" eb="79">
      <t>キ</t>
    </rPh>
    <rPh sb="81" eb="83">
      <t>フタエ</t>
    </rPh>
    <rPh sb="87" eb="89">
      <t>チョウサ</t>
    </rPh>
    <rPh sb="89" eb="91">
      <t>チュウシン</t>
    </rPh>
    <rPh sb="91" eb="92">
      <t>キ</t>
    </rPh>
    <phoneticPr fontId="4"/>
  </si>
  <si>
    <t>S-1広葉樹No.1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</si>
  <si>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被圧</t>
    <rPh sb="0" eb="2">
      <t>ヒアツ</t>
    </rPh>
    <phoneticPr fontId="3"/>
  </si>
  <si>
    <t>No.2</t>
    <phoneticPr fontId="3"/>
  </si>
  <si>
    <t>No.3</t>
    <phoneticPr fontId="4"/>
  </si>
  <si>
    <t>S2ヒノキ2</t>
    <phoneticPr fontId="3"/>
  </si>
  <si>
    <t>S2ヒノキ3</t>
    <phoneticPr fontId="3"/>
  </si>
  <si>
    <t>ネジキ、アオダモ、ヤマウルシ、リョウブ、ウラジロノキ、コシアブラ、ウリハダカエデ。</t>
  </si>
  <si>
    <t>フジ、モミノキ、アオダモ、エゴノキ、ガマズミ、カエデ。</t>
  </si>
  <si>
    <t>モミノキ、クリ、ヤマザクラ、アオダモ、コナラ、リョウブ、エゴノキ、ガマズミ、ヤマウルシ、ハクウンボク。</t>
  </si>
  <si>
    <t>アオダモ、ウリハダカエデ、ヤマツツジ、アオハダ。</t>
  </si>
  <si>
    <t>アオダモ、ヤマウルシ、エゴノキ、モミノキ、イヌシデ、ネジキ、ウリハダカエデ、ハクウンボク、ガマヅミ、リョウブ。</t>
  </si>
  <si>
    <t>フジ、カエデ類、コシアブラ、ウラジロノキ、ヤマザクラ、ヤマツツジ、アオダモ、ヤマウルシ、エゴノキ、モミノキ、イヌシデ、ネジキ、ウリハダカエデ、ハクウンボク、ガマヅミ、リョウブ。</t>
    <rPh sb="6" eb="7">
      <t>ルイ</t>
    </rPh>
    <phoneticPr fontId="3"/>
  </si>
  <si>
    <t>S-2ヒノキNo.2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</si>
  <si>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S-2ヒノキNo.3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</si>
  <si>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○</t>
    <phoneticPr fontId="3"/>
  </si>
  <si>
    <t>○</t>
    <phoneticPr fontId="3"/>
  </si>
  <si>
    <t>S-5広葉樹No.1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</si>
  <si>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S-5広葉樹No.7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</si>
  <si>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調査年月　令和2年12月10日</t>
    <rPh sb="0" eb="2">
      <t>チョウサ</t>
    </rPh>
    <rPh sb="2" eb="4">
      <t>ネンゲツ</t>
    </rPh>
    <rPh sb="5" eb="6">
      <t>レイ</t>
    </rPh>
    <rPh sb="6" eb="7">
      <t>ワ</t>
    </rPh>
    <rPh sb="14" eb="15">
      <t>ニチ</t>
    </rPh>
    <phoneticPr fontId="4"/>
  </si>
  <si>
    <t>S-5広葉樹No.8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</si>
  <si>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S-5広葉樹No.9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</si>
  <si>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 xml:space="preserve">材床は、アオダモ、モミノキ、ガマズミ、ヤマボウシ、ヤマウルシ、ヤマツツジ。
一重テープが伐採木。
二重テープが調査中心木。
</t>
    <rPh sb="0" eb="1">
      <t>ザイ</t>
    </rPh>
    <rPh sb="1" eb="2">
      <t>ユカ</t>
    </rPh>
    <phoneticPr fontId="4"/>
  </si>
  <si>
    <t>S-5広葉樹No.10　標準地 毎木調査表(円形100m2)</t>
    <rPh sb="3" eb="6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</si>
  <si>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 xml:space="preserve">材床は、アオダモ、ヤマウルシ、エゴノキ、モミノキ、イヌシデ、ネジキ、ウリハダカエデ、ハクウンボク、ガマズミ、リョウブ。
一重テープが伐採木。
二重テープが調査中心木。
</t>
    <rPh sb="0" eb="1">
      <t>ザイ</t>
    </rPh>
    <rPh sb="1" eb="2">
      <t>ユカ</t>
    </rPh>
    <phoneticPr fontId="4"/>
  </si>
  <si>
    <t>材床は、サンショウ、フジ、カエデ、ハクウンボク、アオハダ、ミズキ、ガマズミ。
一重テープが伐採木。
二重テープが調査中心木。</t>
    <rPh sb="0" eb="1">
      <t>ザイ</t>
    </rPh>
    <rPh sb="1" eb="2">
      <t>ユカ</t>
    </rPh>
    <rPh sb="39" eb="40">
      <t>キ</t>
    </rPh>
    <phoneticPr fontId="4"/>
  </si>
  <si>
    <t>下層</t>
    <rPh sb="0" eb="2">
      <t>カソウ</t>
    </rPh>
    <phoneticPr fontId="3"/>
  </si>
  <si>
    <t>S-7スギNo.13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</si>
  <si>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S-8ヒノキNo.14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</si>
  <si>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材床は、アオダモ、リョウブ、コナラ、ヤマツツジ、ハクウンボク、ナツハゼ、ウリハダカエデ。
一重テープが伐採木。
二重テープが調査中心木。</t>
    <rPh sb="0" eb="2">
      <t>ザイユカ</t>
    </rPh>
    <rPh sb="47" eb="49">
      <t>ヒトエ</t>
    </rPh>
    <rPh sb="53" eb="55">
      <t>バッサイ</t>
    </rPh>
    <rPh sb="55" eb="56">
      <t>キ</t>
    </rPh>
    <rPh sb="58" eb="60">
      <t>フタエ</t>
    </rPh>
    <rPh sb="64" eb="66">
      <t>チョウサ</t>
    </rPh>
    <rPh sb="66" eb="68">
      <t>チュウシン</t>
    </rPh>
    <rPh sb="68" eb="69">
      <t>キ</t>
    </rPh>
    <phoneticPr fontId="4"/>
  </si>
  <si>
    <t>下層植生は、フジ、ミズキ、ウグイスカズラ、カエデ。
一重テープが伐採木。
二重テープが調査中心木。</t>
    <rPh sb="0" eb="4">
      <t>カソウショクセイ</t>
    </rPh>
    <rPh sb="27" eb="29">
      <t>ヒトエ</t>
    </rPh>
    <rPh sb="33" eb="35">
      <t>バッサイ</t>
    </rPh>
    <rPh sb="35" eb="36">
      <t>キ</t>
    </rPh>
    <rPh sb="38" eb="40">
      <t>フタエ</t>
    </rPh>
    <rPh sb="44" eb="46">
      <t>チョウサ</t>
    </rPh>
    <rPh sb="46" eb="48">
      <t>チュウシン</t>
    </rPh>
    <rPh sb="48" eb="49">
      <t>キ</t>
    </rPh>
    <phoneticPr fontId="4"/>
  </si>
  <si>
    <t>S-11広葉樹No.19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</si>
  <si>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S-13ヒノキNo.21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</si>
  <si>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S-14アカマツNo.22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</si>
  <si>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材床は、ヤマツツジ、アオダモ、ガマズミ、リョウブ、ヤマザクラ、ネジキ、モミノキ、ウリハダカエデ。
一重テープが伐採木。
二重テープが調査中心木。</t>
    <rPh sb="0" eb="2">
      <t>ザイユカ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</si>
  <si>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S-15広葉樹No.25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</si>
  <si>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材床は、ガマズミ、タラノキ、ミズキ、ヤマザクラ、ハリギリ、コシアブラ、リョウブ、ホウノキ。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</si>
  <si>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下層</t>
    <rPh sb="0" eb="2">
      <t>カソウ</t>
    </rPh>
    <phoneticPr fontId="3"/>
  </si>
  <si>
    <t>▲</t>
    <phoneticPr fontId="3"/>
  </si>
  <si>
    <t>下層</t>
    <rPh sb="0" eb="2">
      <t>カソウ</t>
    </rPh>
    <phoneticPr fontId="3"/>
  </si>
  <si>
    <t>○</t>
    <phoneticPr fontId="3"/>
  </si>
  <si>
    <t>材床は、ネジキ、モミノキ、リョウブ、ガマズミ、アオハダ、タカノツメ、ヤマツツジ、オオウラジロノキ、ハクウンボク。
一重テープが伐採木。
二重テープが調査中心木。</t>
    <rPh sb="0" eb="2">
      <t>ザイユカ</t>
    </rPh>
    <rPh sb="59" eb="61">
      <t>ヒトエ</t>
    </rPh>
    <rPh sb="65" eb="67">
      <t>バッサイ</t>
    </rPh>
    <rPh sb="67" eb="68">
      <t>キ</t>
    </rPh>
    <rPh sb="70" eb="72">
      <t>フタエ</t>
    </rPh>
    <rPh sb="76" eb="78">
      <t>チョウサ</t>
    </rPh>
    <rPh sb="78" eb="80">
      <t>チュウシン</t>
    </rPh>
    <rPh sb="80" eb="81">
      <t>キ</t>
    </rPh>
    <phoneticPr fontId="4"/>
  </si>
  <si>
    <t>材床は、ネジキ、ウリハダカエデ、ヤマウルシ、タカノツメ、モミノキ、ハクウンボク、ガマズミ。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</si>
  <si>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S-18広葉樹No.32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</si>
  <si>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材床は、マンサク、アオダモ、ネジキ、ウリハダカエデ、モミノキ、ガマズミ、リョウブ。
一重テープが伐採木。
二重テープが調査中心木。</t>
    <rPh sb="0" eb="2">
      <t>ザイユカ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</si>
  <si>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○</t>
    <phoneticPr fontId="3"/>
  </si>
  <si>
    <t>下層</t>
    <rPh sb="0" eb="2">
      <t>カソウ</t>
    </rPh>
    <phoneticPr fontId="3"/>
  </si>
  <si>
    <t xml:space="preserve">材床は、フジ、ガマズミ、ナツハゼ、ヤマツツジ、リョウブ、コシアブラ、アオダモ、モミノキ。
一重テープが伐採木。
二重テープが調査中心木。
</t>
    <rPh sb="0" eb="1">
      <t>ザイ</t>
    </rPh>
    <rPh sb="1" eb="2">
      <t>ユカ</t>
    </rPh>
    <phoneticPr fontId="4"/>
  </si>
  <si>
    <t>S-21広葉樹No.35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</si>
  <si>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材床は、キブシ、ホウノキ、ウツギ、アオダモ、ガラヅミ、ムラサキシキブ、ヤマサンショウ、ウグイスカズラ。
一重テープが伐採木。
二重テープが調査中心木。</t>
    <rPh sb="0" eb="2">
      <t>ザイユカ</t>
    </rPh>
    <rPh sb="54" eb="56">
      <t>ヒトエ</t>
    </rPh>
    <rPh sb="60" eb="62">
      <t>バッサイ</t>
    </rPh>
    <rPh sb="62" eb="63">
      <t>キ</t>
    </rPh>
    <rPh sb="65" eb="67">
      <t>フタエ</t>
    </rPh>
    <rPh sb="71" eb="73">
      <t>チョウサ</t>
    </rPh>
    <rPh sb="73" eb="75">
      <t>チュウシン</t>
    </rPh>
    <rPh sb="75" eb="76">
      <t>キ</t>
    </rPh>
    <phoneticPr fontId="4"/>
  </si>
  <si>
    <t>▲</t>
    <phoneticPr fontId="3"/>
  </si>
  <si>
    <t xml:space="preserve">材床は、ハクウンボク、ムラサキシキブ、イヌガヤ、アオダモ、ヤマグワ。
一重テープが伐採木。
二重テープが調査中心木。
</t>
    <rPh sb="0" eb="1">
      <t>ザイ</t>
    </rPh>
    <rPh sb="1" eb="2">
      <t>ユカ</t>
    </rPh>
    <phoneticPr fontId="4"/>
  </si>
  <si>
    <t>材床は、リョウブ、ホウノキ、ヤマザクラ、ウリハダカエデ、アオダモ、エゴノキ、ヤマウルシ、ムラサキシキブ、ガマズミ、フジ。
一重テープが伐採木。
二重テープが調査中心木。</t>
    <rPh sb="0" eb="2">
      <t>ザイユカ</t>
    </rPh>
    <rPh sb="63" eb="65">
      <t>ヒトエ</t>
    </rPh>
    <rPh sb="69" eb="71">
      <t>バッサイ</t>
    </rPh>
    <rPh sb="71" eb="72">
      <t>キ</t>
    </rPh>
    <rPh sb="74" eb="76">
      <t>フタエ</t>
    </rPh>
    <rPh sb="80" eb="82">
      <t>チョウサ</t>
    </rPh>
    <rPh sb="82" eb="84">
      <t>チュウシン</t>
    </rPh>
    <rPh sb="84" eb="85">
      <t>キ</t>
    </rPh>
    <phoneticPr fontId="4"/>
  </si>
  <si>
    <t>材床は、イヌガヤ、ウリハダカエデ、リョウブ、ガマズミ、モミノキ、アオダモ、ネジキ、ヤマザクラ、イロハモミジ、ヤマウルシ、ヤマツツジ。
一重テープが伐採木。
二重テープが調査中心木。</t>
    <rPh sb="0" eb="2">
      <t>ザイユカ</t>
    </rPh>
    <rPh sb="69" eb="71">
      <t>ヒトエ</t>
    </rPh>
    <rPh sb="75" eb="77">
      <t>バッサイ</t>
    </rPh>
    <rPh sb="77" eb="78">
      <t>キ</t>
    </rPh>
    <rPh sb="80" eb="82">
      <t>フタエ</t>
    </rPh>
    <rPh sb="86" eb="88">
      <t>チョウサ</t>
    </rPh>
    <rPh sb="88" eb="90">
      <t>チュウシン</t>
    </rPh>
    <rPh sb="90" eb="91">
      <t>キ</t>
    </rPh>
    <phoneticPr fontId="4"/>
  </si>
  <si>
    <t>スギ</t>
    <phoneticPr fontId="3"/>
  </si>
  <si>
    <t>○</t>
    <phoneticPr fontId="3"/>
  </si>
  <si>
    <t>材床は、ヤマツツジ、モミノキ、ヤマサンショウ、カエデ、ウリカエデ、クリ、エゴノキ、ハリギリ。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</si>
  <si>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中心木</t>
    <rPh sb="0" eb="3">
      <t>チュウシンボク</t>
    </rPh>
    <phoneticPr fontId="3"/>
  </si>
  <si>
    <t>ヤマツツジ、アオダモ、ガマズミ、リョウブ、ヤマザクラ、ネジキ、モミノキ、ウリハダカエデ。</t>
  </si>
  <si>
    <t>モミノキ、ヤマツツジ、ホウノキ、ネジキ、アオダモ、イヌシデ、リョウブ。</t>
  </si>
  <si>
    <t>ヤマツツジ、ネジキ、リョウブ、マンサク、コシアブラ、イヌシデ。</t>
  </si>
  <si>
    <t>ヤマツツジ、イヌシデ、マンサク、コシアブラ、ホウノキ、アオダモ、ガマズミ、リョウブ、ヤマザクラ、ネジキ、モミノキ、ウリハダカエデ。</t>
    <phoneticPr fontId="3"/>
  </si>
  <si>
    <t>S16アカマツ28</t>
    <phoneticPr fontId="3"/>
  </si>
  <si>
    <t>No.28</t>
    <phoneticPr fontId="3"/>
  </si>
  <si>
    <t>ガマズミ、タラノキ、ミズキ、ヤマザクラ、ハリギリ、コシアブラ、リョウブ、ホウノキ。</t>
  </si>
  <si>
    <t>オオウラジロノキ、ハクウンボク、モミノキ、アオハダ、アオダモ、エゴノキ。</t>
  </si>
  <si>
    <t>リョウブ、エゴノキ、マンサク、モミノキ。</t>
  </si>
  <si>
    <t>エゴノキ、ハクウンボク、マンサク、アオダモ、アオハダ、オオウラジロノキ、ガマズミ、タラノキ、ミズキ、ヤマザクラ、ハリギリ、コシアブラ、リョウブ、ホウノキ。</t>
    <phoneticPr fontId="3"/>
  </si>
  <si>
    <t>ネジキ、モミノキ、リョウブ、ガマズミ、アオハダ、タカノツメ、ヤマツツジ、オオウラジロノキ、ハクウンボク。</t>
  </si>
  <si>
    <t>ネジキ、ウリハダカエデ、ヤマウルシ、タカノツメ、モミノキ、ハクウンボク、ガマズミ。</t>
  </si>
  <si>
    <t>マンサク、アオダモ、ネジキ、ウリハダカエデ、モミノキ、ガマズミ、リョウブ。</t>
  </si>
  <si>
    <t>ウリハダカエデ、オオウラジロノキ、ヤマウルシ、マンサク、ネジキ、モミノキ、リョウブ、ガマズミ、アオハダ、タカノツメ、ヤマツツジ、オオウラジロノキ、ハクウンボク。</t>
    <phoneticPr fontId="3"/>
  </si>
  <si>
    <t>欠頂</t>
    <rPh sb="0" eb="1">
      <t>ケツ</t>
    </rPh>
    <rPh sb="1" eb="2">
      <t>イタダ</t>
    </rPh>
    <phoneticPr fontId="3"/>
  </si>
  <si>
    <t>バランス</t>
    <phoneticPr fontId="3"/>
  </si>
  <si>
    <t>アオダモ、ヤマツツジ、アケビ、ウリハダカエデ、ホウノキ、ヤマザクラ、アオハダ、ハクウンボク、エゴノキ、ヤマサンショウ。</t>
  </si>
  <si>
    <t>キブシ、ホウノキ、ウツギ、アオダモ、ガラヅミ、ムラサキシキブ、ヤマサンショウ、ウグイスカズラ。</t>
    <phoneticPr fontId="3"/>
  </si>
  <si>
    <t>アオダモ、ヤマツツジ、アケビ、ウリハダカエデ、ムラサキシキブ、ガマズミ、ホウノキ、ヤマザクラ、アオハダ、ハクウンボク、エゴノキ、サンショウ。</t>
    <phoneticPr fontId="3"/>
  </si>
  <si>
    <t>欠頂</t>
    <rPh sb="0" eb="1">
      <t>ケツ</t>
    </rPh>
    <rPh sb="1" eb="2">
      <t>イタダキ</t>
    </rPh>
    <phoneticPr fontId="3"/>
  </si>
  <si>
    <t>二又</t>
  </si>
  <si>
    <t>S-33スギNo.49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</si>
  <si>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リョウブ、ホウノキ、ヤマザクラ、ウリハダカエデ、アオダモ、エゴノキ、ヤマウルシ、ムラサキシキブ、ガマズミ、フジ。</t>
  </si>
  <si>
    <t>イヌガヤ、ウリハダカエデ、リョウブ、ガマズミ、モミノキ、アオダモ、ネジキ、ヤマザクラ、イロハモミジ、ヤマウルシ、ヤマツツジ。</t>
  </si>
  <si>
    <t>アオダモ、リョウブ、ヤマウルシ、ホウノキ、クリ、ヤマザクラ、ウリハダカエデ、ヤマツツジ、アオハダ、マンサク、ネジキ、エゴノキ。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</si>
</sst>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"/>
    <numFmt numFmtId="177" formatCode="0.000;;"/>
    <numFmt numFmtId="178" formatCode="#,##0.0;[Red]\-#,##0.0"/>
    <numFmt numFmtId="179" formatCode="0.0;;"/>
    <numFmt numFmtId="180" formatCode="0.0"/>
    <numFmt numFmtId="181" formatCode="#,##0_);[Red]\(#,##0\)"/>
    <numFmt numFmtId="182" formatCode="#,##0_ "/>
    <numFmt numFmtId="183" formatCode="#,##0.0_ "/>
    <numFmt numFmtId="184" formatCode="0.0_);[Red]\(0.0\)"/>
    <numFmt numFmtId="185" formatCode="0.0_ "/>
    <numFmt numFmtId="186" formatCode="[&lt;=999]000;[&lt;=9999]000\-00;000\-0000"/>
  </numFmts>
  <fonts count="12" x14ac:knownFonts="1">
    <font>
      <sz val="11"/>
      <color theme="1"/>
      <name val="ＭＳ Ｐゴシック"/>
      <family val="2"/>
      <scheme val="minor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0.5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148">
    <xf numFmtId="0" fontId="0" fillId="0" borderId="0" xfId="0"/>
    <xf numFmtId="0" fontId="2" fillId="0" borderId="0" xfId="1" applyFont="1" applyAlignment="1">
      <alignment vertical="center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176" fontId="6" fillId="2" borderId="5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shrinkToFit="1"/>
    </xf>
    <xf numFmtId="0" fontId="1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0" fontId="1" fillId="0" borderId="0" xfId="1"/>
    <xf numFmtId="0" fontId="6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38" fontId="6" fillId="2" borderId="5" xfId="2" applyFont="1" applyFill="1" applyBorder="1" applyAlignment="1">
      <alignment horizontal="center" vertical="center"/>
    </xf>
    <xf numFmtId="177" fontId="6" fillId="2" borderId="5" xfId="1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179" fontId="6" fillId="2" borderId="5" xfId="2" applyNumberFormat="1" applyFont="1" applyFill="1" applyBorder="1" applyAlignment="1">
      <alignment horizontal="center" vertical="center"/>
    </xf>
    <xf numFmtId="180" fontId="6" fillId="2" borderId="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1" fillId="3" borderId="5" xfId="1" applyFill="1" applyBorder="1" applyAlignment="1">
      <alignment horizontal="center" vertical="center" shrinkToFit="1"/>
    </xf>
    <xf numFmtId="0" fontId="6" fillId="3" borderId="11" xfId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vertical="center"/>
    </xf>
    <xf numFmtId="0" fontId="1" fillId="0" borderId="0" xfId="1" applyAlignment="1">
      <alignment shrinkToFit="1"/>
    </xf>
    <xf numFmtId="0" fontId="6" fillId="0" borderId="11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center" shrinkToFit="1"/>
    </xf>
    <xf numFmtId="181" fontId="6" fillId="2" borderId="5" xfId="1" applyNumberFormat="1" applyFont="1" applyFill="1" applyBorder="1" applyAlignment="1">
      <alignment horizontal="center" vertical="center"/>
    </xf>
    <xf numFmtId="182" fontId="6" fillId="2" borderId="5" xfId="1" applyNumberFormat="1" applyFont="1" applyFill="1" applyBorder="1" applyAlignment="1">
      <alignment horizontal="center" vertical="center"/>
    </xf>
    <xf numFmtId="176" fontId="6" fillId="0" borderId="5" xfId="1" applyNumberFormat="1" applyFont="1" applyFill="1" applyBorder="1" applyAlignment="1">
      <alignment horizontal="center" vertical="center"/>
    </xf>
    <xf numFmtId="183" fontId="6" fillId="2" borderId="5" xfId="1" applyNumberFormat="1" applyFont="1" applyFill="1" applyBorder="1" applyAlignment="1">
      <alignment horizontal="center" vertical="center"/>
    </xf>
    <xf numFmtId="177" fontId="6" fillId="0" borderId="5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184" fontId="6" fillId="2" borderId="5" xfId="1" applyNumberFormat="1" applyFont="1" applyFill="1" applyBorder="1" applyAlignment="1">
      <alignment horizontal="center" vertical="center"/>
    </xf>
    <xf numFmtId="185" fontId="6" fillId="2" borderId="5" xfId="1" applyNumberFormat="1" applyFont="1" applyFill="1" applyBorder="1" applyAlignment="1">
      <alignment horizontal="center" vertical="center"/>
    </xf>
    <xf numFmtId="185" fontId="6" fillId="0" borderId="0" xfId="1" applyNumberFormat="1" applyFont="1" applyFill="1" applyBorder="1" applyAlignment="1">
      <alignment horizontal="center" vertical="center"/>
    </xf>
    <xf numFmtId="0" fontId="1" fillId="0" borderId="0" xfId="1" applyFill="1"/>
    <xf numFmtId="0" fontId="6" fillId="0" borderId="0" xfId="1" applyFont="1" applyFill="1" applyAlignment="1">
      <alignment vertical="center"/>
    </xf>
    <xf numFmtId="0" fontId="1" fillId="0" borderId="0" xfId="1" applyBorder="1"/>
    <xf numFmtId="0" fontId="5" fillId="0" borderId="0" xfId="1" applyFont="1" applyAlignment="1">
      <alignment vertical="center"/>
    </xf>
    <xf numFmtId="0" fontId="1" fillId="0" borderId="5" xfId="1" applyBorder="1" applyAlignment="1">
      <alignment horizontal="center" vertical="center"/>
    </xf>
    <xf numFmtId="0" fontId="1" fillId="0" borderId="0" xfId="1" applyFill="1" applyBorder="1" applyAlignment="1">
      <alignment horizontal="left" vertical="center"/>
    </xf>
    <xf numFmtId="0" fontId="6" fillId="0" borderId="5" xfId="1" applyFont="1" applyFill="1" applyBorder="1" applyAlignment="1">
      <alignment horizontal="lef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186" fontId="1" fillId="3" borderId="5" xfId="1" applyNumberFormat="1" applyFill="1" applyBorder="1" applyAlignment="1">
      <alignment horizontal="center" vertical="center" shrinkToFit="1"/>
    </xf>
    <xf numFmtId="0" fontId="1" fillId="3" borderId="5" xfId="1" applyNumberForma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top" wrapText="1"/>
    </xf>
    <xf numFmtId="0" fontId="9" fillId="0" borderId="5" xfId="1" applyFont="1" applyFill="1" applyBorder="1" applyAlignment="1">
      <alignment horizontal="righ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right" vertical="center"/>
    </xf>
    <xf numFmtId="0" fontId="6" fillId="0" borderId="5" xfId="1" applyFont="1" applyFill="1" applyBorder="1" applyAlignment="1">
      <alignment horizontal="center" vertical="center"/>
    </xf>
    <xf numFmtId="0" fontId="1" fillId="3" borderId="5" xfId="1" applyNumberFormat="1" applyFon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 shrinkToFit="1"/>
    </xf>
    <xf numFmtId="0" fontId="6" fillId="0" borderId="1" xfId="1" applyFont="1" applyFill="1" applyBorder="1" applyAlignment="1">
      <alignment horizontal="center" vertical="center" shrinkToFit="1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11" xfId="1" applyFont="1" applyFill="1" applyBorder="1" applyAlignment="1">
      <alignment horizontal="left" vertical="top" wrapText="1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6" fillId="4" borderId="4" xfId="1" applyFont="1" applyFill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6" borderId="3" xfId="1" applyFont="1" applyFill="1" applyBorder="1" applyAlignment="1">
      <alignment horizontal="center" vertical="center" shrinkToFit="1"/>
    </xf>
    <xf numFmtId="0" fontId="6" fillId="6" borderId="4" xfId="1" applyFont="1" applyFill="1" applyBorder="1" applyAlignment="1">
      <alignment horizontal="center" vertical="center" shrinkToFit="1"/>
    </xf>
    <xf numFmtId="0" fontId="1" fillId="0" borderId="0" xfId="1" applyAlignment="1">
      <alignment horizontal="right" vertical="center"/>
    </xf>
    <xf numFmtId="0" fontId="1" fillId="0" borderId="12" xfId="1" applyBorder="1" applyAlignment="1">
      <alignment horizontal="right" vertical="center"/>
    </xf>
    <xf numFmtId="0" fontId="1" fillId="3" borderId="2" xfId="1" applyFill="1" applyBorder="1" applyAlignment="1">
      <alignment horizontal="left" vertical="center"/>
    </xf>
    <xf numFmtId="0" fontId="1" fillId="3" borderId="3" xfId="1" applyFill="1" applyBorder="1" applyAlignment="1">
      <alignment horizontal="left" vertical="center"/>
    </xf>
    <xf numFmtId="0" fontId="1" fillId="3" borderId="4" xfId="1" applyFill="1" applyBorder="1" applyAlignment="1">
      <alignment horizontal="left" vertical="center"/>
    </xf>
    <xf numFmtId="0" fontId="2" fillId="4" borderId="0" xfId="1" applyFont="1" applyFill="1" applyBorder="1" applyAlignment="1">
      <alignment horizontal="left" shrinkToFit="1"/>
    </xf>
    <xf numFmtId="0" fontId="6" fillId="0" borderId="13" xfId="1" applyFont="1" applyFill="1" applyBorder="1" applyAlignment="1">
      <alignment horizontal="center" vertical="center" shrinkToFit="1"/>
    </xf>
    <xf numFmtId="0" fontId="6" fillId="0" borderId="14" xfId="1" applyFont="1" applyFill="1" applyBorder="1" applyAlignment="1">
      <alignment horizontal="center" vertical="center" shrinkToFit="1"/>
    </xf>
    <xf numFmtId="0" fontId="6" fillId="0" borderId="15" xfId="1" applyFont="1" applyFill="1" applyBorder="1" applyAlignment="1">
      <alignment horizontal="center" vertical="center" shrinkToFit="1"/>
    </xf>
    <xf numFmtId="0" fontId="6" fillId="0" borderId="16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6" fillId="0" borderId="7" xfId="1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left" vertical="center"/>
    </xf>
    <xf numFmtId="0" fontId="6" fillId="5" borderId="2" xfId="1" applyFont="1" applyFill="1" applyBorder="1" applyAlignment="1">
      <alignment horizontal="center" vertical="center" shrinkToFit="1"/>
    </xf>
    <xf numFmtId="0" fontId="6" fillId="5" borderId="3" xfId="1" applyFont="1" applyFill="1" applyBorder="1" applyAlignment="1">
      <alignment horizontal="center" vertical="center" shrinkToFit="1"/>
    </xf>
    <xf numFmtId="0" fontId="6" fillId="5" borderId="4" xfId="1" applyFont="1" applyFill="1" applyBorder="1" applyAlignment="1">
      <alignment horizontal="center" vertical="center" shrinkToFit="1"/>
    </xf>
  </cellXfs>
  <cellStyles count="3">
    <cellStyle name="桁区切り 2" xfId="2" xr:uid="{00000000-0005-0000-0000-000000000000}"/>
    <cellStyle name="標準" xfId="0" builtinId="0"/>
    <cellStyle name="標準 2" xfId="1" xr:uid="{00000000-0005-0000-0000-000002000000}"/>
  </cellStyles>
  <dxfs count="848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2" defaultPivotStyle="PivotStyleMedium9"/>
  <colors>
    <mruColors>
      <color rgb="FF993300"/>
      <color rgb="FF990033"/>
      <color rgb="FFFF99FF"/>
      <color rgb="FFFF66FF"/>
      <color rgb="FFF9D5EC"/>
      <color rgb="FFCC9900"/>
      <color rgb="FF99FF33"/>
      <color rgb="FF56929A"/>
      <color rgb="FF80816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47625</xdr:rowOff>
    </xdr:from>
    <xdr:to>
      <xdr:col>6</xdr:col>
      <xdr:colOff>123825</xdr:colOff>
      <xdr:row>5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4DAE6CF-BFD3-47B8-A2E6-3BDD1C0F9A4E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8</xdr:row>
      <xdr:rowOff>47625</xdr:rowOff>
    </xdr:from>
    <xdr:to>
      <xdr:col>6</xdr:col>
      <xdr:colOff>123825</xdr:colOff>
      <xdr:row>9</xdr:row>
      <xdr:rowOff>133350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B50DCE23-7B67-4CC6-B091-7017B7CEEEA9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10</xdr:row>
      <xdr:rowOff>47625</xdr:rowOff>
    </xdr:from>
    <xdr:to>
      <xdr:col>6</xdr:col>
      <xdr:colOff>123825</xdr:colOff>
      <xdr:row>11</xdr:row>
      <xdr:rowOff>133350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6838AB7-23EC-4F52-B5D1-96006DE612C2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47625</xdr:rowOff>
    </xdr:from>
    <xdr:to>
      <xdr:col>6</xdr:col>
      <xdr:colOff>123825</xdr:colOff>
      <xdr:row>16</xdr:row>
      <xdr:rowOff>133350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679CA1EB-C765-4929-A5BA-061C4C507355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</xdr:colOff>
      <xdr:row>12</xdr:row>
      <xdr:rowOff>38100</xdr:rowOff>
    </xdr:from>
    <xdr:to>
      <xdr:col>6</xdr:col>
      <xdr:colOff>102869</xdr:colOff>
      <xdr:row>14</xdr:row>
      <xdr:rowOff>95250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1C361569-4156-41AA-912D-DB120047AD4E}"/>
            </a:ext>
          </a:extLst>
        </xdr:cNvPr>
        <xdr:cNvSpPr/>
      </xdr:nvSpPr>
      <xdr:spPr>
        <a:xfrm>
          <a:off x="3695700" y="2905125"/>
          <a:ext cx="45719" cy="381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100072</xdr:colOff>
      <xdr:row>3</xdr:row>
      <xdr:rowOff>58316</xdr:rowOff>
    </xdr:from>
    <xdr:to>
      <xdr:col>6</xdr:col>
      <xdr:colOff>145791</xdr:colOff>
      <xdr:row>6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A2D4CBBB-C672-4CF8-8AFB-F85A743BB1C2}"/>
            </a:ext>
          </a:extLst>
        </xdr:cNvPr>
        <xdr:cNvSpPr/>
      </xdr:nvSpPr>
      <xdr:spPr>
        <a:xfrm rot="10800000" flipH="1">
          <a:off x="3754562" y="1467627"/>
          <a:ext cx="45719" cy="56372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8</xdr:row>
      <xdr:rowOff>38877</xdr:rowOff>
    </xdr:from>
    <xdr:to>
      <xdr:col>6</xdr:col>
      <xdr:colOff>162352</xdr:colOff>
      <xdr:row>9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5EC12059-1EFD-4955-AC76-EA348C8BC68E}"/>
            </a:ext>
          </a:extLst>
        </xdr:cNvPr>
        <xdr:cNvSpPr/>
      </xdr:nvSpPr>
      <xdr:spPr>
        <a:xfrm>
          <a:off x="3771123" y="4587550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5ACE0ED9-9059-4E9D-8C1E-9BA8CBA828C6}"/>
            </a:ext>
          </a:extLst>
        </xdr:cNvPr>
        <xdr:cNvSpPr/>
      </xdr:nvSpPr>
      <xdr:spPr>
        <a:xfrm>
          <a:off x="3771123" y="4587550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18</xdr:row>
      <xdr:rowOff>38877</xdr:rowOff>
    </xdr:from>
    <xdr:to>
      <xdr:col>6</xdr:col>
      <xdr:colOff>162352</xdr:colOff>
      <xdr:row>19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ED27AD67-030A-45B8-B51A-693CB3A97221}"/>
            </a:ext>
          </a:extLst>
        </xdr:cNvPr>
        <xdr:cNvSpPr/>
      </xdr:nvSpPr>
      <xdr:spPr>
        <a:xfrm>
          <a:off x="3771123" y="4422321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E8A658EC-1433-4160-BD7B-E7ECC4AE7C78}"/>
            </a:ext>
          </a:extLst>
        </xdr:cNvPr>
        <xdr:cNvSpPr/>
      </xdr:nvSpPr>
      <xdr:spPr>
        <a:xfrm>
          <a:off x="3771123" y="4422321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7749196F-3AAA-4973-A46C-1761EBCE1D5F}"/>
            </a:ext>
          </a:extLst>
        </xdr:cNvPr>
        <xdr:cNvSpPr/>
      </xdr:nvSpPr>
      <xdr:spPr>
        <a:xfrm>
          <a:off x="3771123" y="4422321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3</xdr:row>
      <xdr:rowOff>48597</xdr:rowOff>
    </xdr:from>
    <xdr:to>
      <xdr:col>6</xdr:col>
      <xdr:colOff>174949</xdr:colOff>
      <xdr:row>5</xdr:row>
      <xdr:rowOff>68036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12B6690F-CA6C-40FC-923C-E65E659D2D6E}"/>
            </a:ext>
          </a:extLst>
        </xdr:cNvPr>
        <xdr:cNvSpPr/>
      </xdr:nvSpPr>
      <xdr:spPr>
        <a:xfrm>
          <a:off x="3741964" y="1457908"/>
          <a:ext cx="87475" cy="349898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87474</xdr:colOff>
      <xdr:row>3</xdr:row>
      <xdr:rowOff>48597</xdr:rowOff>
    </xdr:from>
    <xdr:to>
      <xdr:col>6</xdr:col>
      <xdr:colOff>174949</xdr:colOff>
      <xdr:row>5</xdr:row>
      <xdr:rowOff>68036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4464F63D-5BBB-42F1-AD52-BE63933F4ABD}"/>
            </a:ext>
          </a:extLst>
        </xdr:cNvPr>
        <xdr:cNvSpPr/>
      </xdr:nvSpPr>
      <xdr:spPr>
        <a:xfrm>
          <a:off x="3726024" y="1458297"/>
          <a:ext cx="87475" cy="343289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250E0884-801E-4EA0-B324-8805D50F3E6C}"/>
            </a:ext>
          </a:extLst>
        </xdr:cNvPr>
        <xdr:cNvSpPr/>
      </xdr:nvSpPr>
      <xdr:spPr>
        <a:xfrm>
          <a:off x="3755183" y="19343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AA3B4989-FB51-4531-B644-ED6F3ED6F394}"/>
            </a:ext>
          </a:extLst>
        </xdr:cNvPr>
        <xdr:cNvSpPr/>
      </xdr:nvSpPr>
      <xdr:spPr>
        <a:xfrm>
          <a:off x="3755183" y="19343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11</xdr:row>
      <xdr:rowOff>38877</xdr:rowOff>
    </xdr:from>
    <xdr:to>
      <xdr:col>6</xdr:col>
      <xdr:colOff>162352</xdr:colOff>
      <xdr:row>12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777433DF-E27D-48AD-A6F2-8DC53082AA2A}"/>
            </a:ext>
          </a:extLst>
        </xdr:cNvPr>
        <xdr:cNvSpPr/>
      </xdr:nvSpPr>
      <xdr:spPr>
        <a:xfrm>
          <a:off x="3755183" y="19343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E6D35B5F-C966-4077-9653-27EF57112464}"/>
            </a:ext>
          </a:extLst>
        </xdr:cNvPr>
        <xdr:cNvSpPr/>
      </xdr:nvSpPr>
      <xdr:spPr>
        <a:xfrm>
          <a:off x="3755183" y="19343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19</xdr:row>
      <xdr:rowOff>38877</xdr:rowOff>
    </xdr:from>
    <xdr:to>
      <xdr:col>6</xdr:col>
      <xdr:colOff>162352</xdr:colOff>
      <xdr:row>20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4A534BBE-DB71-40EC-ADC7-3611D4F757FB}"/>
            </a:ext>
          </a:extLst>
        </xdr:cNvPr>
        <xdr:cNvSpPr/>
      </xdr:nvSpPr>
      <xdr:spPr>
        <a:xfrm>
          <a:off x="3755183" y="565862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38877</xdr:rowOff>
    </xdr:from>
    <xdr:to>
      <xdr:col>6</xdr:col>
      <xdr:colOff>162352</xdr:colOff>
      <xdr:row>14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2DF08061-0A01-466D-9603-8D25C40BBFE6}"/>
            </a:ext>
          </a:extLst>
        </xdr:cNvPr>
        <xdr:cNvSpPr/>
      </xdr:nvSpPr>
      <xdr:spPr>
        <a:xfrm>
          <a:off x="3755183" y="565862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4</xdr:row>
      <xdr:rowOff>38877</xdr:rowOff>
    </xdr:from>
    <xdr:to>
      <xdr:col>6</xdr:col>
      <xdr:colOff>162352</xdr:colOff>
      <xdr:row>5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91AD9EDE-9ECE-4BDF-B2D1-258570EBAE7E}"/>
            </a:ext>
          </a:extLst>
        </xdr:cNvPr>
        <xdr:cNvSpPr/>
      </xdr:nvSpPr>
      <xdr:spPr>
        <a:xfrm>
          <a:off x="3755183" y="565862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10</xdr:row>
      <xdr:rowOff>48597</xdr:rowOff>
    </xdr:from>
    <xdr:to>
      <xdr:col>6</xdr:col>
      <xdr:colOff>174949</xdr:colOff>
      <xdr:row>12</xdr:row>
      <xdr:rowOff>68036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79D99684-F12F-4FE5-A0FE-441C106E1EAE}"/>
            </a:ext>
          </a:extLst>
        </xdr:cNvPr>
        <xdr:cNvSpPr/>
      </xdr:nvSpPr>
      <xdr:spPr>
        <a:xfrm>
          <a:off x="3726024" y="5182572"/>
          <a:ext cx="87475" cy="343289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87474</xdr:colOff>
      <xdr:row>15</xdr:row>
      <xdr:rowOff>48597</xdr:rowOff>
    </xdr:from>
    <xdr:to>
      <xdr:col>6</xdr:col>
      <xdr:colOff>133193</xdr:colOff>
      <xdr:row>17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A28A291D-C2C8-490A-A67A-F5D20DCD9D21}"/>
            </a:ext>
          </a:extLst>
        </xdr:cNvPr>
        <xdr:cNvSpPr/>
      </xdr:nvSpPr>
      <xdr:spPr>
        <a:xfrm>
          <a:off x="3726024" y="3401397"/>
          <a:ext cx="45719" cy="40860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87475</xdr:colOff>
      <xdr:row>22</xdr:row>
      <xdr:rowOff>48597</xdr:rowOff>
    </xdr:from>
    <xdr:to>
      <xdr:col>6</xdr:col>
      <xdr:colOff>152401</xdr:colOff>
      <xdr:row>24</xdr:row>
      <xdr:rowOff>123825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811149D0-D844-41EE-9A0E-6FDFE6BA3B39}"/>
            </a:ext>
          </a:extLst>
        </xdr:cNvPr>
        <xdr:cNvSpPr/>
      </xdr:nvSpPr>
      <xdr:spPr>
        <a:xfrm>
          <a:off x="3726025" y="4534872"/>
          <a:ext cx="64926" cy="399078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67BB0325-2FB5-463A-8777-2594BD2D800C}"/>
            </a:ext>
          </a:extLst>
        </xdr:cNvPr>
        <xdr:cNvSpPr/>
      </xdr:nvSpPr>
      <xdr:spPr>
        <a:xfrm>
          <a:off x="3755183" y="19343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3</xdr:row>
      <xdr:rowOff>48597</xdr:rowOff>
    </xdr:from>
    <xdr:to>
      <xdr:col>6</xdr:col>
      <xdr:colOff>174949</xdr:colOff>
      <xdr:row>5</xdr:row>
      <xdr:rowOff>68036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2E1713DD-EFF4-4DF0-8CE8-7B998CC5D018}"/>
            </a:ext>
          </a:extLst>
        </xdr:cNvPr>
        <xdr:cNvSpPr/>
      </xdr:nvSpPr>
      <xdr:spPr>
        <a:xfrm>
          <a:off x="3726024" y="1458297"/>
          <a:ext cx="87475" cy="343289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10</xdr:row>
      <xdr:rowOff>38877</xdr:rowOff>
    </xdr:from>
    <xdr:to>
      <xdr:col>6</xdr:col>
      <xdr:colOff>162352</xdr:colOff>
      <xdr:row>11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8A0DB74-B74C-47FF-9A61-DB1266E99111}"/>
            </a:ext>
          </a:extLst>
        </xdr:cNvPr>
        <xdr:cNvSpPr/>
      </xdr:nvSpPr>
      <xdr:spPr>
        <a:xfrm>
          <a:off x="3771123" y="3926632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38877</xdr:rowOff>
    </xdr:from>
    <xdr:to>
      <xdr:col>6</xdr:col>
      <xdr:colOff>162352</xdr:colOff>
      <xdr:row>14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6EDC1D76-932D-4919-831D-9E21DF8CE4DA}"/>
            </a:ext>
          </a:extLst>
        </xdr:cNvPr>
        <xdr:cNvSpPr/>
      </xdr:nvSpPr>
      <xdr:spPr>
        <a:xfrm>
          <a:off x="3771123" y="3926632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47625</xdr:rowOff>
    </xdr:from>
    <xdr:to>
      <xdr:col>6</xdr:col>
      <xdr:colOff>123825</xdr:colOff>
      <xdr:row>5</xdr:row>
      <xdr:rowOff>133350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C7A06AD7-E625-4455-963B-DBC653EC2A3F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8</xdr:row>
      <xdr:rowOff>47625</xdr:rowOff>
    </xdr:from>
    <xdr:to>
      <xdr:col>6</xdr:col>
      <xdr:colOff>123825</xdr:colOff>
      <xdr:row>9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8A14CEA-0E6A-4EED-BB0B-A80A36A4BD11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10</xdr:row>
      <xdr:rowOff>47625</xdr:rowOff>
    </xdr:from>
    <xdr:to>
      <xdr:col>6</xdr:col>
      <xdr:colOff>123825</xdr:colOff>
      <xdr:row>11</xdr:row>
      <xdr:rowOff>133350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4C993794-40FF-4259-A09D-B5CA0F38D0C3}"/>
            </a:ext>
          </a:extLst>
        </xdr:cNvPr>
        <xdr:cNvSpPr/>
      </xdr:nvSpPr>
      <xdr:spPr>
        <a:xfrm>
          <a:off x="3686175" y="25908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6</xdr:row>
      <xdr:rowOff>47625</xdr:rowOff>
    </xdr:from>
    <xdr:to>
      <xdr:col>6</xdr:col>
      <xdr:colOff>123825</xdr:colOff>
      <xdr:row>7</xdr:row>
      <xdr:rowOff>133350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98822688-75EE-4643-8D7C-94D96377444A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20</xdr:row>
      <xdr:rowOff>47625</xdr:rowOff>
    </xdr:from>
    <xdr:to>
      <xdr:col>6</xdr:col>
      <xdr:colOff>112394</xdr:colOff>
      <xdr:row>22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2D32D32D-FF5D-4ADA-8505-0538E8AB8715}"/>
            </a:ext>
          </a:extLst>
        </xdr:cNvPr>
        <xdr:cNvSpPr/>
      </xdr:nvSpPr>
      <xdr:spPr>
        <a:xfrm>
          <a:off x="3705225" y="4210050"/>
          <a:ext cx="45719" cy="409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31</xdr:row>
      <xdr:rowOff>47625</xdr:rowOff>
    </xdr:from>
    <xdr:to>
      <xdr:col>6</xdr:col>
      <xdr:colOff>123825</xdr:colOff>
      <xdr:row>32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EB7E7AEE-4DCD-4912-9D98-A21F8FBF5E3B}"/>
            </a:ext>
          </a:extLst>
        </xdr:cNvPr>
        <xdr:cNvSpPr/>
      </xdr:nvSpPr>
      <xdr:spPr>
        <a:xfrm>
          <a:off x="3686175" y="34004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28</xdr:row>
      <xdr:rowOff>47625</xdr:rowOff>
    </xdr:from>
    <xdr:to>
      <xdr:col>6</xdr:col>
      <xdr:colOff>123825</xdr:colOff>
      <xdr:row>29</xdr:row>
      <xdr:rowOff>133350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BAAC3FF3-76D5-4483-B906-152FA08EE6F5}"/>
            </a:ext>
          </a:extLst>
        </xdr:cNvPr>
        <xdr:cNvSpPr/>
      </xdr:nvSpPr>
      <xdr:spPr>
        <a:xfrm>
          <a:off x="3686175" y="34004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14</xdr:row>
      <xdr:rowOff>47625</xdr:rowOff>
    </xdr:from>
    <xdr:to>
      <xdr:col>6</xdr:col>
      <xdr:colOff>112394</xdr:colOff>
      <xdr:row>16</xdr:row>
      <xdr:rowOff>133350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4C4E17F3-15E8-43CB-BB69-B57F894956A0}"/>
            </a:ext>
          </a:extLst>
        </xdr:cNvPr>
        <xdr:cNvSpPr/>
      </xdr:nvSpPr>
      <xdr:spPr>
        <a:xfrm>
          <a:off x="3705225" y="4210050"/>
          <a:ext cx="45719" cy="409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47625</xdr:rowOff>
    </xdr:from>
    <xdr:to>
      <xdr:col>6</xdr:col>
      <xdr:colOff>123825</xdr:colOff>
      <xdr:row>4</xdr:row>
      <xdr:rowOff>133350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2BCBB2D-4312-4C0C-A5F5-33705C202066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5</xdr:row>
      <xdr:rowOff>47625</xdr:rowOff>
    </xdr:from>
    <xdr:to>
      <xdr:col>6</xdr:col>
      <xdr:colOff>123825</xdr:colOff>
      <xdr:row>6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4C6431-C718-4930-B9E0-8DBDA8EC719D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7</xdr:row>
      <xdr:rowOff>47625</xdr:rowOff>
    </xdr:from>
    <xdr:to>
      <xdr:col>6</xdr:col>
      <xdr:colOff>123825</xdr:colOff>
      <xdr:row>8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7D7527FB-A313-438E-9724-CF30CD9DE2ED}"/>
            </a:ext>
          </a:extLst>
        </xdr:cNvPr>
        <xdr:cNvSpPr/>
      </xdr:nvSpPr>
      <xdr:spPr>
        <a:xfrm>
          <a:off x="3686175" y="17811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47625</xdr:rowOff>
    </xdr:from>
    <xdr:to>
      <xdr:col>6</xdr:col>
      <xdr:colOff>123825</xdr:colOff>
      <xdr:row>12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45994AF-9AA0-4EA7-BB00-DDFAA42B9130}"/>
            </a:ext>
          </a:extLst>
        </xdr:cNvPr>
        <xdr:cNvSpPr/>
      </xdr:nvSpPr>
      <xdr:spPr>
        <a:xfrm>
          <a:off x="3686175" y="21050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22</xdr:row>
      <xdr:rowOff>47625</xdr:rowOff>
    </xdr:from>
    <xdr:to>
      <xdr:col>6</xdr:col>
      <xdr:colOff>123825</xdr:colOff>
      <xdr:row>23</xdr:row>
      <xdr:rowOff>133350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18B1A562-697F-491C-BFDB-3BE3A9D60A08}"/>
            </a:ext>
          </a:extLst>
        </xdr:cNvPr>
        <xdr:cNvSpPr/>
      </xdr:nvSpPr>
      <xdr:spPr>
        <a:xfrm>
          <a:off x="3686175" y="21050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</xdr:colOff>
      <xdr:row>17</xdr:row>
      <xdr:rowOff>38100</xdr:rowOff>
    </xdr:from>
    <xdr:to>
      <xdr:col>6</xdr:col>
      <xdr:colOff>102869</xdr:colOff>
      <xdr:row>19</xdr:row>
      <xdr:rowOff>95250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2977B0BB-AD3A-4433-B9B8-A4728ECE522B}"/>
            </a:ext>
          </a:extLst>
        </xdr:cNvPr>
        <xdr:cNvSpPr/>
      </xdr:nvSpPr>
      <xdr:spPr>
        <a:xfrm>
          <a:off x="3695700" y="6629400"/>
          <a:ext cx="45719" cy="381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47625</xdr:rowOff>
    </xdr:from>
    <xdr:to>
      <xdr:col>6</xdr:col>
      <xdr:colOff>123825</xdr:colOff>
      <xdr:row>4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DC670D00-2D3D-480D-9F20-E8E3324D5457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5</xdr:row>
      <xdr:rowOff>47625</xdr:rowOff>
    </xdr:from>
    <xdr:to>
      <xdr:col>6</xdr:col>
      <xdr:colOff>123825</xdr:colOff>
      <xdr:row>6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2A41A29C-9202-434B-9A64-0C840D3034FE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</xdr:colOff>
      <xdr:row>7</xdr:row>
      <xdr:rowOff>66675</xdr:rowOff>
    </xdr:from>
    <xdr:to>
      <xdr:col>6</xdr:col>
      <xdr:colOff>123825</xdr:colOff>
      <xdr:row>10</xdr:row>
      <xdr:rowOff>133350</xdr:rowOff>
    </xdr:to>
    <xdr:sp macro="" textlink="">
      <xdr:nvSpPr>
        <xdr:cNvPr id="17" name="右中かっこ 16">
          <a:extLst>
            <a:ext uri="{FF2B5EF4-FFF2-40B4-BE49-F238E27FC236}">
              <a16:creationId xmlns:a16="http://schemas.microsoft.com/office/drawing/2014/main" id="{88715DBF-6EA8-4467-AC6E-06AD960FFAF0}"/>
            </a:ext>
          </a:extLst>
        </xdr:cNvPr>
        <xdr:cNvSpPr/>
      </xdr:nvSpPr>
      <xdr:spPr>
        <a:xfrm>
          <a:off x="3657600" y="2124075"/>
          <a:ext cx="104775" cy="5524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47625</xdr:rowOff>
    </xdr:from>
    <xdr:to>
      <xdr:col>6</xdr:col>
      <xdr:colOff>123825</xdr:colOff>
      <xdr:row>12</xdr:row>
      <xdr:rowOff>133350</xdr:rowOff>
    </xdr:to>
    <xdr:sp macro="" textlink="">
      <xdr:nvSpPr>
        <xdr:cNvPr id="20" name="右中かっこ 19">
          <a:extLst>
            <a:ext uri="{FF2B5EF4-FFF2-40B4-BE49-F238E27FC236}">
              <a16:creationId xmlns:a16="http://schemas.microsoft.com/office/drawing/2014/main" id="{98BE3038-BD37-4252-A48D-536091E6BD9D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14</xdr:row>
      <xdr:rowOff>38100</xdr:rowOff>
    </xdr:from>
    <xdr:to>
      <xdr:col>6</xdr:col>
      <xdr:colOff>142875</xdr:colOff>
      <xdr:row>15</xdr:row>
      <xdr:rowOff>123825</xdr:rowOff>
    </xdr:to>
    <xdr:sp macro="" textlink="">
      <xdr:nvSpPr>
        <xdr:cNvPr id="22" name="右中かっこ 21">
          <a:extLst>
            <a:ext uri="{FF2B5EF4-FFF2-40B4-BE49-F238E27FC236}">
              <a16:creationId xmlns:a16="http://schemas.microsoft.com/office/drawing/2014/main" id="{FC4A7407-4BDD-45E9-8B94-0B5AFF1B4054}"/>
            </a:ext>
          </a:extLst>
        </xdr:cNvPr>
        <xdr:cNvSpPr/>
      </xdr:nvSpPr>
      <xdr:spPr>
        <a:xfrm>
          <a:off x="3705225" y="56578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16</xdr:row>
      <xdr:rowOff>38100</xdr:rowOff>
    </xdr:from>
    <xdr:to>
      <xdr:col>6</xdr:col>
      <xdr:colOff>142875</xdr:colOff>
      <xdr:row>17</xdr:row>
      <xdr:rowOff>123825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DA4902A9-D2A6-4871-85BF-B5A38715174F}"/>
            </a:ext>
          </a:extLst>
        </xdr:cNvPr>
        <xdr:cNvSpPr/>
      </xdr:nvSpPr>
      <xdr:spPr>
        <a:xfrm>
          <a:off x="3705225" y="56578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18</xdr:row>
      <xdr:rowOff>38100</xdr:rowOff>
    </xdr:from>
    <xdr:to>
      <xdr:col>6</xdr:col>
      <xdr:colOff>142875</xdr:colOff>
      <xdr:row>19</xdr:row>
      <xdr:rowOff>123825</xdr:rowOff>
    </xdr:to>
    <xdr:sp macro="" textlink="">
      <xdr:nvSpPr>
        <xdr:cNvPr id="24" name="右中かっこ 23">
          <a:extLst>
            <a:ext uri="{FF2B5EF4-FFF2-40B4-BE49-F238E27FC236}">
              <a16:creationId xmlns:a16="http://schemas.microsoft.com/office/drawing/2014/main" id="{19034321-D8C4-42B8-AEF6-3A2ACFB8C932}"/>
            </a:ext>
          </a:extLst>
        </xdr:cNvPr>
        <xdr:cNvSpPr/>
      </xdr:nvSpPr>
      <xdr:spPr>
        <a:xfrm>
          <a:off x="3705225" y="56578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20</xdr:row>
      <xdr:rowOff>85725</xdr:rowOff>
    </xdr:from>
    <xdr:to>
      <xdr:col>6</xdr:col>
      <xdr:colOff>180974</xdr:colOff>
      <xdr:row>25</xdr:row>
      <xdr:rowOff>104775</xdr:rowOff>
    </xdr:to>
    <xdr:sp macro="" textlink="">
      <xdr:nvSpPr>
        <xdr:cNvPr id="25" name="右中かっこ 24">
          <a:extLst>
            <a:ext uri="{FF2B5EF4-FFF2-40B4-BE49-F238E27FC236}">
              <a16:creationId xmlns:a16="http://schemas.microsoft.com/office/drawing/2014/main" id="{E1D1F9E2-5BC4-43A5-89AD-804F96679885}"/>
            </a:ext>
          </a:extLst>
        </xdr:cNvPr>
        <xdr:cNvSpPr/>
      </xdr:nvSpPr>
      <xdr:spPr>
        <a:xfrm>
          <a:off x="3648075" y="4248150"/>
          <a:ext cx="171449" cy="8286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47625</xdr:rowOff>
    </xdr:from>
    <xdr:to>
      <xdr:col>6</xdr:col>
      <xdr:colOff>123825</xdr:colOff>
      <xdr:row>4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63DEC686-A933-417F-A7CD-0E4882BAE51F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5</xdr:row>
      <xdr:rowOff>47625</xdr:rowOff>
    </xdr:from>
    <xdr:to>
      <xdr:col>6</xdr:col>
      <xdr:colOff>123825</xdr:colOff>
      <xdr:row>6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9C29962B-DF30-44A8-881E-A6B52C256403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47625</xdr:rowOff>
    </xdr:from>
    <xdr:to>
      <xdr:col>6</xdr:col>
      <xdr:colOff>123825</xdr:colOff>
      <xdr:row>12</xdr:row>
      <xdr:rowOff>133350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1BF2D456-70FE-4DE9-972A-984056A08FE7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47625</xdr:rowOff>
    </xdr:from>
    <xdr:to>
      <xdr:col>6</xdr:col>
      <xdr:colOff>123825</xdr:colOff>
      <xdr:row>16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C86A5EA9-2743-4181-B297-7FE0D823F1CC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19</xdr:row>
      <xdr:rowOff>47625</xdr:rowOff>
    </xdr:from>
    <xdr:to>
      <xdr:col>6</xdr:col>
      <xdr:colOff>123825</xdr:colOff>
      <xdr:row>20</xdr:row>
      <xdr:rowOff>133350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3CEE8A31-1EE8-4C8F-9A02-F315BD231860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22</xdr:row>
      <xdr:rowOff>47625</xdr:rowOff>
    </xdr:from>
    <xdr:to>
      <xdr:col>6</xdr:col>
      <xdr:colOff>123825</xdr:colOff>
      <xdr:row>23</xdr:row>
      <xdr:rowOff>133350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B1CAA400-00A4-478B-8616-E1CB49D27434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3</xdr:row>
      <xdr:rowOff>68036</xdr:rowOff>
    </xdr:from>
    <xdr:to>
      <xdr:col>6</xdr:col>
      <xdr:colOff>142913</xdr:colOff>
      <xdr:row>5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7C5EC7EC-F626-4404-8E83-3289EE040AC5}"/>
            </a:ext>
          </a:extLst>
        </xdr:cNvPr>
        <xdr:cNvSpPr/>
      </xdr:nvSpPr>
      <xdr:spPr>
        <a:xfrm>
          <a:off x="3751684" y="1477347"/>
          <a:ext cx="45719" cy="40821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7</xdr:row>
      <xdr:rowOff>38877</xdr:rowOff>
    </xdr:from>
    <xdr:to>
      <xdr:col>6</xdr:col>
      <xdr:colOff>152631</xdr:colOff>
      <xdr:row>13</xdr:row>
      <xdr:rowOff>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6D292D13-23E9-4D95-A22F-6410DBDFD106}"/>
            </a:ext>
          </a:extLst>
        </xdr:cNvPr>
        <xdr:cNvSpPr/>
      </xdr:nvSpPr>
      <xdr:spPr>
        <a:xfrm>
          <a:off x="3761402" y="2109107"/>
          <a:ext cx="45719" cy="9525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17</xdr:row>
      <xdr:rowOff>38877</xdr:rowOff>
    </xdr:from>
    <xdr:to>
      <xdr:col>6</xdr:col>
      <xdr:colOff>162352</xdr:colOff>
      <xdr:row>18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30D08A64-A1A2-4429-B0CF-17ACEA803B61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14</xdr:row>
      <xdr:rowOff>68035</xdr:rowOff>
    </xdr:from>
    <xdr:to>
      <xdr:col>6</xdr:col>
      <xdr:colOff>162352</xdr:colOff>
      <xdr:row>16</xdr:row>
      <xdr:rowOff>106913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FD1E894D-7525-4A0A-9D83-9F6C92BCFEC1}"/>
            </a:ext>
          </a:extLst>
        </xdr:cNvPr>
        <xdr:cNvSpPr/>
      </xdr:nvSpPr>
      <xdr:spPr>
        <a:xfrm>
          <a:off x="3771123" y="3294872"/>
          <a:ext cx="45719" cy="36933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28BF131-9ADF-4255-BB9D-713788A3E7B1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E2945726-C767-46FE-86D1-429150B00828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18</xdr:row>
      <xdr:rowOff>38877</xdr:rowOff>
    </xdr:from>
    <xdr:to>
      <xdr:col>6</xdr:col>
      <xdr:colOff>162352</xdr:colOff>
      <xdr:row>19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E56CB419-ADC6-4AFB-BF89-558EB436C125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22</xdr:row>
      <xdr:rowOff>38877</xdr:rowOff>
    </xdr:from>
    <xdr:to>
      <xdr:col>6</xdr:col>
      <xdr:colOff>162352</xdr:colOff>
      <xdr:row>23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EB6D0C4D-CF4E-42DE-8D37-4C1910918EBA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C6F7BCDA-7D8F-4C6B-B89A-A326B92B44CA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70914</xdr:colOff>
      <xdr:row>16</xdr:row>
      <xdr:rowOff>58317</xdr:rowOff>
    </xdr:from>
    <xdr:to>
      <xdr:col>6</xdr:col>
      <xdr:colOff>116633</xdr:colOff>
      <xdr:row>21</xdr:row>
      <xdr:rowOff>9719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746A0B4E-80CF-4E2A-9B75-903E29C890B4}"/>
            </a:ext>
          </a:extLst>
        </xdr:cNvPr>
        <xdr:cNvSpPr/>
      </xdr:nvSpPr>
      <xdr:spPr>
        <a:xfrm rot="10800000" flipH="1">
          <a:off x="3725404" y="3615613"/>
          <a:ext cx="45719" cy="77755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5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44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J120"/>
  <sheetViews>
    <sheetView showGridLines="0" tabSelected="1" view="pageBreakPreview" zoomScale="90" zoomScaleNormal="85" zoomScaleSheetLayoutView="90" workbookViewId="0">
      <selection activeCell="I6" sqref="I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227</v>
      </c>
      <c r="B2" s="109"/>
      <c r="C2" s="109"/>
      <c r="D2" s="109"/>
      <c r="E2" s="109"/>
      <c r="F2" s="109"/>
      <c r="G2" s="109"/>
      <c r="H2" s="110" t="s">
        <v>245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3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2">
        <v>0</v>
      </c>
      <c r="L3" s="62">
        <v>12</v>
      </c>
      <c r="M3" s="62">
        <v>22</v>
      </c>
      <c r="N3" s="62">
        <v>32</v>
      </c>
      <c r="O3" s="62">
        <v>42</v>
      </c>
      <c r="P3" s="62" t="s">
        <v>14</v>
      </c>
      <c r="Q3" s="62">
        <v>0</v>
      </c>
      <c r="R3" s="62">
        <v>12</v>
      </c>
      <c r="S3" s="62">
        <v>22</v>
      </c>
      <c r="T3" s="62">
        <v>32</v>
      </c>
      <c r="U3" s="62" t="s">
        <v>14</v>
      </c>
      <c r="V3" s="62">
        <v>0</v>
      </c>
      <c r="W3" s="62">
        <v>12</v>
      </c>
      <c r="X3" s="62">
        <v>22</v>
      </c>
      <c r="Y3" s="62">
        <v>42</v>
      </c>
      <c r="Z3" s="62" t="s">
        <v>14</v>
      </c>
      <c r="AA3" s="62">
        <v>0</v>
      </c>
      <c r="AB3" s="62">
        <v>12</v>
      </c>
      <c r="AC3" s="62">
        <v>22</v>
      </c>
      <c r="AD3" s="62">
        <v>32</v>
      </c>
      <c r="AE3" s="62">
        <v>42</v>
      </c>
      <c r="AF3" s="62" t="s">
        <v>14</v>
      </c>
      <c r="AG3" s="62">
        <v>0</v>
      </c>
      <c r="AH3" s="62">
        <v>12</v>
      </c>
      <c r="AI3" s="62">
        <v>42</v>
      </c>
      <c r="AJ3" s="62" t="s">
        <v>14</v>
      </c>
    </row>
    <row r="4" spans="1:36" ht="12.95" customHeight="1" x14ac:dyDescent="0.15">
      <c r="A4" s="61">
        <v>61</v>
      </c>
      <c r="B4" s="108" t="s">
        <v>61</v>
      </c>
      <c r="C4" s="108"/>
      <c r="D4" s="61">
        <v>28</v>
      </c>
      <c r="E4" s="61">
        <v>16</v>
      </c>
      <c r="F4" s="4">
        <f t="shared" ref="F4:F43" si="0">IF(D4&gt;0,IF(B4="スギ",P4,IF(B4="ヒノキ",U4,IF(B4="アカマツ",Z4,IF(B4="カラマツ",AF4,AJ4)))),"")</f>
        <v>0.44</v>
      </c>
      <c r="G4" s="5"/>
      <c r="H4" s="61"/>
      <c r="I4" s="61" t="s">
        <v>283</v>
      </c>
      <c r="J4" s="1" t="s">
        <v>15</v>
      </c>
      <c r="K4" s="62">
        <f t="shared" ref="K4:K43" si="1">IF(ROUND(10^(-5+0.8769+1.7454*LOG(D4)+1.014*LOG(E4)),2)&gt;=0.01,ROUND(10^(-5+0.8769+1.7454*LOG(D4)+1.014*LOG(E4)),2),ROUND(10^(-5+0.8769+1.7454*LOG(D4)+1.014*LOG(E4)),3))</f>
        <v>0.42</v>
      </c>
      <c r="L4" s="62">
        <f t="shared" ref="L4:L43" si="2">ROUND(10^(-5+0.73504+1.83346*LOG(D4)+1.06569*LOG(E4)),2)</f>
        <v>0.47</v>
      </c>
      <c r="M4" s="62">
        <f t="shared" ref="M4:M43" si="3">ROUND(10^(-5+0.71514+1.74357*LOG(D4)+1.17719*LOG(E4)),2)</f>
        <v>0.45</v>
      </c>
      <c r="N4" s="62">
        <f t="shared" ref="N4:N43" si="4">ROUND(10^(-5+0.82956+1.76381*LOG(D4)+1.06412*LOG(E4)),2)</f>
        <v>0.46</v>
      </c>
      <c r="O4" s="62">
        <f t="shared" ref="O4:O43" si="5">ROUND(10^(-5+0.88226+1.79204*LOG(D4)+0.99303*LOG(E4)),2)</f>
        <v>0.47</v>
      </c>
      <c r="P4" s="62">
        <f>HLOOKUP($D4,K$3:O$43,MATCH($A4,$A$3:$A$43,0),1)</f>
        <v>0.45</v>
      </c>
      <c r="Q4" s="62">
        <f t="shared" ref="Q4:Q43" si="6">IF(ROUND(10^(1.810672*LOG(D4)+0.982833*LOG(E4)-4.173533),2)&gt;=0.01,ROUND(10^(1.810672*LOG(D4)+0.982833*LOG(E4)-4.173533),2),ROUND(10^(1.810672*LOG(D4)+0.982833*LOG(E4)-4.173533),3))</f>
        <v>0.43</v>
      </c>
      <c r="R4" s="62">
        <f t="shared" ref="R4:R43" si="7">ROUND(10^(1.905709*LOG(D4)+1.011385*LOG(E4)-4.293729),2)</f>
        <v>0.48</v>
      </c>
      <c r="S4" s="62">
        <f t="shared" ref="S4:S43" si="8">ROUND(10^(1.771888*LOG(D4)+1.138415*LOG(E4)-4.271259),2)</f>
        <v>0.46</v>
      </c>
      <c r="T4" s="62">
        <f t="shared" ref="T4:T43" si="9">ROUND(10^(1.671519*LOG(D4)+1.363617*LOG(E4)-4.404407),2)</f>
        <v>0.45</v>
      </c>
      <c r="U4" s="62">
        <f t="shared" ref="U4:U43" si="10">HLOOKUP($D4,Q$3:T$43,MATCH($A4,$A$3:$A$43,0),1)</f>
        <v>0.46</v>
      </c>
      <c r="V4" s="62">
        <f t="shared" ref="V4:V43" si="11">IF(ROUND(10^(-4.249503+1.946501*LOG(D4)+0.942682*LOG(E4)),2)&gt;=0.01,ROUND(10^(-4.249503+1.946501*LOG(D4)+0.942682*LOG(E4)),2),ROUND(10^(-4.249503+1.946501*LOG(D4)+0.942682*LOG(E4)),3))</f>
        <v>0.5</v>
      </c>
      <c r="W4" s="62">
        <f t="shared" ref="W4:W43" si="12">ROUND(10^(-4.155639+1.847898*LOG(D4)+0.951955*LOG(E4)),2)</f>
        <v>0.46</v>
      </c>
      <c r="X4" s="62">
        <f t="shared" ref="X4:X43" si="13">ROUND(10^(-4.194535+1.804172*LOG(D4)+1.034248*LOG(E4)),2)</f>
        <v>0.46</v>
      </c>
      <c r="Y4" s="62">
        <f t="shared" ref="Y4:Y43" si="14">ROUND(10^(-4.42347+2.006485*LOG(D4)+0.967757*LOG(E4)),2)</f>
        <v>0.44</v>
      </c>
      <c r="Z4" s="62">
        <f t="shared" ref="Z4:Z43" si="15">HLOOKUP($D4,V$3:Y$43,MATCH($A4,$A$3:$A$43,0),1)</f>
        <v>0.46</v>
      </c>
      <c r="AA4" s="62">
        <f t="shared" ref="AA4:AA43" si="16">IF(ROUND(10^(1.80389*LOG(D4)+0.962587*LOG(E4)-4.155099),2)&gt;=0.01,ROUND(10^(1.80389*LOG(D4)+0.962587*LOG(E4)-4.155099),2),ROUND(10^(1.80389*LOG(D4)+0.962587*LOG(E4)-4.155099),3))</f>
        <v>0.41</v>
      </c>
      <c r="AB4" s="62">
        <f t="shared" ref="AB4:AB43" si="17">ROUND(10^(1.979213*LOG(D4)+0.998347*LOG(E4)-4.369281),2)</f>
        <v>0.5</v>
      </c>
      <c r="AC4" s="62">
        <f t="shared" ref="AC4:AC43" si="18">ROUND(10^(1.904401*LOG(D4)+1.062478*LOG(E4)-4.348104),2)</f>
        <v>0.49</v>
      </c>
      <c r="AD4" s="62">
        <f t="shared" ref="AD4:AD43" si="19">ROUND(10^(1.640825*LOG(D4)+1.080387*LOG(E4)-3.976731),2)</f>
        <v>0.5</v>
      </c>
      <c r="AE4" s="62">
        <f t="shared" ref="AE4:AE43" si="20">ROUND(10^(1.90887*LOG(D4)+1.088002*LOG(E4)-4.431495),2)</f>
        <v>0.44</v>
      </c>
      <c r="AF4" s="62">
        <f t="shared" ref="AF4:AF43" si="21">HLOOKUP($D4,AA$3:AE$43,MATCH($A4,$A$3:$A$43,0),1)</f>
        <v>0.49</v>
      </c>
      <c r="AG4" s="62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62">
        <f t="shared" ref="AH4:AH43" si="23">ROUND(10^(1.93813902*LOG(D4)+0.96697002*LOG(E4)-4.32216295),2)</f>
        <v>0.44</v>
      </c>
      <c r="AI4" s="62">
        <f t="shared" ref="AI4:AI43" si="24">ROUND(10^(1.82464098*LOG(D4)+0.97625989*LOG(E4)-4.15096808),2)</f>
        <v>0.46</v>
      </c>
      <c r="AJ4" s="62">
        <f t="shared" ref="AJ4:AJ43" si="25">HLOOKUP($D4,AG$3:AI$43,MATCH($A4,$A$3:$A$43,0),1)</f>
        <v>0.44</v>
      </c>
    </row>
    <row r="5" spans="1:36" ht="12.95" customHeight="1" x14ac:dyDescent="0.15">
      <c r="A5" s="61">
        <v>62</v>
      </c>
      <c r="B5" s="108" t="s">
        <v>60</v>
      </c>
      <c r="C5" s="108"/>
      <c r="D5" s="61">
        <v>10</v>
      </c>
      <c r="E5" s="61">
        <v>9</v>
      </c>
      <c r="F5" s="4">
        <f t="shared" si="0"/>
        <v>0.04</v>
      </c>
      <c r="G5" s="5" t="s">
        <v>69</v>
      </c>
      <c r="H5" s="79"/>
      <c r="I5" s="61"/>
      <c r="J5" s="1" t="s">
        <v>15</v>
      </c>
      <c r="K5" s="62">
        <f t="shared" si="1"/>
        <v>0.04</v>
      </c>
      <c r="L5" s="62">
        <f t="shared" si="2"/>
        <v>0.04</v>
      </c>
      <c r="M5" s="62">
        <f t="shared" si="3"/>
        <v>0.04</v>
      </c>
      <c r="N5" s="62">
        <f t="shared" si="4"/>
        <v>0.04</v>
      </c>
      <c r="O5" s="62">
        <f t="shared" si="5"/>
        <v>0.04</v>
      </c>
      <c r="P5" s="62">
        <f t="shared" ref="P5:P43" si="26">HLOOKUP($D5,K$3:O$43,MATCH(A5,$A$3:$A$43,0),1)</f>
        <v>0.04</v>
      </c>
      <c r="Q5" s="62">
        <f t="shared" si="6"/>
        <v>0.04</v>
      </c>
      <c r="R5" s="62">
        <f t="shared" si="7"/>
        <v>0.04</v>
      </c>
      <c r="S5" s="62">
        <f t="shared" si="8"/>
        <v>0.04</v>
      </c>
      <c r="T5" s="62">
        <f t="shared" si="9"/>
        <v>0.04</v>
      </c>
      <c r="U5" s="62">
        <f t="shared" si="10"/>
        <v>0.04</v>
      </c>
      <c r="V5" s="62">
        <f t="shared" si="11"/>
        <v>0.04</v>
      </c>
      <c r="W5" s="62">
        <f t="shared" si="12"/>
        <v>0.04</v>
      </c>
      <c r="X5" s="62">
        <f t="shared" si="13"/>
        <v>0.04</v>
      </c>
      <c r="Y5" s="62">
        <f t="shared" si="14"/>
        <v>0.03</v>
      </c>
      <c r="Z5" s="62">
        <f t="shared" si="15"/>
        <v>0.04</v>
      </c>
      <c r="AA5" s="62">
        <f t="shared" si="16"/>
        <v>0.04</v>
      </c>
      <c r="AB5" s="62">
        <f t="shared" si="17"/>
        <v>0.04</v>
      </c>
      <c r="AC5" s="62">
        <f t="shared" si="18"/>
        <v>0.04</v>
      </c>
      <c r="AD5" s="62">
        <f t="shared" si="19"/>
        <v>0.05</v>
      </c>
      <c r="AE5" s="62">
        <f t="shared" si="20"/>
        <v>0.03</v>
      </c>
      <c r="AF5" s="62">
        <f t="shared" si="21"/>
        <v>0.04</v>
      </c>
      <c r="AG5" s="62">
        <f t="shared" si="22"/>
        <v>0.04</v>
      </c>
      <c r="AH5" s="62">
        <f t="shared" si="23"/>
        <v>0.03</v>
      </c>
      <c r="AI5" s="62">
        <f t="shared" si="24"/>
        <v>0.04</v>
      </c>
      <c r="AJ5" s="62">
        <f t="shared" si="25"/>
        <v>0.04</v>
      </c>
    </row>
    <row r="6" spans="1:36" ht="12.95" customHeight="1" x14ac:dyDescent="0.15">
      <c r="A6" s="79">
        <v>63</v>
      </c>
      <c r="B6" s="108" t="s">
        <v>60</v>
      </c>
      <c r="C6" s="108"/>
      <c r="D6" s="61">
        <v>8</v>
      </c>
      <c r="E6" s="61">
        <v>8</v>
      </c>
      <c r="F6" s="4">
        <f t="shared" si="0"/>
        <v>0.02</v>
      </c>
      <c r="G6" s="61" t="s">
        <v>69</v>
      </c>
      <c r="H6" s="77" t="s">
        <v>65</v>
      </c>
      <c r="I6" s="61"/>
      <c r="J6" s="1" t="s">
        <v>15</v>
      </c>
      <c r="K6" s="62">
        <f t="shared" si="1"/>
        <v>0.02</v>
      </c>
      <c r="L6" s="62">
        <f t="shared" si="2"/>
        <v>0.02</v>
      </c>
      <c r="M6" s="62">
        <f t="shared" si="3"/>
        <v>0.02</v>
      </c>
      <c r="N6" s="62">
        <f t="shared" si="4"/>
        <v>0.02</v>
      </c>
      <c r="O6" s="62">
        <f t="shared" si="5"/>
        <v>0.02</v>
      </c>
      <c r="P6" s="62">
        <f t="shared" si="26"/>
        <v>0.02</v>
      </c>
      <c r="Q6" s="62">
        <f t="shared" si="6"/>
        <v>0.02</v>
      </c>
      <c r="R6" s="62">
        <f t="shared" si="7"/>
        <v>0.02</v>
      </c>
      <c r="S6" s="62">
        <f t="shared" si="8"/>
        <v>0.02</v>
      </c>
      <c r="T6" s="62">
        <f t="shared" si="9"/>
        <v>0.02</v>
      </c>
      <c r="U6" s="62">
        <f t="shared" si="10"/>
        <v>0.02</v>
      </c>
      <c r="V6" s="62">
        <f t="shared" si="11"/>
        <v>0.02</v>
      </c>
      <c r="W6" s="62">
        <f t="shared" si="12"/>
        <v>0.02</v>
      </c>
      <c r="X6" s="62">
        <f t="shared" si="13"/>
        <v>0.02</v>
      </c>
      <c r="Y6" s="62">
        <f t="shared" si="14"/>
        <v>0.02</v>
      </c>
      <c r="Z6" s="62">
        <f t="shared" si="15"/>
        <v>0.02</v>
      </c>
      <c r="AA6" s="62">
        <f t="shared" si="16"/>
        <v>0.02</v>
      </c>
      <c r="AB6" s="62">
        <f t="shared" si="17"/>
        <v>0.02</v>
      </c>
      <c r="AC6" s="62">
        <f t="shared" si="18"/>
        <v>0.02</v>
      </c>
      <c r="AD6" s="62">
        <f t="shared" si="19"/>
        <v>0.03</v>
      </c>
      <c r="AE6" s="62">
        <f t="shared" si="20"/>
        <v>0.02</v>
      </c>
      <c r="AF6" s="62">
        <f t="shared" si="21"/>
        <v>0.02</v>
      </c>
      <c r="AG6" s="62">
        <f t="shared" si="22"/>
        <v>0.02</v>
      </c>
      <c r="AH6" s="62">
        <f t="shared" si="23"/>
        <v>0.02</v>
      </c>
      <c r="AI6" s="62">
        <f t="shared" si="24"/>
        <v>0.02</v>
      </c>
      <c r="AJ6" s="62">
        <f t="shared" si="25"/>
        <v>0.02</v>
      </c>
    </row>
    <row r="7" spans="1:36" ht="12.95" customHeight="1" x14ac:dyDescent="0.15">
      <c r="A7" s="79">
        <v>64</v>
      </c>
      <c r="B7" s="108" t="s">
        <v>61</v>
      </c>
      <c r="C7" s="108"/>
      <c r="D7" s="61">
        <v>12</v>
      </c>
      <c r="E7" s="61">
        <v>10</v>
      </c>
      <c r="F7" s="4">
        <f t="shared" si="0"/>
        <v>0.05</v>
      </c>
      <c r="G7" s="5"/>
      <c r="H7" s="107" t="s">
        <v>65</v>
      </c>
      <c r="I7" s="61"/>
      <c r="J7" s="1" t="s">
        <v>15</v>
      </c>
      <c r="K7" s="62">
        <f t="shared" si="1"/>
        <v>0.06</v>
      </c>
      <c r="L7" s="62">
        <f t="shared" si="2"/>
        <v>0.06</v>
      </c>
      <c r="M7" s="62">
        <f t="shared" si="3"/>
        <v>0.06</v>
      </c>
      <c r="N7" s="62">
        <f t="shared" si="4"/>
        <v>0.06</v>
      </c>
      <c r="O7" s="62">
        <f t="shared" si="5"/>
        <v>0.06</v>
      </c>
      <c r="P7" s="62">
        <f t="shared" si="26"/>
        <v>0.06</v>
      </c>
      <c r="Q7" s="62">
        <f t="shared" si="6"/>
        <v>0.06</v>
      </c>
      <c r="R7" s="62">
        <f t="shared" si="7"/>
        <v>0.06</v>
      </c>
      <c r="S7" s="62">
        <f t="shared" si="8"/>
        <v>0.06</v>
      </c>
      <c r="T7" s="62">
        <f t="shared" si="9"/>
        <v>0.06</v>
      </c>
      <c r="U7" s="62">
        <f t="shared" si="10"/>
        <v>0.06</v>
      </c>
      <c r="V7" s="62">
        <f t="shared" si="11"/>
        <v>0.06</v>
      </c>
      <c r="W7" s="62">
        <f t="shared" si="12"/>
        <v>0.06</v>
      </c>
      <c r="X7" s="62">
        <f t="shared" si="13"/>
        <v>0.06</v>
      </c>
      <c r="Y7" s="62">
        <f t="shared" si="14"/>
        <v>0.05</v>
      </c>
      <c r="Z7" s="62">
        <f t="shared" si="15"/>
        <v>0.06</v>
      </c>
      <c r="AA7" s="62">
        <f t="shared" si="16"/>
        <v>0.06</v>
      </c>
      <c r="AB7" s="62">
        <f t="shared" si="17"/>
        <v>0.06</v>
      </c>
      <c r="AC7" s="62">
        <f t="shared" si="18"/>
        <v>0.06</v>
      </c>
      <c r="AD7" s="62">
        <f t="shared" si="19"/>
        <v>7.0000000000000007E-2</v>
      </c>
      <c r="AE7" s="62">
        <f t="shared" si="20"/>
        <v>0.05</v>
      </c>
      <c r="AF7" s="62">
        <f t="shared" si="21"/>
        <v>0.06</v>
      </c>
      <c r="AG7" s="62">
        <f t="shared" si="22"/>
        <v>0.05</v>
      </c>
      <c r="AH7" s="62">
        <f t="shared" si="23"/>
        <v>0.05</v>
      </c>
      <c r="AI7" s="62">
        <f t="shared" si="24"/>
        <v>0.06</v>
      </c>
      <c r="AJ7" s="62">
        <f t="shared" si="25"/>
        <v>0.05</v>
      </c>
    </row>
    <row r="8" spans="1:36" ht="12.95" customHeight="1" x14ac:dyDescent="0.15">
      <c r="A8" s="79">
        <v>65</v>
      </c>
      <c r="B8" s="108" t="s">
        <v>61</v>
      </c>
      <c r="C8" s="108"/>
      <c r="D8" s="61">
        <v>10</v>
      </c>
      <c r="E8" s="61">
        <v>8</v>
      </c>
      <c r="F8" s="4">
        <f t="shared" si="0"/>
        <v>0.03</v>
      </c>
      <c r="G8" s="5"/>
      <c r="H8" s="79"/>
      <c r="I8" s="61"/>
      <c r="J8" s="1" t="s">
        <v>15</v>
      </c>
      <c r="K8" s="62">
        <f t="shared" si="1"/>
        <v>0.03</v>
      </c>
      <c r="L8" s="62">
        <f t="shared" si="2"/>
        <v>0.03</v>
      </c>
      <c r="M8" s="62">
        <f t="shared" si="3"/>
        <v>0.03</v>
      </c>
      <c r="N8" s="62">
        <f t="shared" si="4"/>
        <v>0.04</v>
      </c>
      <c r="O8" s="62">
        <f t="shared" si="5"/>
        <v>0.04</v>
      </c>
      <c r="P8" s="62">
        <f t="shared" si="26"/>
        <v>0.03</v>
      </c>
      <c r="Q8" s="62">
        <f t="shared" si="6"/>
        <v>0.03</v>
      </c>
      <c r="R8" s="62">
        <f t="shared" si="7"/>
        <v>0.03</v>
      </c>
      <c r="S8" s="62">
        <f t="shared" si="8"/>
        <v>0.03</v>
      </c>
      <c r="T8" s="62">
        <f t="shared" si="9"/>
        <v>0.03</v>
      </c>
      <c r="U8" s="62">
        <f t="shared" si="10"/>
        <v>0.03</v>
      </c>
      <c r="V8" s="62">
        <f t="shared" si="11"/>
        <v>0.04</v>
      </c>
      <c r="W8" s="62">
        <f t="shared" si="12"/>
        <v>0.04</v>
      </c>
      <c r="X8" s="62">
        <f t="shared" si="13"/>
        <v>0.03</v>
      </c>
      <c r="Y8" s="62">
        <f t="shared" si="14"/>
        <v>0.03</v>
      </c>
      <c r="Z8" s="62">
        <f t="shared" si="15"/>
        <v>0.04</v>
      </c>
      <c r="AA8" s="62">
        <f t="shared" si="16"/>
        <v>0.03</v>
      </c>
      <c r="AB8" s="62">
        <f t="shared" si="17"/>
        <v>0.03</v>
      </c>
      <c r="AC8" s="62">
        <f t="shared" si="18"/>
        <v>0.03</v>
      </c>
      <c r="AD8" s="62">
        <f t="shared" si="19"/>
        <v>0.04</v>
      </c>
      <c r="AE8" s="62">
        <f t="shared" si="20"/>
        <v>0.03</v>
      </c>
      <c r="AF8" s="62">
        <f t="shared" si="21"/>
        <v>0.03</v>
      </c>
      <c r="AG8" s="62">
        <f t="shared" si="22"/>
        <v>0.03</v>
      </c>
      <c r="AH8" s="62">
        <f t="shared" si="23"/>
        <v>0.03</v>
      </c>
      <c r="AI8" s="62">
        <f t="shared" si="24"/>
        <v>0.04</v>
      </c>
      <c r="AJ8" s="62">
        <f t="shared" si="25"/>
        <v>0.03</v>
      </c>
    </row>
    <row r="9" spans="1:36" ht="12.95" customHeight="1" x14ac:dyDescent="0.15">
      <c r="A9" s="79">
        <v>66</v>
      </c>
      <c r="B9" s="108" t="s">
        <v>59</v>
      </c>
      <c r="C9" s="108"/>
      <c r="D9" s="61">
        <v>12</v>
      </c>
      <c r="E9" s="61">
        <v>9</v>
      </c>
      <c r="F9" s="4">
        <f t="shared" si="0"/>
        <v>0.05</v>
      </c>
      <c r="G9" s="5" t="s">
        <v>69</v>
      </c>
      <c r="H9" s="79"/>
      <c r="I9" s="61"/>
      <c r="J9" s="1" t="s">
        <v>15</v>
      </c>
      <c r="K9" s="62">
        <f t="shared" si="1"/>
        <v>0.05</v>
      </c>
      <c r="L9" s="62">
        <f t="shared" si="2"/>
        <v>0.05</v>
      </c>
      <c r="M9" s="62">
        <f t="shared" si="3"/>
        <v>0.05</v>
      </c>
      <c r="N9" s="62">
        <f t="shared" si="4"/>
        <v>0.06</v>
      </c>
      <c r="O9" s="62">
        <f t="shared" si="5"/>
        <v>0.06</v>
      </c>
      <c r="P9" s="62">
        <f t="shared" si="26"/>
        <v>0.05</v>
      </c>
      <c r="Q9" s="62">
        <f t="shared" si="6"/>
        <v>0.05</v>
      </c>
      <c r="R9" s="62">
        <f t="shared" si="7"/>
        <v>0.05</v>
      </c>
      <c r="S9" s="62">
        <f t="shared" si="8"/>
        <v>0.05</v>
      </c>
      <c r="T9" s="62">
        <f t="shared" si="9"/>
        <v>0.05</v>
      </c>
      <c r="U9" s="62">
        <f t="shared" si="10"/>
        <v>0.05</v>
      </c>
      <c r="V9" s="62">
        <f t="shared" si="11"/>
        <v>0.06</v>
      </c>
      <c r="W9" s="62">
        <f t="shared" si="12"/>
        <v>0.06</v>
      </c>
      <c r="X9" s="62">
        <f t="shared" si="13"/>
        <v>0.05</v>
      </c>
      <c r="Y9" s="62">
        <f t="shared" si="14"/>
        <v>0.05</v>
      </c>
      <c r="Z9" s="62">
        <f t="shared" si="15"/>
        <v>0.06</v>
      </c>
      <c r="AA9" s="62">
        <f t="shared" si="16"/>
        <v>0.05</v>
      </c>
      <c r="AB9" s="62">
        <f t="shared" si="17"/>
        <v>0.05</v>
      </c>
      <c r="AC9" s="62">
        <f t="shared" si="18"/>
        <v>0.05</v>
      </c>
      <c r="AD9" s="62">
        <f t="shared" si="19"/>
        <v>7.0000000000000007E-2</v>
      </c>
      <c r="AE9" s="62">
        <f t="shared" si="20"/>
        <v>0.05</v>
      </c>
      <c r="AF9" s="62">
        <f t="shared" si="21"/>
        <v>0.05</v>
      </c>
      <c r="AG9" s="62">
        <f t="shared" si="22"/>
        <v>0.05</v>
      </c>
      <c r="AH9" s="62">
        <f t="shared" si="23"/>
        <v>0.05</v>
      </c>
      <c r="AI9" s="62">
        <f t="shared" si="24"/>
        <v>0.06</v>
      </c>
      <c r="AJ9" s="62">
        <f t="shared" si="25"/>
        <v>0.05</v>
      </c>
    </row>
    <row r="10" spans="1:36" ht="12.95" customHeight="1" x14ac:dyDescent="0.15">
      <c r="A10" s="79">
        <v>67</v>
      </c>
      <c r="B10" s="108" t="s">
        <v>59</v>
      </c>
      <c r="C10" s="108"/>
      <c r="D10" s="61">
        <v>20</v>
      </c>
      <c r="E10" s="61">
        <v>13</v>
      </c>
      <c r="F10" s="4">
        <f t="shared" si="0"/>
        <v>0.19</v>
      </c>
      <c r="G10" s="79" t="s">
        <v>69</v>
      </c>
      <c r="H10" s="79"/>
      <c r="I10" s="61"/>
      <c r="J10" s="1" t="s">
        <v>15</v>
      </c>
      <c r="K10" s="62">
        <f t="shared" si="1"/>
        <v>0.19</v>
      </c>
      <c r="L10" s="62">
        <f t="shared" si="2"/>
        <v>0.2</v>
      </c>
      <c r="M10" s="62">
        <f t="shared" si="3"/>
        <v>0.2</v>
      </c>
      <c r="N10" s="62">
        <f t="shared" si="4"/>
        <v>0.2</v>
      </c>
      <c r="O10" s="62">
        <f t="shared" si="5"/>
        <v>0.21</v>
      </c>
      <c r="P10" s="62">
        <f t="shared" si="26"/>
        <v>0.2</v>
      </c>
      <c r="Q10" s="62">
        <f t="shared" si="6"/>
        <v>0.19</v>
      </c>
      <c r="R10" s="62">
        <f t="shared" si="7"/>
        <v>0.21</v>
      </c>
      <c r="S10" s="62">
        <f t="shared" si="8"/>
        <v>0.2</v>
      </c>
      <c r="T10" s="62">
        <f t="shared" si="9"/>
        <v>0.19</v>
      </c>
      <c r="U10" s="62">
        <f t="shared" si="10"/>
        <v>0.21</v>
      </c>
      <c r="V10" s="62">
        <f t="shared" si="11"/>
        <v>0.22</v>
      </c>
      <c r="W10" s="62">
        <f t="shared" si="12"/>
        <v>0.2</v>
      </c>
      <c r="X10" s="62">
        <f t="shared" si="13"/>
        <v>0.2</v>
      </c>
      <c r="Y10" s="62">
        <f t="shared" si="14"/>
        <v>0.18</v>
      </c>
      <c r="Z10" s="62">
        <f t="shared" si="15"/>
        <v>0.2</v>
      </c>
      <c r="AA10" s="62">
        <f t="shared" si="16"/>
        <v>0.18</v>
      </c>
      <c r="AB10" s="62">
        <f t="shared" si="17"/>
        <v>0.21</v>
      </c>
      <c r="AC10" s="62">
        <f t="shared" si="18"/>
        <v>0.21</v>
      </c>
      <c r="AD10" s="62">
        <f t="shared" si="19"/>
        <v>0.23</v>
      </c>
      <c r="AE10" s="62">
        <f t="shared" si="20"/>
        <v>0.18</v>
      </c>
      <c r="AF10" s="62">
        <f t="shared" si="21"/>
        <v>0.21</v>
      </c>
      <c r="AG10" s="62">
        <f t="shared" si="22"/>
        <v>0.18</v>
      </c>
      <c r="AH10" s="62">
        <f t="shared" si="23"/>
        <v>0.19</v>
      </c>
      <c r="AI10" s="62">
        <f t="shared" si="24"/>
        <v>0.2</v>
      </c>
      <c r="AJ10" s="62">
        <f t="shared" si="25"/>
        <v>0.19</v>
      </c>
    </row>
    <row r="11" spans="1:36" ht="12.95" customHeight="1" x14ac:dyDescent="0.15">
      <c r="A11" s="79">
        <v>68</v>
      </c>
      <c r="B11" s="108" t="s">
        <v>60</v>
      </c>
      <c r="C11" s="108"/>
      <c r="D11" s="61">
        <v>12</v>
      </c>
      <c r="E11" s="61">
        <v>10</v>
      </c>
      <c r="F11" s="4">
        <f t="shared" si="0"/>
        <v>0.05</v>
      </c>
      <c r="G11" s="5" t="s">
        <v>69</v>
      </c>
      <c r="H11" s="79"/>
      <c r="I11" s="61"/>
      <c r="J11" s="1" t="s">
        <v>15</v>
      </c>
      <c r="K11" s="62">
        <f t="shared" si="1"/>
        <v>0.06</v>
      </c>
      <c r="L11" s="62">
        <f t="shared" si="2"/>
        <v>0.06</v>
      </c>
      <c r="M11" s="62">
        <f t="shared" si="3"/>
        <v>0.06</v>
      </c>
      <c r="N11" s="62">
        <f t="shared" si="4"/>
        <v>0.06</v>
      </c>
      <c r="O11" s="62">
        <f t="shared" si="5"/>
        <v>0.06</v>
      </c>
      <c r="P11" s="62">
        <f t="shared" si="26"/>
        <v>0.06</v>
      </c>
      <c r="Q11" s="62">
        <f t="shared" si="6"/>
        <v>0.06</v>
      </c>
      <c r="R11" s="62">
        <f t="shared" si="7"/>
        <v>0.06</v>
      </c>
      <c r="S11" s="62">
        <f t="shared" si="8"/>
        <v>0.06</v>
      </c>
      <c r="T11" s="62">
        <f t="shared" si="9"/>
        <v>0.06</v>
      </c>
      <c r="U11" s="62">
        <f t="shared" si="10"/>
        <v>0.06</v>
      </c>
      <c r="V11" s="62">
        <f t="shared" si="11"/>
        <v>0.06</v>
      </c>
      <c r="W11" s="62">
        <f t="shared" si="12"/>
        <v>0.06</v>
      </c>
      <c r="X11" s="62">
        <f t="shared" si="13"/>
        <v>0.06</v>
      </c>
      <c r="Y11" s="62">
        <f t="shared" si="14"/>
        <v>0.05</v>
      </c>
      <c r="Z11" s="62">
        <f t="shared" si="15"/>
        <v>0.06</v>
      </c>
      <c r="AA11" s="62">
        <f t="shared" si="16"/>
        <v>0.06</v>
      </c>
      <c r="AB11" s="62">
        <f t="shared" si="17"/>
        <v>0.06</v>
      </c>
      <c r="AC11" s="62">
        <f t="shared" si="18"/>
        <v>0.06</v>
      </c>
      <c r="AD11" s="62">
        <f t="shared" si="19"/>
        <v>7.0000000000000007E-2</v>
      </c>
      <c r="AE11" s="62">
        <f t="shared" si="20"/>
        <v>0.05</v>
      </c>
      <c r="AF11" s="62">
        <f t="shared" si="21"/>
        <v>0.06</v>
      </c>
      <c r="AG11" s="62">
        <f t="shared" si="22"/>
        <v>0.05</v>
      </c>
      <c r="AH11" s="62">
        <f t="shared" si="23"/>
        <v>0.05</v>
      </c>
      <c r="AI11" s="62">
        <f t="shared" si="24"/>
        <v>0.06</v>
      </c>
      <c r="AJ11" s="62">
        <f t="shared" si="25"/>
        <v>0.05</v>
      </c>
    </row>
    <row r="12" spans="1:36" ht="12.95" customHeight="1" x14ac:dyDescent="0.15">
      <c r="A12" s="79">
        <v>69</v>
      </c>
      <c r="B12" s="108" t="s">
        <v>60</v>
      </c>
      <c r="C12" s="108"/>
      <c r="D12" s="61">
        <v>8</v>
      </c>
      <c r="E12" s="61">
        <v>8</v>
      </c>
      <c r="F12" s="4">
        <f t="shared" si="0"/>
        <v>0.02</v>
      </c>
      <c r="G12" s="79" t="s">
        <v>69</v>
      </c>
      <c r="H12" s="77" t="s">
        <v>65</v>
      </c>
      <c r="I12" s="61"/>
      <c r="J12" s="1" t="s">
        <v>15</v>
      </c>
      <c r="K12" s="62">
        <f t="shared" si="1"/>
        <v>0.02</v>
      </c>
      <c r="L12" s="62">
        <f t="shared" si="2"/>
        <v>0.02</v>
      </c>
      <c r="M12" s="62">
        <f t="shared" si="3"/>
        <v>0.02</v>
      </c>
      <c r="N12" s="62">
        <f t="shared" si="4"/>
        <v>0.02</v>
      </c>
      <c r="O12" s="62">
        <f t="shared" si="5"/>
        <v>0.02</v>
      </c>
      <c r="P12" s="62">
        <f t="shared" si="26"/>
        <v>0.02</v>
      </c>
      <c r="Q12" s="62">
        <f t="shared" si="6"/>
        <v>0.02</v>
      </c>
      <c r="R12" s="62">
        <f t="shared" si="7"/>
        <v>0.02</v>
      </c>
      <c r="S12" s="62">
        <f t="shared" si="8"/>
        <v>0.02</v>
      </c>
      <c r="T12" s="62">
        <f t="shared" si="9"/>
        <v>0.02</v>
      </c>
      <c r="U12" s="62">
        <f t="shared" si="10"/>
        <v>0.02</v>
      </c>
      <c r="V12" s="62">
        <f t="shared" si="11"/>
        <v>0.02</v>
      </c>
      <c r="W12" s="62">
        <f t="shared" si="12"/>
        <v>0.02</v>
      </c>
      <c r="X12" s="62">
        <f t="shared" si="13"/>
        <v>0.02</v>
      </c>
      <c r="Y12" s="62">
        <f t="shared" si="14"/>
        <v>0.02</v>
      </c>
      <c r="Z12" s="62">
        <f t="shared" si="15"/>
        <v>0.02</v>
      </c>
      <c r="AA12" s="62">
        <f t="shared" si="16"/>
        <v>0.02</v>
      </c>
      <c r="AB12" s="62">
        <f t="shared" si="17"/>
        <v>0.02</v>
      </c>
      <c r="AC12" s="62">
        <f t="shared" si="18"/>
        <v>0.02</v>
      </c>
      <c r="AD12" s="62">
        <f t="shared" si="19"/>
        <v>0.03</v>
      </c>
      <c r="AE12" s="62">
        <f t="shared" si="20"/>
        <v>0.02</v>
      </c>
      <c r="AF12" s="62">
        <f t="shared" si="21"/>
        <v>0.02</v>
      </c>
      <c r="AG12" s="62">
        <f t="shared" si="22"/>
        <v>0.02</v>
      </c>
      <c r="AH12" s="62">
        <f t="shared" si="23"/>
        <v>0.02</v>
      </c>
      <c r="AI12" s="62">
        <f t="shared" si="24"/>
        <v>0.02</v>
      </c>
      <c r="AJ12" s="62">
        <f t="shared" si="25"/>
        <v>0.02</v>
      </c>
    </row>
    <row r="13" spans="1:36" ht="12.95" customHeight="1" x14ac:dyDescent="0.15">
      <c r="A13" s="79">
        <v>70</v>
      </c>
      <c r="B13" s="108" t="s">
        <v>61</v>
      </c>
      <c r="C13" s="108"/>
      <c r="D13" s="61">
        <v>30</v>
      </c>
      <c r="E13" s="61">
        <v>16</v>
      </c>
      <c r="F13" s="4">
        <f t="shared" si="0"/>
        <v>0.51</v>
      </c>
      <c r="G13" s="5" t="s">
        <v>69</v>
      </c>
      <c r="H13" s="61"/>
      <c r="I13" s="61"/>
      <c r="J13" s="1" t="s">
        <v>15</v>
      </c>
      <c r="K13" s="62">
        <f t="shared" si="1"/>
        <v>0.47</v>
      </c>
      <c r="L13" s="62">
        <f t="shared" si="2"/>
        <v>0.53</v>
      </c>
      <c r="M13" s="62">
        <f t="shared" si="3"/>
        <v>0.51</v>
      </c>
      <c r="N13" s="62">
        <f t="shared" si="4"/>
        <v>0.52</v>
      </c>
      <c r="O13" s="62">
        <f t="shared" si="5"/>
        <v>0.53</v>
      </c>
      <c r="P13" s="62">
        <f t="shared" si="26"/>
        <v>0.51</v>
      </c>
      <c r="Q13" s="62">
        <f t="shared" si="6"/>
        <v>0.48</v>
      </c>
      <c r="R13" s="62">
        <f t="shared" si="7"/>
        <v>0.55000000000000004</v>
      </c>
      <c r="S13" s="62">
        <f t="shared" si="8"/>
        <v>0.52</v>
      </c>
      <c r="T13" s="62">
        <f t="shared" si="9"/>
        <v>0.51</v>
      </c>
      <c r="U13" s="62">
        <f t="shared" si="10"/>
        <v>0.52</v>
      </c>
      <c r="V13" s="62">
        <f t="shared" si="11"/>
        <v>0.57999999999999996</v>
      </c>
      <c r="W13" s="62">
        <f t="shared" si="12"/>
        <v>0.53</v>
      </c>
      <c r="X13" s="62">
        <f t="shared" si="13"/>
        <v>0.52</v>
      </c>
      <c r="Y13" s="62">
        <f t="shared" si="14"/>
        <v>0.51</v>
      </c>
      <c r="Z13" s="62">
        <f t="shared" si="15"/>
        <v>0.52</v>
      </c>
      <c r="AA13" s="62">
        <f t="shared" si="16"/>
        <v>0.47</v>
      </c>
      <c r="AB13" s="62">
        <f t="shared" si="17"/>
        <v>0.56999999999999995</v>
      </c>
      <c r="AC13" s="62">
        <f t="shared" si="18"/>
        <v>0.55000000000000004</v>
      </c>
      <c r="AD13" s="62">
        <f t="shared" si="19"/>
        <v>0.56000000000000005</v>
      </c>
      <c r="AE13" s="62">
        <f t="shared" si="20"/>
        <v>0.5</v>
      </c>
      <c r="AF13" s="62">
        <f t="shared" si="21"/>
        <v>0.55000000000000004</v>
      </c>
      <c r="AG13" s="62">
        <f t="shared" si="22"/>
        <v>0.48</v>
      </c>
      <c r="AH13" s="62">
        <f t="shared" si="23"/>
        <v>0.51</v>
      </c>
      <c r="AI13" s="62">
        <f t="shared" si="24"/>
        <v>0.52</v>
      </c>
      <c r="AJ13" s="62">
        <f t="shared" si="25"/>
        <v>0.51</v>
      </c>
    </row>
    <row r="14" spans="1:36" ht="12.95" customHeight="1" x14ac:dyDescent="0.15">
      <c r="A14" s="79">
        <v>71</v>
      </c>
      <c r="B14" s="108" t="s">
        <v>61</v>
      </c>
      <c r="C14" s="108"/>
      <c r="D14" s="61">
        <v>10</v>
      </c>
      <c r="E14" s="61">
        <v>10</v>
      </c>
      <c r="F14" s="4">
        <f t="shared" si="0"/>
        <v>0.04</v>
      </c>
      <c r="G14" s="5" t="s">
        <v>69</v>
      </c>
      <c r="H14" s="107" t="s">
        <v>65</v>
      </c>
      <c r="I14" s="61"/>
      <c r="J14" s="1" t="s">
        <v>15</v>
      </c>
      <c r="K14" s="62">
        <f t="shared" si="1"/>
        <v>0.04</v>
      </c>
      <c r="L14" s="62">
        <f t="shared" si="2"/>
        <v>0.04</v>
      </c>
      <c r="M14" s="62">
        <f t="shared" si="3"/>
        <v>0.04</v>
      </c>
      <c r="N14" s="62">
        <f t="shared" si="4"/>
        <v>0.05</v>
      </c>
      <c r="O14" s="62">
        <f t="shared" si="5"/>
        <v>0.05</v>
      </c>
      <c r="P14" s="62">
        <f t="shared" si="26"/>
        <v>0.04</v>
      </c>
      <c r="Q14" s="62">
        <f t="shared" si="6"/>
        <v>0.04</v>
      </c>
      <c r="R14" s="62">
        <f t="shared" si="7"/>
        <v>0.04</v>
      </c>
      <c r="S14" s="62">
        <f t="shared" si="8"/>
        <v>0.04</v>
      </c>
      <c r="T14" s="62">
        <f t="shared" si="9"/>
        <v>0.04</v>
      </c>
      <c r="U14" s="62">
        <f t="shared" si="10"/>
        <v>0.04</v>
      </c>
      <c r="V14" s="62">
        <f t="shared" si="11"/>
        <v>0.04</v>
      </c>
      <c r="W14" s="62">
        <f t="shared" si="12"/>
        <v>0.04</v>
      </c>
      <c r="X14" s="62">
        <f t="shared" si="13"/>
        <v>0.04</v>
      </c>
      <c r="Y14" s="62">
        <f t="shared" si="14"/>
        <v>0.04</v>
      </c>
      <c r="Z14" s="62">
        <f t="shared" si="15"/>
        <v>0.04</v>
      </c>
      <c r="AA14" s="62">
        <f t="shared" si="16"/>
        <v>0.04</v>
      </c>
      <c r="AB14" s="62">
        <f t="shared" si="17"/>
        <v>0.04</v>
      </c>
      <c r="AC14" s="62">
        <f t="shared" si="18"/>
        <v>0.04</v>
      </c>
      <c r="AD14" s="62">
        <f t="shared" si="19"/>
        <v>0.06</v>
      </c>
      <c r="AE14" s="62">
        <f t="shared" si="20"/>
        <v>0.04</v>
      </c>
      <c r="AF14" s="62">
        <f t="shared" si="21"/>
        <v>0.04</v>
      </c>
      <c r="AG14" s="62">
        <f t="shared" si="22"/>
        <v>0.04</v>
      </c>
      <c r="AH14" s="62">
        <f t="shared" si="23"/>
        <v>0.04</v>
      </c>
      <c r="AI14" s="62">
        <f t="shared" si="24"/>
        <v>0.04</v>
      </c>
      <c r="AJ14" s="62">
        <f t="shared" si="25"/>
        <v>0.04</v>
      </c>
    </row>
    <row r="15" spans="1:36" ht="12.95" customHeight="1" x14ac:dyDescent="0.15">
      <c r="A15" s="79">
        <v>72</v>
      </c>
      <c r="B15" s="108" t="s">
        <v>61</v>
      </c>
      <c r="C15" s="108"/>
      <c r="D15" s="61">
        <v>10</v>
      </c>
      <c r="E15" s="61">
        <v>9</v>
      </c>
      <c r="F15" s="4">
        <f t="shared" si="0"/>
        <v>0.04</v>
      </c>
      <c r="G15" s="61" t="s">
        <v>69</v>
      </c>
      <c r="H15" s="79"/>
      <c r="I15" s="61"/>
      <c r="J15" s="1" t="s">
        <v>15</v>
      </c>
      <c r="K15" s="62">
        <f t="shared" si="1"/>
        <v>0.04</v>
      </c>
      <c r="L15" s="62">
        <f t="shared" si="2"/>
        <v>0.04</v>
      </c>
      <c r="M15" s="62">
        <f t="shared" si="3"/>
        <v>0.04</v>
      </c>
      <c r="N15" s="62">
        <f t="shared" si="4"/>
        <v>0.04</v>
      </c>
      <c r="O15" s="62">
        <f t="shared" si="5"/>
        <v>0.04</v>
      </c>
      <c r="P15" s="62">
        <f t="shared" si="26"/>
        <v>0.04</v>
      </c>
      <c r="Q15" s="62">
        <f t="shared" si="6"/>
        <v>0.04</v>
      </c>
      <c r="R15" s="62">
        <f t="shared" si="7"/>
        <v>0.04</v>
      </c>
      <c r="S15" s="62">
        <f t="shared" si="8"/>
        <v>0.04</v>
      </c>
      <c r="T15" s="62">
        <f t="shared" si="9"/>
        <v>0.04</v>
      </c>
      <c r="U15" s="62">
        <f t="shared" si="10"/>
        <v>0.04</v>
      </c>
      <c r="V15" s="62">
        <f t="shared" si="11"/>
        <v>0.04</v>
      </c>
      <c r="W15" s="62">
        <f t="shared" si="12"/>
        <v>0.04</v>
      </c>
      <c r="X15" s="62">
        <f t="shared" si="13"/>
        <v>0.04</v>
      </c>
      <c r="Y15" s="62">
        <f t="shared" si="14"/>
        <v>0.03</v>
      </c>
      <c r="Z15" s="62">
        <f t="shared" si="15"/>
        <v>0.04</v>
      </c>
      <c r="AA15" s="62">
        <f t="shared" si="16"/>
        <v>0.04</v>
      </c>
      <c r="AB15" s="62">
        <f t="shared" si="17"/>
        <v>0.04</v>
      </c>
      <c r="AC15" s="62">
        <f t="shared" si="18"/>
        <v>0.04</v>
      </c>
      <c r="AD15" s="62">
        <f t="shared" si="19"/>
        <v>0.05</v>
      </c>
      <c r="AE15" s="62">
        <f t="shared" si="20"/>
        <v>0.03</v>
      </c>
      <c r="AF15" s="62">
        <f t="shared" si="21"/>
        <v>0.04</v>
      </c>
      <c r="AG15" s="62">
        <f t="shared" si="22"/>
        <v>0.04</v>
      </c>
      <c r="AH15" s="62">
        <f t="shared" si="23"/>
        <v>0.03</v>
      </c>
      <c r="AI15" s="62">
        <f t="shared" si="24"/>
        <v>0.04</v>
      </c>
      <c r="AJ15" s="62">
        <f t="shared" si="25"/>
        <v>0.04</v>
      </c>
    </row>
    <row r="16" spans="1:36" ht="12.95" customHeight="1" x14ac:dyDescent="0.15">
      <c r="A16" s="79">
        <v>73</v>
      </c>
      <c r="B16" s="108" t="s">
        <v>63</v>
      </c>
      <c r="C16" s="108"/>
      <c r="D16" s="61">
        <v>8</v>
      </c>
      <c r="E16" s="61">
        <v>9</v>
      </c>
      <c r="F16" s="4">
        <f t="shared" si="0"/>
        <v>0.02</v>
      </c>
      <c r="G16" s="5" t="s">
        <v>69</v>
      </c>
      <c r="H16" s="77"/>
      <c r="I16" s="61"/>
      <c r="J16" s="1" t="s">
        <v>15</v>
      </c>
      <c r="K16" s="62">
        <f t="shared" si="1"/>
        <v>0.03</v>
      </c>
      <c r="L16" s="62">
        <f t="shared" si="2"/>
        <v>0.03</v>
      </c>
      <c r="M16" s="62">
        <f t="shared" si="3"/>
        <v>0.03</v>
      </c>
      <c r="N16" s="62">
        <f t="shared" si="4"/>
        <v>0.03</v>
      </c>
      <c r="O16" s="62">
        <f t="shared" si="5"/>
        <v>0.03</v>
      </c>
      <c r="P16" s="62">
        <f t="shared" si="26"/>
        <v>0.03</v>
      </c>
      <c r="Q16" s="62">
        <f t="shared" si="6"/>
        <v>0.03</v>
      </c>
      <c r="R16" s="62">
        <f t="shared" si="7"/>
        <v>0.02</v>
      </c>
      <c r="S16" s="62">
        <f t="shared" si="8"/>
        <v>0.03</v>
      </c>
      <c r="T16" s="62">
        <f t="shared" si="9"/>
        <v>0.03</v>
      </c>
      <c r="U16" s="62">
        <f t="shared" si="10"/>
        <v>0.03</v>
      </c>
      <c r="V16" s="62">
        <f t="shared" si="11"/>
        <v>0.03</v>
      </c>
      <c r="W16" s="62">
        <f t="shared" si="12"/>
        <v>0.03</v>
      </c>
      <c r="X16" s="62">
        <f t="shared" si="13"/>
        <v>0.03</v>
      </c>
      <c r="Y16" s="62">
        <f t="shared" si="14"/>
        <v>0.02</v>
      </c>
      <c r="Z16" s="62">
        <f t="shared" si="15"/>
        <v>0.03</v>
      </c>
      <c r="AA16" s="62">
        <f t="shared" si="16"/>
        <v>0.02</v>
      </c>
      <c r="AB16" s="62">
        <f t="shared" si="17"/>
        <v>0.02</v>
      </c>
      <c r="AC16" s="62">
        <f t="shared" si="18"/>
        <v>0.02</v>
      </c>
      <c r="AD16" s="62">
        <f t="shared" si="19"/>
        <v>0.03</v>
      </c>
      <c r="AE16" s="62">
        <f t="shared" si="20"/>
        <v>0.02</v>
      </c>
      <c r="AF16" s="62">
        <f t="shared" si="21"/>
        <v>0.02</v>
      </c>
      <c r="AG16" s="62">
        <f t="shared" si="22"/>
        <v>0.02</v>
      </c>
      <c r="AH16" s="62">
        <f t="shared" si="23"/>
        <v>0.02</v>
      </c>
      <c r="AI16" s="62">
        <f t="shared" si="24"/>
        <v>0.03</v>
      </c>
      <c r="AJ16" s="62">
        <f t="shared" si="25"/>
        <v>0.02</v>
      </c>
    </row>
    <row r="17" spans="1:36" ht="12.95" customHeight="1" x14ac:dyDescent="0.15">
      <c r="A17" s="79">
        <v>74</v>
      </c>
      <c r="B17" s="108" t="s">
        <v>63</v>
      </c>
      <c r="C17" s="108"/>
      <c r="D17" s="61">
        <v>14</v>
      </c>
      <c r="E17" s="61">
        <v>11</v>
      </c>
      <c r="F17" s="4">
        <f t="shared" si="0"/>
        <v>0.08</v>
      </c>
      <c r="G17" s="79" t="s">
        <v>69</v>
      </c>
      <c r="H17" s="107" t="s">
        <v>65</v>
      </c>
      <c r="I17" s="61"/>
      <c r="J17" s="1" t="s">
        <v>15</v>
      </c>
      <c r="K17" s="62">
        <f t="shared" si="1"/>
        <v>0.09</v>
      </c>
      <c r="L17" s="62">
        <f t="shared" si="2"/>
        <v>0.09</v>
      </c>
      <c r="M17" s="62">
        <f t="shared" si="3"/>
        <v>0.09</v>
      </c>
      <c r="N17" s="62">
        <f t="shared" si="4"/>
        <v>0.09</v>
      </c>
      <c r="O17" s="62">
        <f t="shared" si="5"/>
        <v>0.09</v>
      </c>
      <c r="P17" s="62">
        <f t="shared" si="26"/>
        <v>0.09</v>
      </c>
      <c r="Q17" s="62">
        <f t="shared" si="6"/>
        <v>0.08</v>
      </c>
      <c r="R17" s="62">
        <f t="shared" si="7"/>
        <v>0.09</v>
      </c>
      <c r="S17" s="62">
        <f t="shared" si="8"/>
        <v>0.09</v>
      </c>
      <c r="T17" s="62">
        <f t="shared" si="9"/>
        <v>0.09</v>
      </c>
      <c r="U17" s="62">
        <f t="shared" si="10"/>
        <v>0.09</v>
      </c>
      <c r="V17" s="62">
        <f t="shared" si="11"/>
        <v>0.09</v>
      </c>
      <c r="W17" s="62">
        <f t="shared" si="12"/>
        <v>0.09</v>
      </c>
      <c r="X17" s="62">
        <f t="shared" si="13"/>
        <v>0.09</v>
      </c>
      <c r="Y17" s="62">
        <f t="shared" si="14"/>
        <v>0.08</v>
      </c>
      <c r="Z17" s="62">
        <f t="shared" si="15"/>
        <v>0.09</v>
      </c>
      <c r="AA17" s="62">
        <f t="shared" si="16"/>
        <v>0.08</v>
      </c>
      <c r="AB17" s="62">
        <f t="shared" si="17"/>
        <v>0.09</v>
      </c>
      <c r="AC17" s="62">
        <f t="shared" si="18"/>
        <v>0.09</v>
      </c>
      <c r="AD17" s="62">
        <f t="shared" si="19"/>
        <v>0.11</v>
      </c>
      <c r="AE17" s="62">
        <f t="shared" si="20"/>
        <v>0.08</v>
      </c>
      <c r="AF17" s="62">
        <f t="shared" si="21"/>
        <v>0.09</v>
      </c>
      <c r="AG17" s="62">
        <f t="shared" si="22"/>
        <v>0.08</v>
      </c>
      <c r="AH17" s="62">
        <f t="shared" si="23"/>
        <v>0.08</v>
      </c>
      <c r="AI17" s="62">
        <f t="shared" si="24"/>
        <v>0.09</v>
      </c>
      <c r="AJ17" s="62">
        <f t="shared" si="25"/>
        <v>0.08</v>
      </c>
    </row>
    <row r="18" spans="1:36" ht="12.95" customHeight="1" x14ac:dyDescent="0.15">
      <c r="A18" s="79">
        <v>75</v>
      </c>
      <c r="B18" s="108" t="s">
        <v>59</v>
      </c>
      <c r="C18" s="108"/>
      <c r="D18" s="61">
        <v>8</v>
      </c>
      <c r="E18" s="61">
        <v>9</v>
      </c>
      <c r="F18" s="4">
        <f t="shared" si="0"/>
        <v>0.02</v>
      </c>
      <c r="G18" s="61"/>
      <c r="H18" s="61"/>
      <c r="I18" s="61"/>
      <c r="J18" s="1" t="s">
        <v>15</v>
      </c>
      <c r="K18" s="62">
        <f t="shared" si="1"/>
        <v>0.03</v>
      </c>
      <c r="L18" s="62">
        <f t="shared" si="2"/>
        <v>0.03</v>
      </c>
      <c r="M18" s="62">
        <f t="shared" si="3"/>
        <v>0.03</v>
      </c>
      <c r="N18" s="62">
        <f t="shared" si="4"/>
        <v>0.03</v>
      </c>
      <c r="O18" s="62">
        <f t="shared" si="5"/>
        <v>0.03</v>
      </c>
      <c r="P18" s="62">
        <f t="shared" si="26"/>
        <v>0.03</v>
      </c>
      <c r="Q18" s="62">
        <f t="shared" si="6"/>
        <v>0.03</v>
      </c>
      <c r="R18" s="62">
        <f t="shared" si="7"/>
        <v>0.02</v>
      </c>
      <c r="S18" s="62">
        <f t="shared" si="8"/>
        <v>0.03</v>
      </c>
      <c r="T18" s="62">
        <f t="shared" si="9"/>
        <v>0.03</v>
      </c>
      <c r="U18" s="62">
        <f t="shared" si="10"/>
        <v>0.03</v>
      </c>
      <c r="V18" s="62">
        <f t="shared" si="11"/>
        <v>0.03</v>
      </c>
      <c r="W18" s="62">
        <f t="shared" si="12"/>
        <v>0.03</v>
      </c>
      <c r="X18" s="62">
        <f t="shared" si="13"/>
        <v>0.03</v>
      </c>
      <c r="Y18" s="62">
        <f t="shared" si="14"/>
        <v>0.02</v>
      </c>
      <c r="Z18" s="62">
        <f t="shared" si="15"/>
        <v>0.03</v>
      </c>
      <c r="AA18" s="62">
        <f t="shared" si="16"/>
        <v>0.02</v>
      </c>
      <c r="AB18" s="62">
        <f t="shared" si="17"/>
        <v>0.02</v>
      </c>
      <c r="AC18" s="62">
        <f t="shared" si="18"/>
        <v>0.02</v>
      </c>
      <c r="AD18" s="62">
        <f t="shared" si="19"/>
        <v>0.03</v>
      </c>
      <c r="AE18" s="62">
        <f t="shared" si="20"/>
        <v>0.02</v>
      </c>
      <c r="AF18" s="62">
        <f t="shared" si="21"/>
        <v>0.02</v>
      </c>
      <c r="AG18" s="62">
        <f t="shared" si="22"/>
        <v>0.02</v>
      </c>
      <c r="AH18" s="62">
        <f t="shared" si="23"/>
        <v>0.02</v>
      </c>
      <c r="AI18" s="62">
        <f t="shared" si="24"/>
        <v>0.03</v>
      </c>
      <c r="AJ18" s="62">
        <f t="shared" si="25"/>
        <v>0.02</v>
      </c>
    </row>
    <row r="19" spans="1:36" ht="12.95" customHeight="1" x14ac:dyDescent="0.15">
      <c r="A19" s="79"/>
      <c r="B19" s="108"/>
      <c r="C19" s="108"/>
      <c r="D19" s="61"/>
      <c r="E19" s="61"/>
      <c r="F19" s="4" t="str">
        <f t="shared" si="0"/>
        <v/>
      </c>
      <c r="G19" s="5"/>
      <c r="H19" s="77"/>
      <c r="I19" s="61"/>
      <c r="J19" s="1" t="s">
        <v>15</v>
      </c>
      <c r="K19" s="62" t="e">
        <f t="shared" si="1"/>
        <v>#NUM!</v>
      </c>
      <c r="L19" s="62" t="e">
        <f t="shared" si="2"/>
        <v>#NUM!</v>
      </c>
      <c r="M19" s="62" t="e">
        <f t="shared" si="3"/>
        <v>#NUM!</v>
      </c>
      <c r="N19" s="62" t="e">
        <f t="shared" si="4"/>
        <v>#NUM!</v>
      </c>
      <c r="O19" s="62" t="e">
        <f t="shared" si="5"/>
        <v>#NUM!</v>
      </c>
      <c r="P19" s="62" t="e">
        <f t="shared" si="26"/>
        <v>#N/A</v>
      </c>
      <c r="Q19" s="62" t="e">
        <f t="shared" si="6"/>
        <v>#NUM!</v>
      </c>
      <c r="R19" s="62" t="e">
        <f t="shared" si="7"/>
        <v>#NUM!</v>
      </c>
      <c r="S19" s="62" t="e">
        <f t="shared" si="8"/>
        <v>#NUM!</v>
      </c>
      <c r="T19" s="62" t="e">
        <f t="shared" si="9"/>
        <v>#NUM!</v>
      </c>
      <c r="U19" s="62" t="e">
        <f t="shared" si="10"/>
        <v>#N/A</v>
      </c>
      <c r="V19" s="62" t="e">
        <f t="shared" si="11"/>
        <v>#NUM!</v>
      </c>
      <c r="W19" s="62" t="e">
        <f t="shared" si="12"/>
        <v>#NUM!</v>
      </c>
      <c r="X19" s="62" t="e">
        <f t="shared" si="13"/>
        <v>#NUM!</v>
      </c>
      <c r="Y19" s="62" t="e">
        <f t="shared" si="14"/>
        <v>#NUM!</v>
      </c>
      <c r="Z19" s="62" t="e">
        <f t="shared" si="15"/>
        <v>#N/A</v>
      </c>
      <c r="AA19" s="62" t="e">
        <f t="shared" si="16"/>
        <v>#NUM!</v>
      </c>
      <c r="AB19" s="62" t="e">
        <f t="shared" si="17"/>
        <v>#NUM!</v>
      </c>
      <c r="AC19" s="62" t="e">
        <f t="shared" si="18"/>
        <v>#NUM!</v>
      </c>
      <c r="AD19" s="62" t="e">
        <f t="shared" si="19"/>
        <v>#NUM!</v>
      </c>
      <c r="AE19" s="62" t="e">
        <f t="shared" si="20"/>
        <v>#NUM!</v>
      </c>
      <c r="AF19" s="62" t="e">
        <f t="shared" si="21"/>
        <v>#N/A</v>
      </c>
      <c r="AG19" s="62" t="e">
        <f t="shared" si="22"/>
        <v>#NUM!</v>
      </c>
      <c r="AH19" s="62" t="e">
        <f t="shared" si="23"/>
        <v>#NUM!</v>
      </c>
      <c r="AI19" s="62" t="e">
        <f t="shared" si="24"/>
        <v>#NUM!</v>
      </c>
      <c r="AJ19" s="62" t="e">
        <f t="shared" si="25"/>
        <v>#N/A</v>
      </c>
    </row>
    <row r="20" spans="1:36" ht="12.95" customHeight="1" x14ac:dyDescent="0.15">
      <c r="A20" s="79"/>
      <c r="B20" s="108"/>
      <c r="C20" s="108"/>
      <c r="D20" s="61"/>
      <c r="E20" s="61"/>
      <c r="F20" s="4" t="str">
        <f t="shared" si="0"/>
        <v/>
      </c>
      <c r="G20" s="5"/>
      <c r="H20" s="77"/>
      <c r="I20" s="61"/>
      <c r="J20" s="1" t="s">
        <v>15</v>
      </c>
      <c r="K20" s="62" t="e">
        <f t="shared" si="1"/>
        <v>#NUM!</v>
      </c>
      <c r="L20" s="62" t="e">
        <f t="shared" si="2"/>
        <v>#NUM!</v>
      </c>
      <c r="M20" s="62" t="e">
        <f t="shared" si="3"/>
        <v>#NUM!</v>
      </c>
      <c r="N20" s="62" t="e">
        <f t="shared" si="4"/>
        <v>#NUM!</v>
      </c>
      <c r="O20" s="62" t="e">
        <f t="shared" si="5"/>
        <v>#NUM!</v>
      </c>
      <c r="P20" s="62" t="e">
        <f t="shared" si="26"/>
        <v>#N/A</v>
      </c>
      <c r="Q20" s="62" t="e">
        <f t="shared" si="6"/>
        <v>#NUM!</v>
      </c>
      <c r="R20" s="62" t="e">
        <f t="shared" si="7"/>
        <v>#NUM!</v>
      </c>
      <c r="S20" s="62" t="e">
        <f t="shared" si="8"/>
        <v>#NUM!</v>
      </c>
      <c r="T20" s="62" t="e">
        <f t="shared" si="9"/>
        <v>#NUM!</v>
      </c>
      <c r="U20" s="62" t="e">
        <f t="shared" si="10"/>
        <v>#N/A</v>
      </c>
      <c r="V20" s="62" t="e">
        <f t="shared" si="11"/>
        <v>#NUM!</v>
      </c>
      <c r="W20" s="62" t="e">
        <f t="shared" si="12"/>
        <v>#NUM!</v>
      </c>
      <c r="X20" s="62" t="e">
        <f t="shared" si="13"/>
        <v>#NUM!</v>
      </c>
      <c r="Y20" s="62" t="e">
        <f t="shared" si="14"/>
        <v>#NUM!</v>
      </c>
      <c r="Z20" s="62" t="e">
        <f t="shared" si="15"/>
        <v>#N/A</v>
      </c>
      <c r="AA20" s="62" t="e">
        <f t="shared" si="16"/>
        <v>#NUM!</v>
      </c>
      <c r="AB20" s="62" t="e">
        <f t="shared" si="17"/>
        <v>#NUM!</v>
      </c>
      <c r="AC20" s="62" t="e">
        <f t="shared" si="18"/>
        <v>#NUM!</v>
      </c>
      <c r="AD20" s="62" t="e">
        <f t="shared" si="19"/>
        <v>#NUM!</v>
      </c>
      <c r="AE20" s="62" t="e">
        <f t="shared" si="20"/>
        <v>#NUM!</v>
      </c>
      <c r="AF20" s="62" t="e">
        <f t="shared" si="21"/>
        <v>#N/A</v>
      </c>
      <c r="AG20" s="62" t="e">
        <f t="shared" si="22"/>
        <v>#NUM!</v>
      </c>
      <c r="AH20" s="62" t="e">
        <f t="shared" si="23"/>
        <v>#NUM!</v>
      </c>
      <c r="AI20" s="62" t="e">
        <f t="shared" si="24"/>
        <v>#NUM!</v>
      </c>
      <c r="AJ20" s="62" t="e">
        <f t="shared" si="25"/>
        <v>#N/A</v>
      </c>
    </row>
    <row r="21" spans="1:36" ht="12.95" customHeight="1" x14ac:dyDescent="0.15">
      <c r="A21" s="79"/>
      <c r="B21" s="108"/>
      <c r="C21" s="108"/>
      <c r="D21" s="61"/>
      <c r="E21" s="61"/>
      <c r="F21" s="4" t="str">
        <f t="shared" si="0"/>
        <v/>
      </c>
      <c r="G21" s="5"/>
      <c r="H21" s="61"/>
      <c r="I21" s="61"/>
      <c r="J21" s="1" t="s">
        <v>15</v>
      </c>
      <c r="K21" s="62" t="e">
        <f t="shared" si="1"/>
        <v>#NUM!</v>
      </c>
      <c r="L21" s="62" t="e">
        <f t="shared" si="2"/>
        <v>#NUM!</v>
      </c>
      <c r="M21" s="62" t="e">
        <f t="shared" si="3"/>
        <v>#NUM!</v>
      </c>
      <c r="N21" s="62" t="e">
        <f t="shared" si="4"/>
        <v>#NUM!</v>
      </c>
      <c r="O21" s="62" t="e">
        <f t="shared" si="5"/>
        <v>#NUM!</v>
      </c>
      <c r="P21" s="62" t="e">
        <f t="shared" si="26"/>
        <v>#N/A</v>
      </c>
      <c r="Q21" s="62" t="e">
        <f t="shared" si="6"/>
        <v>#NUM!</v>
      </c>
      <c r="R21" s="62" t="e">
        <f t="shared" si="7"/>
        <v>#NUM!</v>
      </c>
      <c r="S21" s="62" t="e">
        <f t="shared" si="8"/>
        <v>#NUM!</v>
      </c>
      <c r="T21" s="62" t="e">
        <f t="shared" si="9"/>
        <v>#NUM!</v>
      </c>
      <c r="U21" s="62" t="e">
        <f t="shared" si="10"/>
        <v>#N/A</v>
      </c>
      <c r="V21" s="62" t="e">
        <f t="shared" si="11"/>
        <v>#NUM!</v>
      </c>
      <c r="W21" s="62" t="e">
        <f t="shared" si="12"/>
        <v>#NUM!</v>
      </c>
      <c r="X21" s="62" t="e">
        <f t="shared" si="13"/>
        <v>#NUM!</v>
      </c>
      <c r="Y21" s="62" t="e">
        <f t="shared" si="14"/>
        <v>#NUM!</v>
      </c>
      <c r="Z21" s="62" t="e">
        <f t="shared" si="15"/>
        <v>#N/A</v>
      </c>
      <c r="AA21" s="62" t="e">
        <f t="shared" si="16"/>
        <v>#NUM!</v>
      </c>
      <c r="AB21" s="62" t="e">
        <f t="shared" si="17"/>
        <v>#NUM!</v>
      </c>
      <c r="AC21" s="62" t="e">
        <f t="shared" si="18"/>
        <v>#NUM!</v>
      </c>
      <c r="AD21" s="62" t="e">
        <f t="shared" si="19"/>
        <v>#NUM!</v>
      </c>
      <c r="AE21" s="62" t="e">
        <f t="shared" si="20"/>
        <v>#NUM!</v>
      </c>
      <c r="AF21" s="62" t="e">
        <f t="shared" si="21"/>
        <v>#N/A</v>
      </c>
      <c r="AG21" s="62" t="e">
        <f t="shared" si="22"/>
        <v>#NUM!</v>
      </c>
      <c r="AH21" s="62" t="e">
        <f t="shared" si="23"/>
        <v>#NUM!</v>
      </c>
      <c r="AI21" s="62" t="e">
        <f t="shared" si="24"/>
        <v>#NUM!</v>
      </c>
      <c r="AJ21" s="62" t="e">
        <f t="shared" si="25"/>
        <v>#N/A</v>
      </c>
    </row>
    <row r="22" spans="1:36" ht="12.95" customHeight="1" x14ac:dyDescent="0.15">
      <c r="A22" s="79"/>
      <c r="B22" s="108"/>
      <c r="C22" s="108"/>
      <c r="D22" s="61"/>
      <c r="E22" s="61"/>
      <c r="F22" s="4" t="str">
        <f t="shared" si="0"/>
        <v/>
      </c>
      <c r="G22" s="5"/>
      <c r="H22" s="61"/>
      <c r="I22" s="61"/>
      <c r="J22" s="1" t="s">
        <v>15</v>
      </c>
      <c r="K22" s="62" t="e">
        <f t="shared" si="1"/>
        <v>#NUM!</v>
      </c>
      <c r="L22" s="62" t="e">
        <f t="shared" si="2"/>
        <v>#NUM!</v>
      </c>
      <c r="M22" s="62" t="e">
        <f t="shared" si="3"/>
        <v>#NUM!</v>
      </c>
      <c r="N22" s="62" t="e">
        <f t="shared" si="4"/>
        <v>#NUM!</v>
      </c>
      <c r="O22" s="62" t="e">
        <f t="shared" si="5"/>
        <v>#NUM!</v>
      </c>
      <c r="P22" s="62" t="e">
        <f t="shared" si="26"/>
        <v>#N/A</v>
      </c>
      <c r="Q22" s="62" t="e">
        <f t="shared" si="6"/>
        <v>#NUM!</v>
      </c>
      <c r="R22" s="62" t="e">
        <f t="shared" si="7"/>
        <v>#NUM!</v>
      </c>
      <c r="S22" s="62" t="e">
        <f t="shared" si="8"/>
        <v>#NUM!</v>
      </c>
      <c r="T22" s="62" t="e">
        <f t="shared" si="9"/>
        <v>#NUM!</v>
      </c>
      <c r="U22" s="62" t="e">
        <f t="shared" si="10"/>
        <v>#N/A</v>
      </c>
      <c r="V22" s="62" t="e">
        <f t="shared" si="11"/>
        <v>#NUM!</v>
      </c>
      <c r="W22" s="62" t="e">
        <f t="shared" si="12"/>
        <v>#NUM!</v>
      </c>
      <c r="X22" s="62" t="e">
        <f t="shared" si="13"/>
        <v>#NUM!</v>
      </c>
      <c r="Y22" s="62" t="e">
        <f t="shared" si="14"/>
        <v>#NUM!</v>
      </c>
      <c r="Z22" s="62" t="e">
        <f t="shared" si="15"/>
        <v>#N/A</v>
      </c>
      <c r="AA22" s="62" t="e">
        <f t="shared" si="16"/>
        <v>#NUM!</v>
      </c>
      <c r="AB22" s="62" t="e">
        <f t="shared" si="17"/>
        <v>#NUM!</v>
      </c>
      <c r="AC22" s="62" t="e">
        <f t="shared" si="18"/>
        <v>#NUM!</v>
      </c>
      <c r="AD22" s="62" t="e">
        <f t="shared" si="19"/>
        <v>#NUM!</v>
      </c>
      <c r="AE22" s="62" t="e">
        <f t="shared" si="20"/>
        <v>#NUM!</v>
      </c>
      <c r="AF22" s="62" t="e">
        <f t="shared" si="21"/>
        <v>#N/A</v>
      </c>
      <c r="AG22" s="62" t="e">
        <f t="shared" si="22"/>
        <v>#NUM!</v>
      </c>
      <c r="AH22" s="62" t="e">
        <f t="shared" si="23"/>
        <v>#NUM!</v>
      </c>
      <c r="AI22" s="62" t="e">
        <f t="shared" si="24"/>
        <v>#NUM!</v>
      </c>
      <c r="AJ22" s="62" t="e">
        <f t="shared" si="25"/>
        <v>#N/A</v>
      </c>
    </row>
    <row r="23" spans="1:36" ht="12.95" customHeight="1" x14ac:dyDescent="0.15">
      <c r="A23" s="79"/>
      <c r="B23" s="108"/>
      <c r="C23" s="108"/>
      <c r="D23" s="61"/>
      <c r="E23" s="61"/>
      <c r="F23" s="4" t="str">
        <f t="shared" si="0"/>
        <v/>
      </c>
      <c r="G23" s="5"/>
      <c r="H23" s="61"/>
      <c r="I23" s="61"/>
      <c r="J23" s="1" t="s">
        <v>15</v>
      </c>
      <c r="K23" s="62" t="e">
        <f t="shared" si="1"/>
        <v>#NUM!</v>
      </c>
      <c r="L23" s="62" t="e">
        <f t="shared" si="2"/>
        <v>#NUM!</v>
      </c>
      <c r="M23" s="62" t="e">
        <f t="shared" si="3"/>
        <v>#NUM!</v>
      </c>
      <c r="N23" s="62" t="e">
        <f t="shared" si="4"/>
        <v>#NUM!</v>
      </c>
      <c r="O23" s="62" t="e">
        <f t="shared" si="5"/>
        <v>#NUM!</v>
      </c>
      <c r="P23" s="62" t="e">
        <f t="shared" si="26"/>
        <v>#N/A</v>
      </c>
      <c r="Q23" s="62" t="e">
        <f t="shared" si="6"/>
        <v>#NUM!</v>
      </c>
      <c r="R23" s="62" t="e">
        <f t="shared" si="7"/>
        <v>#NUM!</v>
      </c>
      <c r="S23" s="62" t="e">
        <f t="shared" si="8"/>
        <v>#NUM!</v>
      </c>
      <c r="T23" s="62" t="e">
        <f t="shared" si="9"/>
        <v>#NUM!</v>
      </c>
      <c r="U23" s="62" t="e">
        <f t="shared" si="10"/>
        <v>#N/A</v>
      </c>
      <c r="V23" s="62" t="e">
        <f t="shared" si="11"/>
        <v>#NUM!</v>
      </c>
      <c r="W23" s="62" t="e">
        <f t="shared" si="12"/>
        <v>#NUM!</v>
      </c>
      <c r="X23" s="62" t="e">
        <f t="shared" si="13"/>
        <v>#NUM!</v>
      </c>
      <c r="Y23" s="62" t="e">
        <f t="shared" si="14"/>
        <v>#NUM!</v>
      </c>
      <c r="Z23" s="62" t="e">
        <f t="shared" si="15"/>
        <v>#N/A</v>
      </c>
      <c r="AA23" s="62" t="e">
        <f t="shared" si="16"/>
        <v>#NUM!</v>
      </c>
      <c r="AB23" s="62" t="e">
        <f t="shared" si="17"/>
        <v>#NUM!</v>
      </c>
      <c r="AC23" s="62" t="e">
        <f t="shared" si="18"/>
        <v>#NUM!</v>
      </c>
      <c r="AD23" s="62" t="e">
        <f t="shared" si="19"/>
        <v>#NUM!</v>
      </c>
      <c r="AE23" s="62" t="e">
        <f t="shared" si="20"/>
        <v>#NUM!</v>
      </c>
      <c r="AF23" s="62" t="e">
        <f t="shared" si="21"/>
        <v>#N/A</v>
      </c>
      <c r="AG23" s="62" t="e">
        <f t="shared" si="22"/>
        <v>#NUM!</v>
      </c>
      <c r="AH23" s="62" t="e">
        <f t="shared" si="23"/>
        <v>#NUM!</v>
      </c>
      <c r="AI23" s="62" t="e">
        <f t="shared" si="24"/>
        <v>#NUM!</v>
      </c>
      <c r="AJ23" s="62" t="e">
        <f t="shared" si="25"/>
        <v>#N/A</v>
      </c>
    </row>
    <row r="24" spans="1:36" ht="12.95" customHeight="1" x14ac:dyDescent="0.15">
      <c r="A24" s="61"/>
      <c r="B24" s="108"/>
      <c r="C24" s="108"/>
      <c r="D24" s="61"/>
      <c r="E24" s="61"/>
      <c r="F24" s="4" t="str">
        <f t="shared" si="0"/>
        <v/>
      </c>
      <c r="G24" s="61"/>
      <c r="H24" s="61"/>
      <c r="I24" s="61"/>
      <c r="J24" s="1" t="s">
        <v>15</v>
      </c>
      <c r="K24" s="62" t="e">
        <f t="shared" si="1"/>
        <v>#NUM!</v>
      </c>
      <c r="L24" s="62" t="e">
        <f t="shared" si="2"/>
        <v>#NUM!</v>
      </c>
      <c r="M24" s="62" t="e">
        <f t="shared" si="3"/>
        <v>#NUM!</v>
      </c>
      <c r="N24" s="62" t="e">
        <f t="shared" si="4"/>
        <v>#NUM!</v>
      </c>
      <c r="O24" s="62" t="e">
        <f t="shared" si="5"/>
        <v>#NUM!</v>
      </c>
      <c r="P24" s="62" t="e">
        <f t="shared" si="26"/>
        <v>#N/A</v>
      </c>
      <c r="Q24" s="62" t="e">
        <f t="shared" si="6"/>
        <v>#NUM!</v>
      </c>
      <c r="R24" s="62" t="e">
        <f t="shared" si="7"/>
        <v>#NUM!</v>
      </c>
      <c r="S24" s="62" t="e">
        <f t="shared" si="8"/>
        <v>#NUM!</v>
      </c>
      <c r="T24" s="62" t="e">
        <f t="shared" si="9"/>
        <v>#NUM!</v>
      </c>
      <c r="U24" s="62" t="e">
        <f t="shared" si="10"/>
        <v>#N/A</v>
      </c>
      <c r="V24" s="62" t="e">
        <f t="shared" si="11"/>
        <v>#NUM!</v>
      </c>
      <c r="W24" s="62" t="e">
        <f t="shared" si="12"/>
        <v>#NUM!</v>
      </c>
      <c r="X24" s="62" t="e">
        <f t="shared" si="13"/>
        <v>#NUM!</v>
      </c>
      <c r="Y24" s="62" t="e">
        <f t="shared" si="14"/>
        <v>#NUM!</v>
      </c>
      <c r="Z24" s="62" t="e">
        <f t="shared" si="15"/>
        <v>#N/A</v>
      </c>
      <c r="AA24" s="62" t="e">
        <f t="shared" si="16"/>
        <v>#NUM!</v>
      </c>
      <c r="AB24" s="62" t="e">
        <f t="shared" si="17"/>
        <v>#NUM!</v>
      </c>
      <c r="AC24" s="62" t="e">
        <f t="shared" si="18"/>
        <v>#NUM!</v>
      </c>
      <c r="AD24" s="62" t="e">
        <f t="shared" si="19"/>
        <v>#NUM!</v>
      </c>
      <c r="AE24" s="62" t="e">
        <f t="shared" si="20"/>
        <v>#NUM!</v>
      </c>
      <c r="AF24" s="62" t="e">
        <f t="shared" si="21"/>
        <v>#N/A</v>
      </c>
      <c r="AG24" s="62" t="e">
        <f t="shared" si="22"/>
        <v>#NUM!</v>
      </c>
      <c r="AH24" s="62" t="e">
        <f t="shared" si="23"/>
        <v>#NUM!</v>
      </c>
      <c r="AI24" s="62" t="e">
        <f t="shared" si="24"/>
        <v>#NUM!</v>
      </c>
      <c r="AJ24" s="62" t="e">
        <f t="shared" si="25"/>
        <v>#N/A</v>
      </c>
    </row>
    <row r="25" spans="1:36" ht="12.95" customHeight="1" x14ac:dyDescent="0.15">
      <c r="A25" s="61"/>
      <c r="B25" s="108"/>
      <c r="C25" s="108"/>
      <c r="D25" s="61"/>
      <c r="E25" s="61"/>
      <c r="F25" s="4" t="str">
        <f t="shared" si="0"/>
        <v/>
      </c>
      <c r="G25" s="6"/>
      <c r="H25" s="61"/>
      <c r="I25" s="61"/>
      <c r="J25" s="1" t="s">
        <v>15</v>
      </c>
      <c r="K25" s="62" t="e">
        <f t="shared" si="1"/>
        <v>#NUM!</v>
      </c>
      <c r="L25" s="62" t="e">
        <f t="shared" si="2"/>
        <v>#NUM!</v>
      </c>
      <c r="M25" s="62" t="e">
        <f t="shared" si="3"/>
        <v>#NUM!</v>
      </c>
      <c r="N25" s="62" t="e">
        <f t="shared" si="4"/>
        <v>#NUM!</v>
      </c>
      <c r="O25" s="62" t="e">
        <f t="shared" si="5"/>
        <v>#NUM!</v>
      </c>
      <c r="P25" s="62" t="e">
        <f t="shared" si="26"/>
        <v>#N/A</v>
      </c>
      <c r="Q25" s="62" t="e">
        <f t="shared" si="6"/>
        <v>#NUM!</v>
      </c>
      <c r="R25" s="62" t="e">
        <f t="shared" si="7"/>
        <v>#NUM!</v>
      </c>
      <c r="S25" s="62" t="e">
        <f t="shared" si="8"/>
        <v>#NUM!</v>
      </c>
      <c r="T25" s="62" t="e">
        <f t="shared" si="9"/>
        <v>#NUM!</v>
      </c>
      <c r="U25" s="62" t="e">
        <f t="shared" si="10"/>
        <v>#N/A</v>
      </c>
      <c r="V25" s="62" t="e">
        <f t="shared" si="11"/>
        <v>#NUM!</v>
      </c>
      <c r="W25" s="62" t="e">
        <f t="shared" si="12"/>
        <v>#NUM!</v>
      </c>
      <c r="X25" s="62" t="e">
        <f t="shared" si="13"/>
        <v>#NUM!</v>
      </c>
      <c r="Y25" s="62" t="e">
        <f t="shared" si="14"/>
        <v>#NUM!</v>
      </c>
      <c r="Z25" s="62" t="e">
        <f t="shared" si="15"/>
        <v>#N/A</v>
      </c>
      <c r="AA25" s="62" t="e">
        <f t="shared" si="16"/>
        <v>#NUM!</v>
      </c>
      <c r="AB25" s="62" t="e">
        <f t="shared" si="17"/>
        <v>#NUM!</v>
      </c>
      <c r="AC25" s="62" t="e">
        <f t="shared" si="18"/>
        <v>#NUM!</v>
      </c>
      <c r="AD25" s="62" t="e">
        <f t="shared" si="19"/>
        <v>#NUM!</v>
      </c>
      <c r="AE25" s="62" t="e">
        <f t="shared" si="20"/>
        <v>#NUM!</v>
      </c>
      <c r="AF25" s="62" t="e">
        <f t="shared" si="21"/>
        <v>#N/A</v>
      </c>
      <c r="AG25" s="62" t="e">
        <f t="shared" si="22"/>
        <v>#NUM!</v>
      </c>
      <c r="AH25" s="62" t="e">
        <f t="shared" si="23"/>
        <v>#NUM!</v>
      </c>
      <c r="AI25" s="62" t="e">
        <f t="shared" si="24"/>
        <v>#NUM!</v>
      </c>
      <c r="AJ25" s="62" t="e">
        <f t="shared" si="25"/>
        <v>#N/A</v>
      </c>
    </row>
    <row r="26" spans="1:36" ht="12.95" customHeight="1" x14ac:dyDescent="0.15">
      <c r="A26" s="61"/>
      <c r="B26" s="108"/>
      <c r="C26" s="108"/>
      <c r="D26" s="61"/>
      <c r="E26" s="61"/>
      <c r="F26" s="4" t="str">
        <f t="shared" si="0"/>
        <v/>
      </c>
      <c r="G26" s="7"/>
      <c r="H26" s="61"/>
      <c r="I26" s="61"/>
      <c r="J26" s="1" t="s">
        <v>15</v>
      </c>
      <c r="K26" s="62" t="e">
        <f t="shared" si="1"/>
        <v>#NUM!</v>
      </c>
      <c r="L26" s="62" t="e">
        <f t="shared" si="2"/>
        <v>#NUM!</v>
      </c>
      <c r="M26" s="62" t="e">
        <f t="shared" si="3"/>
        <v>#NUM!</v>
      </c>
      <c r="N26" s="62" t="e">
        <f t="shared" si="4"/>
        <v>#NUM!</v>
      </c>
      <c r="O26" s="62" t="e">
        <f t="shared" si="5"/>
        <v>#NUM!</v>
      </c>
      <c r="P26" s="62" t="e">
        <f t="shared" si="26"/>
        <v>#N/A</v>
      </c>
      <c r="Q26" s="62" t="e">
        <f t="shared" si="6"/>
        <v>#NUM!</v>
      </c>
      <c r="R26" s="62" t="e">
        <f t="shared" si="7"/>
        <v>#NUM!</v>
      </c>
      <c r="S26" s="62" t="e">
        <f t="shared" si="8"/>
        <v>#NUM!</v>
      </c>
      <c r="T26" s="62" t="e">
        <f t="shared" si="9"/>
        <v>#NUM!</v>
      </c>
      <c r="U26" s="62" t="e">
        <f t="shared" si="10"/>
        <v>#N/A</v>
      </c>
      <c r="V26" s="62" t="e">
        <f t="shared" si="11"/>
        <v>#NUM!</v>
      </c>
      <c r="W26" s="62" t="e">
        <f t="shared" si="12"/>
        <v>#NUM!</v>
      </c>
      <c r="X26" s="62" t="e">
        <f t="shared" si="13"/>
        <v>#NUM!</v>
      </c>
      <c r="Y26" s="62" t="e">
        <f t="shared" si="14"/>
        <v>#NUM!</v>
      </c>
      <c r="Z26" s="62" t="e">
        <f t="shared" si="15"/>
        <v>#N/A</v>
      </c>
      <c r="AA26" s="62" t="e">
        <f t="shared" si="16"/>
        <v>#NUM!</v>
      </c>
      <c r="AB26" s="62" t="e">
        <f t="shared" si="17"/>
        <v>#NUM!</v>
      </c>
      <c r="AC26" s="62" t="e">
        <f t="shared" si="18"/>
        <v>#NUM!</v>
      </c>
      <c r="AD26" s="62" t="e">
        <f t="shared" si="19"/>
        <v>#NUM!</v>
      </c>
      <c r="AE26" s="62" t="e">
        <f t="shared" si="20"/>
        <v>#NUM!</v>
      </c>
      <c r="AF26" s="62" t="e">
        <f t="shared" si="21"/>
        <v>#N/A</v>
      </c>
      <c r="AG26" s="62" t="e">
        <f t="shared" si="22"/>
        <v>#NUM!</v>
      </c>
      <c r="AH26" s="62" t="e">
        <f t="shared" si="23"/>
        <v>#NUM!</v>
      </c>
      <c r="AI26" s="62" t="e">
        <f t="shared" si="24"/>
        <v>#NUM!</v>
      </c>
      <c r="AJ26" s="62" t="e">
        <f t="shared" si="25"/>
        <v>#N/A</v>
      </c>
    </row>
    <row r="27" spans="1:36" ht="12.95" customHeight="1" x14ac:dyDescent="0.15">
      <c r="A27" s="61"/>
      <c r="B27" s="108"/>
      <c r="C27" s="108"/>
      <c r="D27" s="61"/>
      <c r="E27" s="61"/>
      <c r="F27" s="4" t="str">
        <f t="shared" si="0"/>
        <v/>
      </c>
      <c r="G27" s="61"/>
      <c r="H27" s="61"/>
      <c r="I27" s="61"/>
      <c r="J27" s="1" t="s">
        <v>15</v>
      </c>
      <c r="K27" s="62" t="e">
        <f t="shared" si="1"/>
        <v>#NUM!</v>
      </c>
      <c r="L27" s="62" t="e">
        <f t="shared" si="2"/>
        <v>#NUM!</v>
      </c>
      <c r="M27" s="62" t="e">
        <f t="shared" si="3"/>
        <v>#NUM!</v>
      </c>
      <c r="N27" s="62" t="e">
        <f t="shared" si="4"/>
        <v>#NUM!</v>
      </c>
      <c r="O27" s="62" t="e">
        <f t="shared" si="5"/>
        <v>#NUM!</v>
      </c>
      <c r="P27" s="62" t="e">
        <f t="shared" si="26"/>
        <v>#N/A</v>
      </c>
      <c r="Q27" s="62" t="e">
        <f t="shared" si="6"/>
        <v>#NUM!</v>
      </c>
      <c r="R27" s="62" t="e">
        <f t="shared" si="7"/>
        <v>#NUM!</v>
      </c>
      <c r="S27" s="62" t="e">
        <f t="shared" si="8"/>
        <v>#NUM!</v>
      </c>
      <c r="T27" s="62" t="e">
        <f t="shared" si="9"/>
        <v>#NUM!</v>
      </c>
      <c r="U27" s="62" t="e">
        <f t="shared" si="10"/>
        <v>#N/A</v>
      </c>
      <c r="V27" s="62" t="e">
        <f t="shared" si="11"/>
        <v>#NUM!</v>
      </c>
      <c r="W27" s="62" t="e">
        <f t="shared" si="12"/>
        <v>#NUM!</v>
      </c>
      <c r="X27" s="62" t="e">
        <f t="shared" si="13"/>
        <v>#NUM!</v>
      </c>
      <c r="Y27" s="62" t="e">
        <f t="shared" si="14"/>
        <v>#NUM!</v>
      </c>
      <c r="Z27" s="62" t="e">
        <f t="shared" si="15"/>
        <v>#N/A</v>
      </c>
      <c r="AA27" s="62" t="e">
        <f t="shared" si="16"/>
        <v>#NUM!</v>
      </c>
      <c r="AB27" s="62" t="e">
        <f t="shared" si="17"/>
        <v>#NUM!</v>
      </c>
      <c r="AC27" s="62" t="e">
        <f t="shared" si="18"/>
        <v>#NUM!</v>
      </c>
      <c r="AD27" s="62" t="e">
        <f t="shared" si="19"/>
        <v>#NUM!</v>
      </c>
      <c r="AE27" s="62" t="e">
        <f t="shared" si="20"/>
        <v>#NUM!</v>
      </c>
      <c r="AF27" s="62" t="e">
        <f t="shared" si="21"/>
        <v>#N/A</v>
      </c>
      <c r="AG27" s="62" t="e">
        <f t="shared" si="22"/>
        <v>#NUM!</v>
      </c>
      <c r="AH27" s="62" t="e">
        <f t="shared" si="23"/>
        <v>#NUM!</v>
      </c>
      <c r="AI27" s="62" t="e">
        <f t="shared" si="24"/>
        <v>#NUM!</v>
      </c>
      <c r="AJ27" s="62" t="e">
        <f t="shared" si="25"/>
        <v>#N/A</v>
      </c>
    </row>
    <row r="28" spans="1:36" ht="12.95" customHeight="1" x14ac:dyDescent="0.15">
      <c r="A28" s="61"/>
      <c r="B28" s="108"/>
      <c r="C28" s="108"/>
      <c r="D28" s="61"/>
      <c r="E28" s="61"/>
      <c r="F28" s="4" t="str">
        <f t="shared" si="0"/>
        <v/>
      </c>
      <c r="G28" s="61"/>
      <c r="H28" s="61"/>
      <c r="I28" s="61"/>
      <c r="J28" s="1" t="s">
        <v>15</v>
      </c>
      <c r="K28" s="62" t="e">
        <f t="shared" si="1"/>
        <v>#NUM!</v>
      </c>
      <c r="L28" s="62" t="e">
        <f t="shared" si="2"/>
        <v>#NUM!</v>
      </c>
      <c r="M28" s="62" t="e">
        <f t="shared" si="3"/>
        <v>#NUM!</v>
      </c>
      <c r="N28" s="67" t="e">
        <f t="shared" si="4"/>
        <v>#NUM!</v>
      </c>
      <c r="O28" s="62" t="e">
        <f t="shared" si="5"/>
        <v>#NUM!</v>
      </c>
      <c r="P28" s="62" t="e">
        <f t="shared" si="26"/>
        <v>#N/A</v>
      </c>
      <c r="Q28" s="62" t="e">
        <f t="shared" si="6"/>
        <v>#NUM!</v>
      </c>
      <c r="R28" s="62" t="e">
        <f t="shared" si="7"/>
        <v>#NUM!</v>
      </c>
      <c r="S28" s="62" t="e">
        <f t="shared" si="8"/>
        <v>#NUM!</v>
      </c>
      <c r="T28" s="62" t="e">
        <f t="shared" si="9"/>
        <v>#NUM!</v>
      </c>
      <c r="U28" s="62" t="e">
        <f t="shared" si="10"/>
        <v>#N/A</v>
      </c>
      <c r="V28" s="62" t="e">
        <f t="shared" si="11"/>
        <v>#NUM!</v>
      </c>
      <c r="W28" s="62" t="e">
        <f t="shared" si="12"/>
        <v>#NUM!</v>
      </c>
      <c r="X28" s="62" t="e">
        <f t="shared" si="13"/>
        <v>#NUM!</v>
      </c>
      <c r="Y28" s="62" t="e">
        <f t="shared" si="14"/>
        <v>#NUM!</v>
      </c>
      <c r="Z28" s="62" t="e">
        <f t="shared" si="15"/>
        <v>#N/A</v>
      </c>
      <c r="AA28" s="62" t="e">
        <f t="shared" si="16"/>
        <v>#NUM!</v>
      </c>
      <c r="AB28" s="62" t="e">
        <f t="shared" si="17"/>
        <v>#NUM!</v>
      </c>
      <c r="AC28" s="62" t="e">
        <f t="shared" si="18"/>
        <v>#NUM!</v>
      </c>
      <c r="AD28" s="62" t="e">
        <f t="shared" si="19"/>
        <v>#NUM!</v>
      </c>
      <c r="AE28" s="62" t="e">
        <f t="shared" si="20"/>
        <v>#NUM!</v>
      </c>
      <c r="AF28" s="62" t="e">
        <f t="shared" si="21"/>
        <v>#N/A</v>
      </c>
      <c r="AG28" s="62" t="e">
        <f t="shared" si="22"/>
        <v>#NUM!</v>
      </c>
      <c r="AH28" s="62" t="e">
        <f t="shared" si="23"/>
        <v>#NUM!</v>
      </c>
      <c r="AI28" s="62" t="e">
        <f t="shared" si="24"/>
        <v>#NUM!</v>
      </c>
      <c r="AJ28" s="62" t="e">
        <f t="shared" si="25"/>
        <v>#N/A</v>
      </c>
    </row>
    <row r="29" spans="1:36" ht="12.95" customHeight="1" x14ac:dyDescent="0.15">
      <c r="A29" s="61"/>
      <c r="B29" s="108"/>
      <c r="C29" s="108"/>
      <c r="D29" s="61"/>
      <c r="E29" s="61"/>
      <c r="F29" s="4" t="str">
        <f t="shared" si="0"/>
        <v/>
      </c>
      <c r="G29" s="61"/>
      <c r="H29" s="61"/>
      <c r="I29" s="61"/>
      <c r="J29" s="1" t="s">
        <v>15</v>
      </c>
      <c r="K29" s="62" t="e">
        <f t="shared" si="1"/>
        <v>#NUM!</v>
      </c>
      <c r="L29" s="62" t="e">
        <f t="shared" si="2"/>
        <v>#NUM!</v>
      </c>
      <c r="M29" s="62" t="e">
        <f t="shared" si="3"/>
        <v>#NUM!</v>
      </c>
      <c r="N29" s="62" t="e">
        <f t="shared" si="4"/>
        <v>#NUM!</v>
      </c>
      <c r="O29" s="62" t="e">
        <f t="shared" si="5"/>
        <v>#NUM!</v>
      </c>
      <c r="P29" s="62" t="e">
        <f t="shared" si="26"/>
        <v>#N/A</v>
      </c>
      <c r="Q29" s="62" t="e">
        <f t="shared" si="6"/>
        <v>#NUM!</v>
      </c>
      <c r="R29" s="62" t="e">
        <f t="shared" si="7"/>
        <v>#NUM!</v>
      </c>
      <c r="S29" s="62" t="e">
        <f t="shared" si="8"/>
        <v>#NUM!</v>
      </c>
      <c r="T29" s="62" t="e">
        <f t="shared" si="9"/>
        <v>#NUM!</v>
      </c>
      <c r="U29" s="62" t="e">
        <f t="shared" si="10"/>
        <v>#N/A</v>
      </c>
      <c r="V29" s="62" t="e">
        <f t="shared" si="11"/>
        <v>#NUM!</v>
      </c>
      <c r="W29" s="62" t="e">
        <f t="shared" si="12"/>
        <v>#NUM!</v>
      </c>
      <c r="X29" s="62" t="e">
        <f t="shared" si="13"/>
        <v>#NUM!</v>
      </c>
      <c r="Y29" s="62" t="e">
        <f t="shared" si="14"/>
        <v>#NUM!</v>
      </c>
      <c r="Z29" s="62" t="e">
        <f t="shared" si="15"/>
        <v>#N/A</v>
      </c>
      <c r="AA29" s="62" t="e">
        <f t="shared" si="16"/>
        <v>#NUM!</v>
      </c>
      <c r="AB29" s="62" t="e">
        <f t="shared" si="17"/>
        <v>#NUM!</v>
      </c>
      <c r="AC29" s="62" t="e">
        <f t="shared" si="18"/>
        <v>#NUM!</v>
      </c>
      <c r="AD29" s="62" t="e">
        <f t="shared" si="19"/>
        <v>#NUM!</v>
      </c>
      <c r="AE29" s="62" t="e">
        <f t="shared" si="20"/>
        <v>#NUM!</v>
      </c>
      <c r="AF29" s="62" t="e">
        <f t="shared" si="21"/>
        <v>#N/A</v>
      </c>
      <c r="AG29" s="62" t="e">
        <f t="shared" si="22"/>
        <v>#NUM!</v>
      </c>
      <c r="AH29" s="62" t="e">
        <f t="shared" si="23"/>
        <v>#NUM!</v>
      </c>
      <c r="AI29" s="62" t="e">
        <f t="shared" si="24"/>
        <v>#NUM!</v>
      </c>
      <c r="AJ29" s="62" t="e">
        <f t="shared" si="25"/>
        <v>#N/A</v>
      </c>
    </row>
    <row r="30" spans="1:36" ht="12.95" customHeight="1" x14ac:dyDescent="0.15">
      <c r="A30" s="61"/>
      <c r="B30" s="108"/>
      <c r="C30" s="108"/>
      <c r="D30" s="61"/>
      <c r="E30" s="61"/>
      <c r="F30" s="4" t="str">
        <f t="shared" si="0"/>
        <v/>
      </c>
      <c r="G30" s="6"/>
      <c r="H30" s="61"/>
      <c r="I30" s="61"/>
      <c r="J30" s="1" t="s">
        <v>15</v>
      </c>
      <c r="K30" s="62" t="e">
        <f t="shared" si="1"/>
        <v>#NUM!</v>
      </c>
      <c r="L30" s="62" t="e">
        <f t="shared" si="2"/>
        <v>#NUM!</v>
      </c>
      <c r="M30" s="62" t="e">
        <f t="shared" si="3"/>
        <v>#NUM!</v>
      </c>
      <c r="N30" s="62" t="e">
        <f t="shared" si="4"/>
        <v>#NUM!</v>
      </c>
      <c r="O30" s="62" t="e">
        <f t="shared" si="5"/>
        <v>#NUM!</v>
      </c>
      <c r="P30" s="62" t="e">
        <f t="shared" si="26"/>
        <v>#N/A</v>
      </c>
      <c r="Q30" s="62" t="e">
        <f t="shared" si="6"/>
        <v>#NUM!</v>
      </c>
      <c r="R30" s="62" t="e">
        <f t="shared" si="7"/>
        <v>#NUM!</v>
      </c>
      <c r="S30" s="62" t="e">
        <f t="shared" si="8"/>
        <v>#NUM!</v>
      </c>
      <c r="T30" s="62" t="e">
        <f t="shared" si="9"/>
        <v>#NUM!</v>
      </c>
      <c r="U30" s="62" t="e">
        <f t="shared" si="10"/>
        <v>#N/A</v>
      </c>
      <c r="V30" s="62" t="e">
        <f t="shared" si="11"/>
        <v>#NUM!</v>
      </c>
      <c r="W30" s="62" t="e">
        <f t="shared" si="12"/>
        <v>#NUM!</v>
      </c>
      <c r="X30" s="62" t="e">
        <f t="shared" si="13"/>
        <v>#NUM!</v>
      </c>
      <c r="Y30" s="62" t="e">
        <f t="shared" si="14"/>
        <v>#NUM!</v>
      </c>
      <c r="Z30" s="62" t="e">
        <f t="shared" si="15"/>
        <v>#N/A</v>
      </c>
      <c r="AA30" s="62" t="e">
        <f t="shared" si="16"/>
        <v>#NUM!</v>
      </c>
      <c r="AB30" s="62" t="e">
        <f t="shared" si="17"/>
        <v>#NUM!</v>
      </c>
      <c r="AC30" s="62" t="e">
        <f t="shared" si="18"/>
        <v>#NUM!</v>
      </c>
      <c r="AD30" s="62" t="e">
        <f t="shared" si="19"/>
        <v>#NUM!</v>
      </c>
      <c r="AE30" s="62" t="e">
        <f t="shared" si="20"/>
        <v>#NUM!</v>
      </c>
      <c r="AF30" s="62" t="e">
        <f t="shared" si="21"/>
        <v>#N/A</v>
      </c>
      <c r="AG30" s="62" t="e">
        <f t="shared" si="22"/>
        <v>#NUM!</v>
      </c>
      <c r="AH30" s="62" t="e">
        <f t="shared" si="23"/>
        <v>#NUM!</v>
      </c>
      <c r="AI30" s="62" t="e">
        <f t="shared" si="24"/>
        <v>#NUM!</v>
      </c>
      <c r="AJ30" s="62" t="e">
        <f t="shared" si="25"/>
        <v>#N/A</v>
      </c>
    </row>
    <row r="31" spans="1:36" ht="12.95" customHeight="1" x14ac:dyDescent="0.15">
      <c r="A31" s="61"/>
      <c r="B31" s="108"/>
      <c r="C31" s="108"/>
      <c r="D31" s="61"/>
      <c r="E31" s="61"/>
      <c r="F31" s="4" t="str">
        <f t="shared" si="0"/>
        <v/>
      </c>
      <c r="G31" s="61"/>
      <c r="H31" s="61"/>
      <c r="I31" s="61"/>
      <c r="J31" s="1" t="s">
        <v>15</v>
      </c>
      <c r="K31" s="62" t="e">
        <f t="shared" si="1"/>
        <v>#NUM!</v>
      </c>
      <c r="L31" s="62" t="e">
        <f t="shared" si="2"/>
        <v>#NUM!</v>
      </c>
      <c r="M31" s="62" t="e">
        <f t="shared" si="3"/>
        <v>#NUM!</v>
      </c>
      <c r="N31" s="62" t="e">
        <f t="shared" si="4"/>
        <v>#NUM!</v>
      </c>
      <c r="O31" s="62" t="e">
        <f t="shared" si="5"/>
        <v>#NUM!</v>
      </c>
      <c r="P31" s="62" t="e">
        <f t="shared" si="26"/>
        <v>#N/A</v>
      </c>
      <c r="Q31" s="62" t="e">
        <f t="shared" si="6"/>
        <v>#NUM!</v>
      </c>
      <c r="R31" s="62" t="e">
        <f t="shared" si="7"/>
        <v>#NUM!</v>
      </c>
      <c r="S31" s="62" t="e">
        <f t="shared" si="8"/>
        <v>#NUM!</v>
      </c>
      <c r="T31" s="62" t="e">
        <f t="shared" si="9"/>
        <v>#NUM!</v>
      </c>
      <c r="U31" s="62" t="e">
        <f t="shared" si="10"/>
        <v>#N/A</v>
      </c>
      <c r="V31" s="62" t="e">
        <f t="shared" si="11"/>
        <v>#NUM!</v>
      </c>
      <c r="W31" s="62" t="e">
        <f t="shared" si="12"/>
        <v>#NUM!</v>
      </c>
      <c r="X31" s="62" t="e">
        <f t="shared" si="13"/>
        <v>#NUM!</v>
      </c>
      <c r="Y31" s="62" t="e">
        <f t="shared" si="14"/>
        <v>#NUM!</v>
      </c>
      <c r="Z31" s="62" t="e">
        <f t="shared" si="15"/>
        <v>#N/A</v>
      </c>
      <c r="AA31" s="62" t="e">
        <f t="shared" si="16"/>
        <v>#NUM!</v>
      </c>
      <c r="AB31" s="62" t="e">
        <f t="shared" si="17"/>
        <v>#NUM!</v>
      </c>
      <c r="AC31" s="62" t="e">
        <f t="shared" si="18"/>
        <v>#NUM!</v>
      </c>
      <c r="AD31" s="62" t="e">
        <f t="shared" si="19"/>
        <v>#NUM!</v>
      </c>
      <c r="AE31" s="62" t="e">
        <f t="shared" si="20"/>
        <v>#NUM!</v>
      </c>
      <c r="AF31" s="62" t="e">
        <f t="shared" si="21"/>
        <v>#N/A</v>
      </c>
      <c r="AG31" s="62" t="e">
        <f t="shared" si="22"/>
        <v>#NUM!</v>
      </c>
      <c r="AH31" s="62" t="e">
        <f t="shared" si="23"/>
        <v>#NUM!</v>
      </c>
      <c r="AI31" s="62" t="e">
        <f t="shared" si="24"/>
        <v>#NUM!</v>
      </c>
      <c r="AJ31" s="62" t="e">
        <f t="shared" si="25"/>
        <v>#N/A</v>
      </c>
    </row>
    <row r="32" spans="1:36" ht="12.95" customHeight="1" x14ac:dyDescent="0.15">
      <c r="A32" s="61"/>
      <c r="B32" s="108"/>
      <c r="C32" s="108"/>
      <c r="D32" s="61"/>
      <c r="E32" s="61"/>
      <c r="F32" s="4" t="str">
        <f t="shared" si="0"/>
        <v/>
      </c>
      <c r="G32" s="61"/>
      <c r="H32" s="61"/>
      <c r="I32" s="61"/>
      <c r="J32" s="1" t="s">
        <v>15</v>
      </c>
      <c r="K32" s="62" t="e">
        <f t="shared" si="1"/>
        <v>#NUM!</v>
      </c>
      <c r="L32" s="62" t="e">
        <f t="shared" si="2"/>
        <v>#NUM!</v>
      </c>
      <c r="M32" s="62" t="e">
        <f t="shared" si="3"/>
        <v>#NUM!</v>
      </c>
      <c r="N32" s="62" t="e">
        <f t="shared" si="4"/>
        <v>#NUM!</v>
      </c>
      <c r="O32" s="62" t="e">
        <f t="shared" si="5"/>
        <v>#NUM!</v>
      </c>
      <c r="P32" s="62" t="e">
        <f t="shared" si="26"/>
        <v>#N/A</v>
      </c>
      <c r="Q32" s="62" t="e">
        <f t="shared" si="6"/>
        <v>#NUM!</v>
      </c>
      <c r="R32" s="62" t="e">
        <f t="shared" si="7"/>
        <v>#NUM!</v>
      </c>
      <c r="S32" s="62" t="e">
        <f t="shared" si="8"/>
        <v>#NUM!</v>
      </c>
      <c r="T32" s="62" t="e">
        <f t="shared" si="9"/>
        <v>#NUM!</v>
      </c>
      <c r="U32" s="62" t="e">
        <f t="shared" si="10"/>
        <v>#N/A</v>
      </c>
      <c r="V32" s="62" t="e">
        <f t="shared" si="11"/>
        <v>#NUM!</v>
      </c>
      <c r="W32" s="62" t="e">
        <f t="shared" si="12"/>
        <v>#NUM!</v>
      </c>
      <c r="X32" s="62" t="e">
        <f t="shared" si="13"/>
        <v>#NUM!</v>
      </c>
      <c r="Y32" s="62" t="e">
        <f t="shared" si="14"/>
        <v>#NUM!</v>
      </c>
      <c r="Z32" s="62" t="e">
        <f t="shared" si="15"/>
        <v>#N/A</v>
      </c>
      <c r="AA32" s="62" t="e">
        <f t="shared" si="16"/>
        <v>#NUM!</v>
      </c>
      <c r="AB32" s="62" t="e">
        <f t="shared" si="17"/>
        <v>#NUM!</v>
      </c>
      <c r="AC32" s="62" t="e">
        <f t="shared" si="18"/>
        <v>#NUM!</v>
      </c>
      <c r="AD32" s="62" t="e">
        <f t="shared" si="19"/>
        <v>#NUM!</v>
      </c>
      <c r="AE32" s="62" t="e">
        <f t="shared" si="20"/>
        <v>#NUM!</v>
      </c>
      <c r="AF32" s="62" t="e">
        <f t="shared" si="21"/>
        <v>#N/A</v>
      </c>
      <c r="AG32" s="62" t="e">
        <f t="shared" si="22"/>
        <v>#NUM!</v>
      </c>
      <c r="AH32" s="62" t="e">
        <f t="shared" si="23"/>
        <v>#NUM!</v>
      </c>
      <c r="AI32" s="62" t="e">
        <f t="shared" si="24"/>
        <v>#NUM!</v>
      </c>
      <c r="AJ32" s="62" t="e">
        <f t="shared" si="25"/>
        <v>#N/A</v>
      </c>
    </row>
    <row r="33" spans="1:36" ht="12.95" customHeight="1" x14ac:dyDescent="0.15">
      <c r="A33" s="61"/>
      <c r="B33" s="108"/>
      <c r="C33" s="108"/>
      <c r="D33" s="61"/>
      <c r="E33" s="61"/>
      <c r="F33" s="4" t="str">
        <f t="shared" si="0"/>
        <v/>
      </c>
      <c r="G33" s="61"/>
      <c r="H33" s="61"/>
      <c r="I33" s="61"/>
      <c r="J33" s="1" t="s">
        <v>15</v>
      </c>
      <c r="K33" s="62" t="e">
        <f t="shared" si="1"/>
        <v>#NUM!</v>
      </c>
      <c r="L33" s="62" t="e">
        <f t="shared" si="2"/>
        <v>#NUM!</v>
      </c>
      <c r="M33" s="62" t="e">
        <f t="shared" si="3"/>
        <v>#NUM!</v>
      </c>
      <c r="N33" s="62" t="e">
        <f t="shared" si="4"/>
        <v>#NUM!</v>
      </c>
      <c r="O33" s="62" t="e">
        <f t="shared" si="5"/>
        <v>#NUM!</v>
      </c>
      <c r="P33" s="62" t="e">
        <f t="shared" si="26"/>
        <v>#N/A</v>
      </c>
      <c r="Q33" s="62" t="e">
        <f t="shared" si="6"/>
        <v>#NUM!</v>
      </c>
      <c r="R33" s="62" t="e">
        <f t="shared" si="7"/>
        <v>#NUM!</v>
      </c>
      <c r="S33" s="62" t="e">
        <f t="shared" si="8"/>
        <v>#NUM!</v>
      </c>
      <c r="T33" s="62" t="e">
        <f t="shared" si="9"/>
        <v>#NUM!</v>
      </c>
      <c r="U33" s="62" t="e">
        <f t="shared" si="10"/>
        <v>#N/A</v>
      </c>
      <c r="V33" s="62" t="e">
        <f t="shared" si="11"/>
        <v>#NUM!</v>
      </c>
      <c r="W33" s="62" t="e">
        <f t="shared" si="12"/>
        <v>#NUM!</v>
      </c>
      <c r="X33" s="62" t="e">
        <f t="shared" si="13"/>
        <v>#NUM!</v>
      </c>
      <c r="Y33" s="62" t="e">
        <f t="shared" si="14"/>
        <v>#NUM!</v>
      </c>
      <c r="Z33" s="62" t="e">
        <f t="shared" si="15"/>
        <v>#N/A</v>
      </c>
      <c r="AA33" s="62" t="e">
        <f t="shared" si="16"/>
        <v>#NUM!</v>
      </c>
      <c r="AB33" s="62" t="e">
        <f t="shared" si="17"/>
        <v>#NUM!</v>
      </c>
      <c r="AC33" s="62" t="e">
        <f t="shared" si="18"/>
        <v>#NUM!</v>
      </c>
      <c r="AD33" s="62" t="e">
        <f t="shared" si="19"/>
        <v>#NUM!</v>
      </c>
      <c r="AE33" s="62" t="e">
        <f t="shared" si="20"/>
        <v>#NUM!</v>
      </c>
      <c r="AF33" s="62" t="e">
        <f t="shared" si="21"/>
        <v>#N/A</v>
      </c>
      <c r="AG33" s="62" t="e">
        <f t="shared" si="22"/>
        <v>#NUM!</v>
      </c>
      <c r="AH33" s="62" t="e">
        <f t="shared" si="23"/>
        <v>#NUM!</v>
      </c>
      <c r="AI33" s="62" t="e">
        <f t="shared" si="24"/>
        <v>#NUM!</v>
      </c>
      <c r="AJ33" s="62" t="e">
        <f t="shared" si="25"/>
        <v>#N/A</v>
      </c>
    </row>
    <row r="34" spans="1:36" ht="12.95" customHeight="1" x14ac:dyDescent="0.15">
      <c r="A34" s="61"/>
      <c r="B34" s="108"/>
      <c r="C34" s="108"/>
      <c r="D34" s="61"/>
      <c r="E34" s="61"/>
      <c r="F34" s="4" t="str">
        <f t="shared" si="0"/>
        <v/>
      </c>
      <c r="G34" s="61"/>
      <c r="H34" s="61"/>
      <c r="I34" s="61"/>
      <c r="K34" s="62" t="e">
        <f t="shared" si="1"/>
        <v>#NUM!</v>
      </c>
      <c r="L34" s="62" t="e">
        <f t="shared" si="2"/>
        <v>#NUM!</v>
      </c>
      <c r="M34" s="62" t="e">
        <f t="shared" si="3"/>
        <v>#NUM!</v>
      </c>
      <c r="N34" s="62" t="e">
        <f t="shared" si="4"/>
        <v>#NUM!</v>
      </c>
      <c r="O34" s="62" t="e">
        <f t="shared" si="5"/>
        <v>#NUM!</v>
      </c>
      <c r="P34" s="62" t="e">
        <f t="shared" si="26"/>
        <v>#N/A</v>
      </c>
      <c r="Q34" s="62" t="e">
        <f t="shared" si="6"/>
        <v>#NUM!</v>
      </c>
      <c r="R34" s="62" t="e">
        <f t="shared" si="7"/>
        <v>#NUM!</v>
      </c>
      <c r="S34" s="62" t="e">
        <f t="shared" si="8"/>
        <v>#NUM!</v>
      </c>
      <c r="T34" s="62" t="e">
        <f t="shared" si="9"/>
        <v>#NUM!</v>
      </c>
      <c r="U34" s="62" t="e">
        <f t="shared" si="10"/>
        <v>#N/A</v>
      </c>
      <c r="V34" s="62" t="e">
        <f t="shared" si="11"/>
        <v>#NUM!</v>
      </c>
      <c r="W34" s="62" t="e">
        <f t="shared" si="12"/>
        <v>#NUM!</v>
      </c>
      <c r="X34" s="62" t="e">
        <f t="shared" si="13"/>
        <v>#NUM!</v>
      </c>
      <c r="Y34" s="62" t="e">
        <f t="shared" si="14"/>
        <v>#NUM!</v>
      </c>
      <c r="Z34" s="62" t="e">
        <f t="shared" si="15"/>
        <v>#N/A</v>
      </c>
      <c r="AA34" s="62" t="e">
        <f t="shared" si="16"/>
        <v>#NUM!</v>
      </c>
      <c r="AB34" s="62" t="e">
        <f t="shared" si="17"/>
        <v>#NUM!</v>
      </c>
      <c r="AC34" s="62" t="e">
        <f t="shared" si="18"/>
        <v>#NUM!</v>
      </c>
      <c r="AD34" s="62" t="e">
        <f t="shared" si="19"/>
        <v>#NUM!</v>
      </c>
      <c r="AE34" s="62" t="e">
        <f t="shared" si="20"/>
        <v>#NUM!</v>
      </c>
      <c r="AF34" s="62" t="e">
        <f t="shared" si="21"/>
        <v>#N/A</v>
      </c>
      <c r="AG34" s="62" t="e">
        <f t="shared" si="22"/>
        <v>#NUM!</v>
      </c>
      <c r="AH34" s="62" t="e">
        <f t="shared" si="23"/>
        <v>#NUM!</v>
      </c>
      <c r="AI34" s="62" t="e">
        <f t="shared" si="24"/>
        <v>#NUM!</v>
      </c>
      <c r="AJ34" s="62" t="e">
        <f t="shared" si="25"/>
        <v>#N/A</v>
      </c>
    </row>
    <row r="35" spans="1:36" ht="12.95" customHeight="1" x14ac:dyDescent="0.15">
      <c r="A35" s="61"/>
      <c r="B35" s="108"/>
      <c r="C35" s="108"/>
      <c r="D35" s="61"/>
      <c r="E35" s="61"/>
      <c r="F35" s="4" t="str">
        <f t="shared" si="0"/>
        <v/>
      </c>
      <c r="G35" s="61"/>
      <c r="H35" s="61"/>
      <c r="I35" s="61"/>
      <c r="K35" s="62" t="e">
        <f t="shared" si="1"/>
        <v>#NUM!</v>
      </c>
      <c r="L35" s="62" t="e">
        <f t="shared" si="2"/>
        <v>#NUM!</v>
      </c>
      <c r="M35" s="62" t="e">
        <f t="shared" si="3"/>
        <v>#NUM!</v>
      </c>
      <c r="N35" s="62" t="e">
        <f t="shared" si="4"/>
        <v>#NUM!</v>
      </c>
      <c r="O35" s="62" t="e">
        <f t="shared" si="5"/>
        <v>#NUM!</v>
      </c>
      <c r="P35" s="62" t="e">
        <f t="shared" si="26"/>
        <v>#N/A</v>
      </c>
      <c r="Q35" s="62" t="e">
        <f t="shared" si="6"/>
        <v>#NUM!</v>
      </c>
      <c r="R35" s="62" t="e">
        <f t="shared" si="7"/>
        <v>#NUM!</v>
      </c>
      <c r="S35" s="62" t="e">
        <f t="shared" si="8"/>
        <v>#NUM!</v>
      </c>
      <c r="T35" s="62" t="e">
        <f t="shared" si="9"/>
        <v>#NUM!</v>
      </c>
      <c r="U35" s="62" t="e">
        <f t="shared" si="10"/>
        <v>#N/A</v>
      </c>
      <c r="V35" s="62" t="e">
        <f t="shared" si="11"/>
        <v>#NUM!</v>
      </c>
      <c r="W35" s="62" t="e">
        <f t="shared" si="12"/>
        <v>#NUM!</v>
      </c>
      <c r="X35" s="62" t="e">
        <f t="shared" si="13"/>
        <v>#NUM!</v>
      </c>
      <c r="Y35" s="62" t="e">
        <f t="shared" si="14"/>
        <v>#NUM!</v>
      </c>
      <c r="Z35" s="62" t="e">
        <f t="shared" si="15"/>
        <v>#N/A</v>
      </c>
      <c r="AA35" s="62" t="e">
        <f t="shared" si="16"/>
        <v>#NUM!</v>
      </c>
      <c r="AB35" s="62" t="e">
        <f t="shared" si="17"/>
        <v>#NUM!</v>
      </c>
      <c r="AC35" s="62" t="e">
        <f t="shared" si="18"/>
        <v>#NUM!</v>
      </c>
      <c r="AD35" s="62" t="e">
        <f t="shared" si="19"/>
        <v>#NUM!</v>
      </c>
      <c r="AE35" s="62" t="e">
        <f t="shared" si="20"/>
        <v>#NUM!</v>
      </c>
      <c r="AF35" s="62" t="e">
        <f t="shared" si="21"/>
        <v>#N/A</v>
      </c>
      <c r="AG35" s="62" t="e">
        <f t="shared" si="22"/>
        <v>#NUM!</v>
      </c>
      <c r="AH35" s="62" t="e">
        <f t="shared" si="23"/>
        <v>#NUM!</v>
      </c>
      <c r="AI35" s="62" t="e">
        <f t="shared" si="24"/>
        <v>#NUM!</v>
      </c>
      <c r="AJ35" s="62" t="e">
        <f t="shared" si="25"/>
        <v>#N/A</v>
      </c>
    </row>
    <row r="36" spans="1:36" ht="12.95" customHeight="1" x14ac:dyDescent="0.15">
      <c r="A36" s="61"/>
      <c r="B36" s="108"/>
      <c r="C36" s="108"/>
      <c r="D36" s="61"/>
      <c r="E36" s="61"/>
      <c r="F36" s="4" t="str">
        <f t="shared" si="0"/>
        <v/>
      </c>
      <c r="G36" s="61"/>
      <c r="H36" s="61"/>
      <c r="I36" s="61"/>
      <c r="K36" s="62" t="e">
        <f t="shared" si="1"/>
        <v>#NUM!</v>
      </c>
      <c r="L36" s="62" t="e">
        <f t="shared" si="2"/>
        <v>#NUM!</v>
      </c>
      <c r="M36" s="62" t="e">
        <f t="shared" si="3"/>
        <v>#NUM!</v>
      </c>
      <c r="N36" s="62" t="e">
        <f t="shared" si="4"/>
        <v>#NUM!</v>
      </c>
      <c r="O36" s="62" t="e">
        <f t="shared" si="5"/>
        <v>#NUM!</v>
      </c>
      <c r="P36" s="62" t="e">
        <f t="shared" si="26"/>
        <v>#N/A</v>
      </c>
      <c r="Q36" s="62" t="e">
        <f t="shared" si="6"/>
        <v>#NUM!</v>
      </c>
      <c r="R36" s="62" t="e">
        <f t="shared" si="7"/>
        <v>#NUM!</v>
      </c>
      <c r="S36" s="62" t="e">
        <f t="shared" si="8"/>
        <v>#NUM!</v>
      </c>
      <c r="T36" s="62" t="e">
        <f t="shared" si="9"/>
        <v>#NUM!</v>
      </c>
      <c r="U36" s="62" t="e">
        <f t="shared" si="10"/>
        <v>#N/A</v>
      </c>
      <c r="V36" s="62" t="e">
        <f t="shared" si="11"/>
        <v>#NUM!</v>
      </c>
      <c r="W36" s="62" t="e">
        <f t="shared" si="12"/>
        <v>#NUM!</v>
      </c>
      <c r="X36" s="62" t="e">
        <f t="shared" si="13"/>
        <v>#NUM!</v>
      </c>
      <c r="Y36" s="62" t="e">
        <f t="shared" si="14"/>
        <v>#NUM!</v>
      </c>
      <c r="Z36" s="62" t="e">
        <f t="shared" si="15"/>
        <v>#N/A</v>
      </c>
      <c r="AA36" s="62" t="e">
        <f t="shared" si="16"/>
        <v>#NUM!</v>
      </c>
      <c r="AB36" s="62" t="e">
        <f t="shared" si="17"/>
        <v>#NUM!</v>
      </c>
      <c r="AC36" s="62" t="e">
        <f t="shared" si="18"/>
        <v>#NUM!</v>
      </c>
      <c r="AD36" s="62" t="e">
        <f t="shared" si="19"/>
        <v>#NUM!</v>
      </c>
      <c r="AE36" s="62" t="e">
        <f t="shared" si="20"/>
        <v>#NUM!</v>
      </c>
      <c r="AF36" s="62" t="e">
        <f t="shared" si="21"/>
        <v>#N/A</v>
      </c>
      <c r="AG36" s="62" t="e">
        <f t="shared" si="22"/>
        <v>#NUM!</v>
      </c>
      <c r="AH36" s="62" t="e">
        <f t="shared" si="23"/>
        <v>#NUM!</v>
      </c>
      <c r="AI36" s="62" t="e">
        <f t="shared" si="24"/>
        <v>#NUM!</v>
      </c>
      <c r="AJ36" s="62" t="e">
        <f t="shared" si="25"/>
        <v>#N/A</v>
      </c>
    </row>
    <row r="37" spans="1:36" ht="12.95" customHeight="1" x14ac:dyDescent="0.15">
      <c r="A37" s="61"/>
      <c r="B37" s="108"/>
      <c r="C37" s="108"/>
      <c r="D37" s="61"/>
      <c r="E37" s="61"/>
      <c r="F37" s="4" t="str">
        <f t="shared" si="0"/>
        <v/>
      </c>
      <c r="G37" s="61"/>
      <c r="H37" s="61"/>
      <c r="I37" s="61"/>
      <c r="K37" s="62" t="e">
        <f t="shared" si="1"/>
        <v>#NUM!</v>
      </c>
      <c r="L37" s="62" t="e">
        <f t="shared" si="2"/>
        <v>#NUM!</v>
      </c>
      <c r="M37" s="62" t="e">
        <f t="shared" si="3"/>
        <v>#NUM!</v>
      </c>
      <c r="N37" s="62" t="e">
        <f t="shared" si="4"/>
        <v>#NUM!</v>
      </c>
      <c r="O37" s="62" t="e">
        <f t="shared" si="5"/>
        <v>#NUM!</v>
      </c>
      <c r="P37" s="62" t="e">
        <f t="shared" si="26"/>
        <v>#N/A</v>
      </c>
      <c r="Q37" s="62" t="e">
        <f t="shared" si="6"/>
        <v>#NUM!</v>
      </c>
      <c r="R37" s="62" t="e">
        <f t="shared" si="7"/>
        <v>#NUM!</v>
      </c>
      <c r="S37" s="62" t="e">
        <f t="shared" si="8"/>
        <v>#NUM!</v>
      </c>
      <c r="T37" s="62" t="e">
        <f t="shared" si="9"/>
        <v>#NUM!</v>
      </c>
      <c r="U37" s="62" t="e">
        <f t="shared" si="10"/>
        <v>#N/A</v>
      </c>
      <c r="V37" s="62" t="e">
        <f t="shared" si="11"/>
        <v>#NUM!</v>
      </c>
      <c r="W37" s="62" t="e">
        <f t="shared" si="12"/>
        <v>#NUM!</v>
      </c>
      <c r="X37" s="62" t="e">
        <f t="shared" si="13"/>
        <v>#NUM!</v>
      </c>
      <c r="Y37" s="62" t="e">
        <f t="shared" si="14"/>
        <v>#NUM!</v>
      </c>
      <c r="Z37" s="62" t="e">
        <f t="shared" si="15"/>
        <v>#N/A</v>
      </c>
      <c r="AA37" s="62" t="e">
        <f t="shared" si="16"/>
        <v>#NUM!</v>
      </c>
      <c r="AB37" s="62" t="e">
        <f t="shared" si="17"/>
        <v>#NUM!</v>
      </c>
      <c r="AC37" s="62" t="e">
        <f t="shared" si="18"/>
        <v>#NUM!</v>
      </c>
      <c r="AD37" s="62" t="e">
        <f t="shared" si="19"/>
        <v>#NUM!</v>
      </c>
      <c r="AE37" s="62" t="e">
        <f t="shared" si="20"/>
        <v>#NUM!</v>
      </c>
      <c r="AF37" s="62" t="e">
        <f t="shared" si="21"/>
        <v>#N/A</v>
      </c>
      <c r="AG37" s="62" t="e">
        <f t="shared" si="22"/>
        <v>#NUM!</v>
      </c>
      <c r="AH37" s="62" t="e">
        <f t="shared" si="23"/>
        <v>#NUM!</v>
      </c>
      <c r="AI37" s="62" t="e">
        <f t="shared" si="24"/>
        <v>#NUM!</v>
      </c>
      <c r="AJ37" s="62" t="e">
        <f t="shared" si="25"/>
        <v>#N/A</v>
      </c>
    </row>
    <row r="38" spans="1:36" ht="12.95" customHeight="1" x14ac:dyDescent="0.15">
      <c r="A38" s="61"/>
      <c r="B38" s="108"/>
      <c r="C38" s="108"/>
      <c r="D38" s="61"/>
      <c r="E38" s="61"/>
      <c r="F38" s="4" t="str">
        <f t="shared" si="0"/>
        <v/>
      </c>
      <c r="G38" s="61"/>
      <c r="H38" s="61"/>
      <c r="I38" s="61"/>
      <c r="K38" s="62" t="e">
        <f t="shared" si="1"/>
        <v>#NUM!</v>
      </c>
      <c r="L38" s="62" t="e">
        <f t="shared" si="2"/>
        <v>#NUM!</v>
      </c>
      <c r="M38" s="62" t="e">
        <f t="shared" si="3"/>
        <v>#NUM!</v>
      </c>
      <c r="N38" s="62" t="e">
        <f t="shared" si="4"/>
        <v>#NUM!</v>
      </c>
      <c r="O38" s="62" t="e">
        <f t="shared" si="5"/>
        <v>#NUM!</v>
      </c>
      <c r="P38" s="62" t="e">
        <f t="shared" si="26"/>
        <v>#N/A</v>
      </c>
      <c r="Q38" s="62" t="e">
        <f t="shared" si="6"/>
        <v>#NUM!</v>
      </c>
      <c r="R38" s="62" t="e">
        <f t="shared" si="7"/>
        <v>#NUM!</v>
      </c>
      <c r="S38" s="62" t="e">
        <f t="shared" si="8"/>
        <v>#NUM!</v>
      </c>
      <c r="T38" s="62" t="e">
        <f t="shared" si="9"/>
        <v>#NUM!</v>
      </c>
      <c r="U38" s="62" t="e">
        <f t="shared" si="10"/>
        <v>#N/A</v>
      </c>
      <c r="V38" s="62" t="e">
        <f t="shared" si="11"/>
        <v>#NUM!</v>
      </c>
      <c r="W38" s="62" t="e">
        <f t="shared" si="12"/>
        <v>#NUM!</v>
      </c>
      <c r="X38" s="62" t="e">
        <f t="shared" si="13"/>
        <v>#NUM!</v>
      </c>
      <c r="Y38" s="62" t="e">
        <f t="shared" si="14"/>
        <v>#NUM!</v>
      </c>
      <c r="Z38" s="62" t="e">
        <f t="shared" si="15"/>
        <v>#N/A</v>
      </c>
      <c r="AA38" s="62" t="e">
        <f t="shared" si="16"/>
        <v>#NUM!</v>
      </c>
      <c r="AB38" s="62" t="e">
        <f t="shared" si="17"/>
        <v>#NUM!</v>
      </c>
      <c r="AC38" s="62" t="e">
        <f t="shared" si="18"/>
        <v>#NUM!</v>
      </c>
      <c r="AD38" s="62" t="e">
        <f t="shared" si="19"/>
        <v>#NUM!</v>
      </c>
      <c r="AE38" s="62" t="e">
        <f t="shared" si="20"/>
        <v>#NUM!</v>
      </c>
      <c r="AF38" s="62" t="e">
        <f t="shared" si="21"/>
        <v>#N/A</v>
      </c>
      <c r="AG38" s="62" t="e">
        <f t="shared" si="22"/>
        <v>#NUM!</v>
      </c>
      <c r="AH38" s="62" t="e">
        <f t="shared" si="23"/>
        <v>#NUM!</v>
      </c>
      <c r="AI38" s="62" t="e">
        <f t="shared" si="24"/>
        <v>#NUM!</v>
      </c>
      <c r="AJ38" s="62" t="e">
        <f t="shared" si="25"/>
        <v>#N/A</v>
      </c>
    </row>
    <row r="39" spans="1:36" ht="12.95" customHeight="1" x14ac:dyDescent="0.15">
      <c r="A39" s="61"/>
      <c r="B39" s="108"/>
      <c r="C39" s="108"/>
      <c r="D39" s="61"/>
      <c r="E39" s="61"/>
      <c r="F39" s="4" t="str">
        <f t="shared" si="0"/>
        <v/>
      </c>
      <c r="G39" s="61"/>
      <c r="H39" s="61"/>
      <c r="I39" s="61"/>
      <c r="K39" s="62" t="e">
        <f t="shared" si="1"/>
        <v>#NUM!</v>
      </c>
      <c r="L39" s="62" t="e">
        <f t="shared" si="2"/>
        <v>#NUM!</v>
      </c>
      <c r="M39" s="62" t="e">
        <f t="shared" si="3"/>
        <v>#NUM!</v>
      </c>
      <c r="N39" s="62" t="e">
        <f t="shared" si="4"/>
        <v>#NUM!</v>
      </c>
      <c r="O39" s="62" t="e">
        <f t="shared" si="5"/>
        <v>#NUM!</v>
      </c>
      <c r="P39" s="62" t="e">
        <f t="shared" si="26"/>
        <v>#N/A</v>
      </c>
      <c r="Q39" s="62" t="e">
        <f t="shared" si="6"/>
        <v>#NUM!</v>
      </c>
      <c r="R39" s="62" t="e">
        <f t="shared" si="7"/>
        <v>#NUM!</v>
      </c>
      <c r="S39" s="62" t="e">
        <f t="shared" si="8"/>
        <v>#NUM!</v>
      </c>
      <c r="T39" s="62" t="e">
        <f t="shared" si="9"/>
        <v>#NUM!</v>
      </c>
      <c r="U39" s="62" t="e">
        <f t="shared" si="10"/>
        <v>#N/A</v>
      </c>
      <c r="V39" s="62" t="e">
        <f t="shared" si="11"/>
        <v>#NUM!</v>
      </c>
      <c r="W39" s="62" t="e">
        <f t="shared" si="12"/>
        <v>#NUM!</v>
      </c>
      <c r="X39" s="62" t="e">
        <f t="shared" si="13"/>
        <v>#NUM!</v>
      </c>
      <c r="Y39" s="62" t="e">
        <f t="shared" si="14"/>
        <v>#NUM!</v>
      </c>
      <c r="Z39" s="62" t="e">
        <f t="shared" si="15"/>
        <v>#N/A</v>
      </c>
      <c r="AA39" s="62" t="e">
        <f t="shared" si="16"/>
        <v>#NUM!</v>
      </c>
      <c r="AB39" s="62" t="e">
        <f t="shared" si="17"/>
        <v>#NUM!</v>
      </c>
      <c r="AC39" s="62" t="e">
        <f t="shared" si="18"/>
        <v>#NUM!</v>
      </c>
      <c r="AD39" s="62" t="e">
        <f t="shared" si="19"/>
        <v>#NUM!</v>
      </c>
      <c r="AE39" s="62" t="e">
        <f t="shared" si="20"/>
        <v>#NUM!</v>
      </c>
      <c r="AF39" s="62" t="e">
        <f t="shared" si="21"/>
        <v>#N/A</v>
      </c>
      <c r="AG39" s="62" t="e">
        <f t="shared" si="22"/>
        <v>#NUM!</v>
      </c>
      <c r="AH39" s="62" t="e">
        <f t="shared" si="23"/>
        <v>#NUM!</v>
      </c>
      <c r="AI39" s="62" t="e">
        <f t="shared" si="24"/>
        <v>#NUM!</v>
      </c>
      <c r="AJ39" s="62" t="e">
        <f t="shared" si="25"/>
        <v>#N/A</v>
      </c>
    </row>
    <row r="40" spans="1:36" ht="12.95" customHeight="1" x14ac:dyDescent="0.15">
      <c r="A40" s="61"/>
      <c r="B40" s="108"/>
      <c r="C40" s="108"/>
      <c r="D40" s="61"/>
      <c r="E40" s="61"/>
      <c r="F40" s="4" t="str">
        <f t="shared" si="0"/>
        <v/>
      </c>
      <c r="G40" s="61"/>
      <c r="H40" s="61"/>
      <c r="I40" s="61"/>
      <c r="K40" s="62" t="e">
        <f t="shared" si="1"/>
        <v>#NUM!</v>
      </c>
      <c r="L40" s="62" t="e">
        <f t="shared" si="2"/>
        <v>#NUM!</v>
      </c>
      <c r="M40" s="62" t="e">
        <f t="shared" si="3"/>
        <v>#NUM!</v>
      </c>
      <c r="N40" s="62" t="e">
        <f t="shared" si="4"/>
        <v>#NUM!</v>
      </c>
      <c r="O40" s="62" t="e">
        <f t="shared" si="5"/>
        <v>#NUM!</v>
      </c>
      <c r="P40" s="62" t="e">
        <f t="shared" si="26"/>
        <v>#N/A</v>
      </c>
      <c r="Q40" s="62" t="e">
        <f t="shared" si="6"/>
        <v>#NUM!</v>
      </c>
      <c r="R40" s="62" t="e">
        <f t="shared" si="7"/>
        <v>#NUM!</v>
      </c>
      <c r="S40" s="62" t="e">
        <f t="shared" si="8"/>
        <v>#NUM!</v>
      </c>
      <c r="T40" s="62" t="e">
        <f t="shared" si="9"/>
        <v>#NUM!</v>
      </c>
      <c r="U40" s="62" t="e">
        <f t="shared" si="10"/>
        <v>#N/A</v>
      </c>
      <c r="V40" s="62" t="e">
        <f t="shared" si="11"/>
        <v>#NUM!</v>
      </c>
      <c r="W40" s="62" t="e">
        <f t="shared" si="12"/>
        <v>#NUM!</v>
      </c>
      <c r="X40" s="62" t="e">
        <f t="shared" si="13"/>
        <v>#NUM!</v>
      </c>
      <c r="Y40" s="62" t="e">
        <f t="shared" si="14"/>
        <v>#NUM!</v>
      </c>
      <c r="Z40" s="62" t="e">
        <f t="shared" si="15"/>
        <v>#N/A</v>
      </c>
      <c r="AA40" s="62" t="e">
        <f t="shared" si="16"/>
        <v>#NUM!</v>
      </c>
      <c r="AB40" s="62" t="e">
        <f t="shared" si="17"/>
        <v>#NUM!</v>
      </c>
      <c r="AC40" s="62" t="e">
        <f t="shared" si="18"/>
        <v>#NUM!</v>
      </c>
      <c r="AD40" s="62" t="e">
        <f t="shared" si="19"/>
        <v>#NUM!</v>
      </c>
      <c r="AE40" s="62" t="e">
        <f t="shared" si="20"/>
        <v>#NUM!</v>
      </c>
      <c r="AF40" s="62" t="e">
        <f t="shared" si="21"/>
        <v>#N/A</v>
      </c>
      <c r="AG40" s="62" t="e">
        <f t="shared" si="22"/>
        <v>#NUM!</v>
      </c>
      <c r="AH40" s="62" t="e">
        <f t="shared" si="23"/>
        <v>#NUM!</v>
      </c>
      <c r="AI40" s="62" t="e">
        <f t="shared" si="24"/>
        <v>#NUM!</v>
      </c>
      <c r="AJ40" s="62" t="e">
        <f t="shared" si="25"/>
        <v>#N/A</v>
      </c>
    </row>
    <row r="41" spans="1:36" ht="12.95" customHeight="1" x14ac:dyDescent="0.15">
      <c r="A41" s="61"/>
      <c r="B41" s="108"/>
      <c r="C41" s="108"/>
      <c r="D41" s="61"/>
      <c r="E41" s="61"/>
      <c r="F41" s="4" t="str">
        <f t="shared" si="0"/>
        <v/>
      </c>
      <c r="G41" s="61"/>
      <c r="H41" s="61"/>
      <c r="I41" s="61"/>
      <c r="K41" s="62" t="e">
        <f t="shared" si="1"/>
        <v>#NUM!</v>
      </c>
      <c r="L41" s="62" t="e">
        <f t="shared" si="2"/>
        <v>#NUM!</v>
      </c>
      <c r="M41" s="62" t="e">
        <f t="shared" si="3"/>
        <v>#NUM!</v>
      </c>
      <c r="N41" s="62" t="e">
        <f t="shared" si="4"/>
        <v>#NUM!</v>
      </c>
      <c r="O41" s="62" t="e">
        <f t="shared" si="5"/>
        <v>#NUM!</v>
      </c>
      <c r="P41" s="62" t="e">
        <f t="shared" si="26"/>
        <v>#N/A</v>
      </c>
      <c r="Q41" s="62" t="e">
        <f t="shared" si="6"/>
        <v>#NUM!</v>
      </c>
      <c r="R41" s="62" t="e">
        <f t="shared" si="7"/>
        <v>#NUM!</v>
      </c>
      <c r="S41" s="62" t="e">
        <f t="shared" si="8"/>
        <v>#NUM!</v>
      </c>
      <c r="T41" s="62" t="e">
        <f t="shared" si="9"/>
        <v>#NUM!</v>
      </c>
      <c r="U41" s="62" t="e">
        <f t="shared" si="10"/>
        <v>#N/A</v>
      </c>
      <c r="V41" s="62" t="e">
        <f t="shared" si="11"/>
        <v>#NUM!</v>
      </c>
      <c r="W41" s="62" t="e">
        <f t="shared" si="12"/>
        <v>#NUM!</v>
      </c>
      <c r="X41" s="62" t="e">
        <f t="shared" si="13"/>
        <v>#NUM!</v>
      </c>
      <c r="Y41" s="62" t="e">
        <f t="shared" si="14"/>
        <v>#NUM!</v>
      </c>
      <c r="Z41" s="62" t="e">
        <f t="shared" si="15"/>
        <v>#N/A</v>
      </c>
      <c r="AA41" s="62" t="e">
        <f t="shared" si="16"/>
        <v>#NUM!</v>
      </c>
      <c r="AB41" s="62" t="e">
        <f t="shared" si="17"/>
        <v>#NUM!</v>
      </c>
      <c r="AC41" s="62" t="e">
        <f t="shared" si="18"/>
        <v>#NUM!</v>
      </c>
      <c r="AD41" s="62" t="e">
        <f t="shared" si="19"/>
        <v>#NUM!</v>
      </c>
      <c r="AE41" s="62" t="e">
        <f t="shared" si="20"/>
        <v>#NUM!</v>
      </c>
      <c r="AF41" s="62" t="e">
        <f t="shared" si="21"/>
        <v>#N/A</v>
      </c>
      <c r="AG41" s="62" t="e">
        <f t="shared" si="22"/>
        <v>#NUM!</v>
      </c>
      <c r="AH41" s="62" t="e">
        <f t="shared" si="23"/>
        <v>#NUM!</v>
      </c>
      <c r="AI41" s="62" t="e">
        <f t="shared" si="24"/>
        <v>#NUM!</v>
      </c>
      <c r="AJ41" s="62" t="e">
        <f t="shared" si="25"/>
        <v>#N/A</v>
      </c>
    </row>
    <row r="42" spans="1:36" ht="12.95" customHeight="1" x14ac:dyDescent="0.15">
      <c r="A42" s="61"/>
      <c r="B42" s="108"/>
      <c r="C42" s="108"/>
      <c r="D42" s="61"/>
      <c r="E42" s="61"/>
      <c r="F42" s="4" t="str">
        <f t="shared" si="0"/>
        <v/>
      </c>
      <c r="G42" s="61"/>
      <c r="H42" s="61"/>
      <c r="I42" s="61"/>
      <c r="K42" s="62" t="e">
        <f t="shared" si="1"/>
        <v>#NUM!</v>
      </c>
      <c r="L42" s="62" t="e">
        <f t="shared" si="2"/>
        <v>#NUM!</v>
      </c>
      <c r="M42" s="62" t="e">
        <f t="shared" si="3"/>
        <v>#NUM!</v>
      </c>
      <c r="N42" s="62" t="e">
        <f t="shared" si="4"/>
        <v>#NUM!</v>
      </c>
      <c r="O42" s="62" t="e">
        <f t="shared" si="5"/>
        <v>#NUM!</v>
      </c>
      <c r="P42" s="62" t="e">
        <f t="shared" si="26"/>
        <v>#N/A</v>
      </c>
      <c r="Q42" s="62" t="e">
        <f t="shared" si="6"/>
        <v>#NUM!</v>
      </c>
      <c r="R42" s="62" t="e">
        <f t="shared" si="7"/>
        <v>#NUM!</v>
      </c>
      <c r="S42" s="62" t="e">
        <f t="shared" si="8"/>
        <v>#NUM!</v>
      </c>
      <c r="T42" s="62" t="e">
        <f t="shared" si="9"/>
        <v>#NUM!</v>
      </c>
      <c r="U42" s="62" t="e">
        <f t="shared" si="10"/>
        <v>#N/A</v>
      </c>
      <c r="V42" s="62" t="e">
        <f t="shared" si="11"/>
        <v>#NUM!</v>
      </c>
      <c r="W42" s="62" t="e">
        <f t="shared" si="12"/>
        <v>#NUM!</v>
      </c>
      <c r="X42" s="62" t="e">
        <f t="shared" si="13"/>
        <v>#NUM!</v>
      </c>
      <c r="Y42" s="62" t="e">
        <f t="shared" si="14"/>
        <v>#NUM!</v>
      </c>
      <c r="Z42" s="62" t="e">
        <f t="shared" si="15"/>
        <v>#N/A</v>
      </c>
      <c r="AA42" s="62" t="e">
        <f t="shared" si="16"/>
        <v>#NUM!</v>
      </c>
      <c r="AB42" s="62" t="e">
        <f t="shared" si="17"/>
        <v>#NUM!</v>
      </c>
      <c r="AC42" s="62" t="e">
        <f t="shared" si="18"/>
        <v>#NUM!</v>
      </c>
      <c r="AD42" s="62" t="e">
        <f t="shared" si="19"/>
        <v>#NUM!</v>
      </c>
      <c r="AE42" s="62" t="e">
        <f t="shared" si="20"/>
        <v>#NUM!</v>
      </c>
      <c r="AF42" s="62" t="e">
        <f t="shared" si="21"/>
        <v>#N/A</v>
      </c>
      <c r="AG42" s="62" t="e">
        <f t="shared" si="22"/>
        <v>#NUM!</v>
      </c>
      <c r="AH42" s="62" t="e">
        <f t="shared" si="23"/>
        <v>#NUM!</v>
      </c>
      <c r="AI42" s="62" t="e">
        <f t="shared" si="24"/>
        <v>#NUM!</v>
      </c>
      <c r="AJ42" s="62" t="e">
        <f t="shared" si="25"/>
        <v>#N/A</v>
      </c>
    </row>
    <row r="43" spans="1:36" ht="12.95" customHeight="1" x14ac:dyDescent="0.15">
      <c r="A43" s="61"/>
      <c r="B43" s="108"/>
      <c r="C43" s="108"/>
      <c r="D43" s="61"/>
      <c r="E43" s="61"/>
      <c r="F43" s="4" t="str">
        <f t="shared" si="0"/>
        <v/>
      </c>
      <c r="G43" s="61"/>
      <c r="H43" s="61"/>
      <c r="I43" s="61"/>
      <c r="K43" s="62" t="e">
        <f t="shared" si="1"/>
        <v>#NUM!</v>
      </c>
      <c r="L43" s="62" t="e">
        <f t="shared" si="2"/>
        <v>#NUM!</v>
      </c>
      <c r="M43" s="62" t="e">
        <f t="shared" si="3"/>
        <v>#NUM!</v>
      </c>
      <c r="N43" s="62" t="e">
        <f t="shared" si="4"/>
        <v>#NUM!</v>
      </c>
      <c r="O43" s="62" t="e">
        <f t="shared" si="5"/>
        <v>#NUM!</v>
      </c>
      <c r="P43" s="62" t="e">
        <f t="shared" si="26"/>
        <v>#N/A</v>
      </c>
      <c r="Q43" s="62" t="e">
        <f t="shared" si="6"/>
        <v>#NUM!</v>
      </c>
      <c r="R43" s="62" t="e">
        <f t="shared" si="7"/>
        <v>#NUM!</v>
      </c>
      <c r="S43" s="62" t="e">
        <f t="shared" si="8"/>
        <v>#NUM!</v>
      </c>
      <c r="T43" s="62" t="e">
        <f t="shared" si="9"/>
        <v>#NUM!</v>
      </c>
      <c r="U43" s="62" t="e">
        <f t="shared" si="10"/>
        <v>#N/A</v>
      </c>
      <c r="V43" s="62" t="e">
        <f t="shared" si="11"/>
        <v>#NUM!</v>
      </c>
      <c r="W43" s="62" t="e">
        <f t="shared" si="12"/>
        <v>#NUM!</v>
      </c>
      <c r="X43" s="62" t="e">
        <f t="shared" si="13"/>
        <v>#NUM!</v>
      </c>
      <c r="Y43" s="62" t="e">
        <f t="shared" si="14"/>
        <v>#NUM!</v>
      </c>
      <c r="Z43" s="62" t="e">
        <f t="shared" si="15"/>
        <v>#N/A</v>
      </c>
      <c r="AA43" s="62" t="e">
        <f t="shared" si="16"/>
        <v>#NUM!</v>
      </c>
      <c r="AB43" s="62" t="e">
        <f t="shared" si="17"/>
        <v>#NUM!</v>
      </c>
      <c r="AC43" s="62" t="e">
        <f t="shared" si="18"/>
        <v>#NUM!</v>
      </c>
      <c r="AD43" s="62" t="e">
        <f t="shared" si="19"/>
        <v>#NUM!</v>
      </c>
      <c r="AE43" s="62" t="e">
        <f t="shared" si="20"/>
        <v>#NUM!</v>
      </c>
      <c r="AF43" s="62" t="e">
        <f t="shared" si="21"/>
        <v>#N/A</v>
      </c>
      <c r="AG43" s="62" t="e">
        <f t="shared" si="22"/>
        <v>#NUM!</v>
      </c>
      <c r="AH43" s="62" t="e">
        <f t="shared" si="23"/>
        <v>#NUM!</v>
      </c>
      <c r="AI43" s="62" t="e">
        <f t="shared" si="24"/>
        <v>#NUM!</v>
      </c>
      <c r="AJ43" s="6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1" t="s">
        <v>18</v>
      </c>
      <c r="D46" s="61" t="s">
        <v>19</v>
      </c>
      <c r="E46" s="61" t="s">
        <v>20</v>
      </c>
      <c r="F46" s="10"/>
      <c r="G46" s="5" t="s">
        <v>21</v>
      </c>
      <c r="H46" s="12"/>
      <c r="I46" s="116" t="s">
        <v>73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1.6000000000000003</v>
      </c>
      <c r="D50" s="16">
        <f>SUMIF(G4:G43,"*下層*",F4:F43)</f>
        <v>0</v>
      </c>
      <c r="E50" s="4">
        <f>SUM(F4:F43)</f>
        <v>1.6000000000000003</v>
      </c>
      <c r="F50" s="13"/>
      <c r="G50" s="17">
        <f>C50*100</f>
        <v>160.00000000000003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形状比＝77、Sr＝26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1" t="s">
        <v>18</v>
      </c>
      <c r="D53" s="61" t="s">
        <v>19</v>
      </c>
      <c r="E53" s="61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10</v>
      </c>
      <c r="D56" s="14" t="str">
        <f>IF(D54&gt;0,ROUND(SUMIF(H4:H43,"▲",D4:D43)/D54,0),"")</f>
        <v/>
      </c>
      <c r="E56" s="14">
        <f>ROUND(SUMIF(H4:H43,"*",D4:D43)/E54,0)</f>
        <v>10</v>
      </c>
      <c r="F56" s="13"/>
      <c r="G56" s="15">
        <f>C56</f>
        <v>10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0.21000000000000002</v>
      </c>
      <c r="D57" s="16">
        <f>SUMIF(H4:H43,"▲",F4:F43)</f>
        <v>0</v>
      </c>
      <c r="E57" s="16">
        <f>SUM(C57:D57)</f>
        <v>0.21000000000000002</v>
      </c>
      <c r="F57" s="13"/>
      <c r="G57" s="19">
        <f>C57*100</f>
        <v>21.000000000000004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1" t="s">
        <v>18</v>
      </c>
      <c r="D60" s="61" t="s">
        <v>19</v>
      </c>
      <c r="E60" s="6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13.1</v>
      </c>
      <c r="D62" s="20" t="str">
        <f>IF(D47&gt;0,ROUND(D57/D50*100,1),"")</f>
        <v/>
      </c>
      <c r="E62" s="20">
        <f>ROUND(E57/E50*100,1)</f>
        <v>13.1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1" t="s">
        <v>18</v>
      </c>
      <c r="D65" s="61" t="s">
        <v>19</v>
      </c>
      <c r="E65" s="6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11</v>
      </c>
      <c r="D67" s="14" t="str">
        <f>IF(D66&gt;0,ROUND(SUMIFS(E4:E43,G4:G43,"*下層*",H4:H43,"")/D66,0),"")</f>
        <v/>
      </c>
      <c r="E67" s="14">
        <f>IF(E66&gt;0,ROUND(SUMIF(H4:H43,"",E4:E43)/E66,0),"")</f>
        <v>11</v>
      </c>
      <c r="F67" s="13"/>
      <c r="G67" s="15">
        <f>C67</f>
        <v>11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15</v>
      </c>
      <c r="D68" s="14" t="str">
        <f>IF(D66&gt;0,ROUND(SUMIFS(D4:D43,G4:G43,"*下層*",H4:H43,"")/D66,0),"")</f>
        <v/>
      </c>
      <c r="E68" s="14">
        <f>IF(E66&gt;0,ROUND(SUMIF(H4:H43,"",D4:D43)/E66,0),"")</f>
        <v>15</v>
      </c>
      <c r="F68" s="13"/>
      <c r="G68" s="15">
        <f>C68</f>
        <v>15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1.3900000000000003</v>
      </c>
      <c r="D69" s="16" t="str">
        <f>IF(D66&gt;0,D50-D57,"")</f>
        <v/>
      </c>
      <c r="E69" s="4">
        <f>SUM(C69:D69)</f>
        <v>1.3900000000000003</v>
      </c>
      <c r="F69" s="13"/>
      <c r="G69" s="17">
        <f>C69*100</f>
        <v>139.00000000000003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形状比＝73、Sr＝29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A69:B69"/>
    <mergeCell ref="A61:B61"/>
    <mergeCell ref="A62:B62"/>
    <mergeCell ref="A65:B65"/>
    <mergeCell ref="A66:B66"/>
    <mergeCell ref="A67:B67"/>
    <mergeCell ref="A68:B68"/>
    <mergeCell ref="I46:I57"/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47" priority="16" stopIfTrue="1">
      <formula>AND(($H4="スギ"),(#REF!&lt;12))</formula>
    </cfRule>
  </conditionalFormatting>
  <conditionalFormatting sqref="L4:L43">
    <cfRule type="expression" dxfId="846" priority="15" stopIfTrue="1">
      <formula>AND(($H4="スギ"),(#REF!&lt;22),(#REF!&gt;=12))</formula>
    </cfRule>
  </conditionalFormatting>
  <conditionalFormatting sqref="M4:M43">
    <cfRule type="expression" dxfId="845" priority="14" stopIfTrue="1">
      <formula>AND(($H4="スギ"),(#REF!&lt;32),(#REF!&gt;=22))</formula>
    </cfRule>
  </conditionalFormatting>
  <conditionalFormatting sqref="N4:N43">
    <cfRule type="expression" dxfId="844" priority="13" stopIfTrue="1">
      <formula>AND(($H4="スギ"),(#REF!&lt;42),(#REF!&gt;=32))</formula>
    </cfRule>
  </conditionalFormatting>
  <conditionalFormatting sqref="U4:U43 Z4:AF43 AJ4:AJ43 O4:P43">
    <cfRule type="expression" dxfId="843" priority="12" stopIfTrue="1">
      <formula>AND(($H4="スギ"),(#REF!&gt;=42))</formula>
    </cfRule>
  </conditionalFormatting>
  <conditionalFormatting sqref="Q4:Q43 AA4:AA43">
    <cfRule type="expression" dxfId="842" priority="11" stopIfTrue="1">
      <formula>AND(($H4="ヒノキ"),(#REF!&lt;12))</formula>
    </cfRule>
  </conditionalFormatting>
  <conditionalFormatting sqref="R4:R43 AB4:AE43">
    <cfRule type="expression" dxfId="841" priority="10" stopIfTrue="1">
      <formula>AND(($H4="ヒノキ"),(#REF!&lt;22),(#REF!&gt;=12))</formula>
    </cfRule>
  </conditionalFormatting>
  <conditionalFormatting sqref="S4:S43">
    <cfRule type="expression" dxfId="840" priority="9" stopIfTrue="1">
      <formula>AND(($H4="ヒノキ"),(#REF!&lt;32),(#REF!&gt;=22))</formula>
    </cfRule>
  </conditionalFormatting>
  <conditionalFormatting sqref="T4:U43 Z4:AF43 AJ4:AJ43">
    <cfRule type="expression" dxfId="839" priority="8" stopIfTrue="1">
      <formula>AND(($H4="ヒノキ"),(#REF!&gt;=32))</formula>
    </cfRule>
  </conditionalFormatting>
  <conditionalFormatting sqref="V4:V43 AA4:AA43">
    <cfRule type="expression" dxfId="838" priority="7" stopIfTrue="1">
      <formula>AND(($H4="アカマツ"),(#REF!&lt;12))</formula>
    </cfRule>
  </conditionalFormatting>
  <conditionalFormatting sqref="W4:W43 AB4:AB43">
    <cfRule type="expression" dxfId="837" priority="6" stopIfTrue="1">
      <formula>AND(($H4="アカマツ"),(#REF!&lt;22),(#REF!&gt;=12))</formula>
    </cfRule>
  </conditionalFormatting>
  <conditionalFormatting sqref="X4:X43 AC4:AC43">
    <cfRule type="expression" dxfId="836" priority="5" stopIfTrue="1">
      <formula>AND(($H4="アカマツ"),(#REF!&lt;42),(#REF!&gt;=22))</formula>
    </cfRule>
  </conditionalFormatting>
  <conditionalFormatting sqref="Y4:AF43 AJ4:AJ43">
    <cfRule type="expression" dxfId="835" priority="4" stopIfTrue="1">
      <formula>AND(($H4="アカマツ"),(#REF!&gt;=42))</formula>
    </cfRule>
  </conditionalFormatting>
  <conditionalFormatting sqref="AG4:AG43">
    <cfRule type="expression" dxfId="834" priority="3" stopIfTrue="1">
      <formula>AND(($H4&lt;&gt;"スギ"),($H4&lt;&gt;"ヒノキ"),($H4&lt;&gt;"アカマツ"),(#REF!&lt;12))</formula>
    </cfRule>
  </conditionalFormatting>
  <conditionalFormatting sqref="AH4:AH43">
    <cfRule type="expression" dxfId="8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247</v>
      </c>
      <c r="B2" s="109"/>
      <c r="C2" s="109"/>
      <c r="D2" s="109"/>
      <c r="E2" s="109"/>
      <c r="F2" s="109"/>
      <c r="G2" s="109"/>
      <c r="H2" s="110" t="s">
        <v>90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461</v>
      </c>
      <c r="B4" s="108" t="s">
        <v>61</v>
      </c>
      <c r="C4" s="108"/>
      <c r="D4" s="79">
        <v>20</v>
      </c>
      <c r="E4" s="79">
        <v>14</v>
      </c>
      <c r="F4" s="4">
        <f t="shared" ref="F4:F43" si="0">IF(D4&gt;0,IF(B4="スギ",P4,IF(B4="ヒノキ",U4,IF(B4="アカマツ",Z4,IF(B4="カラマツ",AF4,AJ4)))),"")</f>
        <v>0.2</v>
      </c>
      <c r="G4" s="5" t="s">
        <v>69</v>
      </c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0.2</v>
      </c>
      <c r="L4" s="80">
        <f t="shared" ref="L4:L43" si="2">ROUND(10^(-5+0.73504+1.83346*LOG(D4)+1.06569*LOG(E4)),2)</f>
        <v>0.22</v>
      </c>
      <c r="M4" s="80">
        <f t="shared" ref="M4:M43" si="3">ROUND(10^(-5+0.71514+1.74357*LOG(D4)+1.17719*LOG(E4)),2)</f>
        <v>0.22</v>
      </c>
      <c r="N4" s="80">
        <f t="shared" ref="N4:N43" si="4">ROUND(10^(-5+0.82956+1.76381*LOG(D4)+1.06412*LOG(E4)),2)</f>
        <v>0.22</v>
      </c>
      <c r="O4" s="80">
        <f t="shared" ref="O4:O43" si="5">ROUND(10^(-5+0.88226+1.79204*LOG(D4)+0.99303*LOG(E4)),2)</f>
        <v>0.22</v>
      </c>
      <c r="P4" s="80">
        <f>HLOOKUP($D4,K$3:O$43,MATCH($A4,$A$3:$A$43,0),1)</f>
        <v>0.22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80">
        <f t="shared" ref="R4:R43" si="7">ROUND(10^(1.905709*LOG(D4)+1.011385*LOG(E4)-4.293729),2)</f>
        <v>0.22</v>
      </c>
      <c r="S4" s="80">
        <f t="shared" ref="S4:S43" si="8">ROUND(10^(1.771888*LOG(D4)+1.138415*LOG(E4)-4.271259),2)</f>
        <v>0.22</v>
      </c>
      <c r="T4" s="80">
        <f t="shared" ref="T4:T43" si="9">ROUND(10^(1.671519*LOG(D4)+1.363617*LOG(E4)-4.404407),2)</f>
        <v>0.22</v>
      </c>
      <c r="U4" s="80">
        <f t="shared" ref="U4:U43" si="10">HLOOKUP($D4,Q$3:T$43,MATCH($A4,$A$3:$A$43,0),1)</f>
        <v>0.22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80">
        <f t="shared" ref="W4:W43" si="12">ROUND(10^(-4.155639+1.847898*LOG(D4)+0.951955*LOG(E4)),2)</f>
        <v>0.22</v>
      </c>
      <c r="X4" s="80">
        <f t="shared" ref="X4:X43" si="13">ROUND(10^(-4.194535+1.804172*LOG(D4)+1.034248*LOG(E4)),2)</f>
        <v>0.22</v>
      </c>
      <c r="Y4" s="80">
        <f t="shared" ref="Y4:Y43" si="14">ROUND(10^(-4.42347+2.006485*LOG(D4)+0.967757*LOG(E4)),2)</f>
        <v>0.2</v>
      </c>
      <c r="Z4" s="80">
        <f t="shared" ref="Z4:Z43" si="15">HLOOKUP($D4,V$3:Y$43,MATCH($A4,$A$3:$A$43,0),1)</f>
        <v>0.22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80">
        <f t="shared" ref="AB4:AB43" si="17">ROUND(10^(1.979213*LOG(D4)+0.998347*LOG(E4)-4.369281),2)</f>
        <v>0.22</v>
      </c>
      <c r="AC4" s="80">
        <f t="shared" ref="AC4:AC43" si="18">ROUND(10^(1.904401*LOG(D4)+1.062478*LOG(E4)-4.348104),2)</f>
        <v>0.22</v>
      </c>
      <c r="AD4" s="80">
        <f t="shared" ref="AD4:AD43" si="19">ROUND(10^(1.640825*LOG(D4)+1.080387*LOG(E4)-3.976731),2)</f>
        <v>0.25</v>
      </c>
      <c r="AE4" s="80">
        <f t="shared" ref="AE4:AE43" si="20">ROUND(10^(1.90887*LOG(D4)+1.088002*LOG(E4)-4.431495),2)</f>
        <v>0.2</v>
      </c>
      <c r="AF4" s="80">
        <f t="shared" ref="AF4:AF43" si="21">HLOOKUP($D4,AA$3:AE$43,MATCH($A4,$A$3:$A$43,0),1)</f>
        <v>0.22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80">
        <f t="shared" ref="AH4:AH43" si="23">ROUND(10^(1.93813902*LOG(D4)+0.96697002*LOG(E4)-4.32216295),2)</f>
        <v>0.2</v>
      </c>
      <c r="AI4" s="80">
        <f t="shared" ref="AI4:AI43" si="24">ROUND(10^(1.82464098*LOG(D4)+0.97625989*LOG(E4)-4.15096808),2)</f>
        <v>0.22</v>
      </c>
      <c r="AJ4" s="80">
        <f t="shared" ref="AJ4:AJ43" si="25">HLOOKUP($D4,AG$3:AI$43,MATCH($A4,$A$3:$A$43,0),1)</f>
        <v>0.2</v>
      </c>
    </row>
    <row r="5" spans="1:36" ht="12.95" customHeight="1" x14ac:dyDescent="0.15">
      <c r="A5" s="79">
        <v>462</v>
      </c>
      <c r="B5" s="108" t="s">
        <v>61</v>
      </c>
      <c r="C5" s="108"/>
      <c r="D5" s="79">
        <v>12</v>
      </c>
      <c r="E5" s="79">
        <v>13</v>
      </c>
      <c r="F5" s="4">
        <f t="shared" si="0"/>
        <v>7.0000000000000007E-2</v>
      </c>
      <c r="G5" s="79" t="s">
        <v>69</v>
      </c>
      <c r="H5" s="79" t="s">
        <v>65</v>
      </c>
      <c r="I5" s="79"/>
      <c r="J5" s="1" t="s">
        <v>15</v>
      </c>
      <c r="K5" s="80">
        <f t="shared" si="1"/>
        <v>0.08</v>
      </c>
      <c r="L5" s="80">
        <f t="shared" si="2"/>
        <v>0.08</v>
      </c>
      <c r="M5" s="80">
        <f t="shared" si="3"/>
        <v>0.08</v>
      </c>
      <c r="N5" s="80">
        <f t="shared" si="4"/>
        <v>0.08</v>
      </c>
      <c r="O5" s="80">
        <f t="shared" si="5"/>
        <v>0.08</v>
      </c>
      <c r="P5" s="80">
        <f t="shared" ref="P5:P43" si="26">HLOOKUP($D5,K$3:O$43,MATCH(A5,$A$3:$A$43,0),1)</f>
        <v>0.08</v>
      </c>
      <c r="Q5" s="80">
        <f t="shared" si="6"/>
        <v>0.08</v>
      </c>
      <c r="R5" s="80">
        <f t="shared" si="7"/>
        <v>0.08</v>
      </c>
      <c r="S5" s="80">
        <f t="shared" si="8"/>
        <v>0.08</v>
      </c>
      <c r="T5" s="80">
        <f t="shared" si="9"/>
        <v>0.08</v>
      </c>
      <c r="U5" s="80">
        <f t="shared" si="10"/>
        <v>0.08</v>
      </c>
      <c r="V5" s="80">
        <f t="shared" si="11"/>
        <v>0.08</v>
      </c>
      <c r="W5" s="80">
        <f t="shared" si="12"/>
        <v>0.08</v>
      </c>
      <c r="X5" s="80">
        <f t="shared" si="13"/>
        <v>0.08</v>
      </c>
      <c r="Y5" s="80">
        <f t="shared" si="14"/>
        <v>7.0000000000000007E-2</v>
      </c>
      <c r="Z5" s="80">
        <f t="shared" si="15"/>
        <v>0.08</v>
      </c>
      <c r="AA5" s="80">
        <f t="shared" si="16"/>
        <v>7.0000000000000007E-2</v>
      </c>
      <c r="AB5" s="80">
        <f t="shared" si="17"/>
        <v>0.08</v>
      </c>
      <c r="AC5" s="80">
        <f t="shared" si="18"/>
        <v>0.08</v>
      </c>
      <c r="AD5" s="80">
        <f t="shared" si="19"/>
        <v>0.1</v>
      </c>
      <c r="AE5" s="80">
        <f t="shared" si="20"/>
        <v>7.0000000000000007E-2</v>
      </c>
      <c r="AF5" s="80">
        <f t="shared" si="21"/>
        <v>0.08</v>
      </c>
      <c r="AG5" s="80">
        <f t="shared" si="22"/>
        <v>7.0000000000000007E-2</v>
      </c>
      <c r="AH5" s="80">
        <f t="shared" si="23"/>
        <v>7.0000000000000007E-2</v>
      </c>
      <c r="AI5" s="80">
        <f t="shared" si="24"/>
        <v>0.08</v>
      </c>
      <c r="AJ5" s="80">
        <f t="shared" si="25"/>
        <v>7.0000000000000007E-2</v>
      </c>
    </row>
    <row r="6" spans="1:36" ht="12.95" customHeight="1" x14ac:dyDescent="0.15">
      <c r="A6" s="79">
        <v>463</v>
      </c>
      <c r="B6" s="108" t="s">
        <v>61</v>
      </c>
      <c r="C6" s="108"/>
      <c r="D6" s="79">
        <v>16</v>
      </c>
      <c r="E6" s="79">
        <v>14</v>
      </c>
      <c r="F6" s="4">
        <f t="shared" si="0"/>
        <v>0.13</v>
      </c>
      <c r="G6" s="5" t="s">
        <v>69</v>
      </c>
      <c r="H6" s="79"/>
      <c r="I6" s="79"/>
      <c r="J6" s="1" t="s">
        <v>15</v>
      </c>
      <c r="K6" s="80">
        <f t="shared" si="1"/>
        <v>0.14000000000000001</v>
      </c>
      <c r="L6" s="80">
        <f t="shared" si="2"/>
        <v>0.15</v>
      </c>
      <c r="M6" s="80">
        <f t="shared" si="3"/>
        <v>0.15</v>
      </c>
      <c r="N6" s="80">
        <f t="shared" si="4"/>
        <v>0.15</v>
      </c>
      <c r="O6" s="80">
        <f t="shared" si="5"/>
        <v>0.15</v>
      </c>
      <c r="P6" s="80">
        <f t="shared" si="26"/>
        <v>0.15</v>
      </c>
      <c r="Q6" s="80">
        <f t="shared" si="6"/>
        <v>0.14000000000000001</v>
      </c>
      <c r="R6" s="80">
        <f t="shared" si="7"/>
        <v>0.14000000000000001</v>
      </c>
      <c r="S6" s="80">
        <f t="shared" si="8"/>
        <v>0.15</v>
      </c>
      <c r="T6" s="80">
        <f t="shared" si="9"/>
        <v>0.15</v>
      </c>
      <c r="U6" s="80">
        <f t="shared" si="10"/>
        <v>0.14000000000000001</v>
      </c>
      <c r="V6" s="80">
        <f t="shared" si="11"/>
        <v>0.15</v>
      </c>
      <c r="W6" s="80">
        <f t="shared" si="12"/>
        <v>0.14000000000000001</v>
      </c>
      <c r="X6" s="80">
        <f t="shared" si="13"/>
        <v>0.15</v>
      </c>
      <c r="Y6" s="80">
        <f t="shared" si="14"/>
        <v>0.13</v>
      </c>
      <c r="Z6" s="80">
        <f t="shared" si="15"/>
        <v>0.14000000000000001</v>
      </c>
      <c r="AA6" s="80">
        <f t="shared" si="16"/>
        <v>0.13</v>
      </c>
      <c r="AB6" s="80">
        <f t="shared" si="17"/>
        <v>0.14000000000000001</v>
      </c>
      <c r="AC6" s="80">
        <f t="shared" si="18"/>
        <v>0.15</v>
      </c>
      <c r="AD6" s="80">
        <f t="shared" si="19"/>
        <v>0.17</v>
      </c>
      <c r="AE6" s="80">
        <f t="shared" si="20"/>
        <v>0.13</v>
      </c>
      <c r="AF6" s="80">
        <f t="shared" si="21"/>
        <v>0.14000000000000001</v>
      </c>
      <c r="AG6" s="80">
        <f t="shared" si="22"/>
        <v>0.13</v>
      </c>
      <c r="AH6" s="80">
        <f t="shared" si="23"/>
        <v>0.13</v>
      </c>
      <c r="AI6" s="80">
        <f t="shared" si="24"/>
        <v>0.15</v>
      </c>
      <c r="AJ6" s="80">
        <f t="shared" si="25"/>
        <v>0.13</v>
      </c>
    </row>
    <row r="7" spans="1:36" ht="12.95" customHeight="1" x14ac:dyDescent="0.15">
      <c r="A7" s="79">
        <v>464</v>
      </c>
      <c r="B7" s="108" t="s">
        <v>61</v>
      </c>
      <c r="C7" s="108"/>
      <c r="D7" s="79">
        <v>18</v>
      </c>
      <c r="E7" s="79">
        <v>15</v>
      </c>
      <c r="F7" s="4">
        <f t="shared" si="0"/>
        <v>0.18</v>
      </c>
      <c r="G7" s="79" t="s">
        <v>69</v>
      </c>
      <c r="H7" s="79" t="s">
        <v>65</v>
      </c>
      <c r="I7" s="79"/>
      <c r="J7" s="1" t="s">
        <v>15</v>
      </c>
      <c r="K7" s="80">
        <f t="shared" si="1"/>
        <v>0.18</v>
      </c>
      <c r="L7" s="80">
        <f t="shared" si="2"/>
        <v>0.19</v>
      </c>
      <c r="M7" s="80">
        <f t="shared" si="3"/>
        <v>0.19</v>
      </c>
      <c r="N7" s="80">
        <f t="shared" si="4"/>
        <v>0.2</v>
      </c>
      <c r="O7" s="80">
        <f t="shared" si="5"/>
        <v>0.2</v>
      </c>
      <c r="P7" s="80">
        <f t="shared" si="26"/>
        <v>0.19</v>
      </c>
      <c r="Q7" s="80">
        <f t="shared" si="6"/>
        <v>0.18</v>
      </c>
      <c r="R7" s="80">
        <f t="shared" si="7"/>
        <v>0.19</v>
      </c>
      <c r="S7" s="80">
        <f t="shared" si="8"/>
        <v>0.2</v>
      </c>
      <c r="T7" s="80">
        <f t="shared" si="9"/>
        <v>0.2</v>
      </c>
      <c r="U7" s="80">
        <f t="shared" si="10"/>
        <v>0.19</v>
      </c>
      <c r="V7" s="80">
        <f t="shared" si="11"/>
        <v>0.2</v>
      </c>
      <c r="W7" s="80">
        <f t="shared" si="12"/>
        <v>0.19</v>
      </c>
      <c r="X7" s="80">
        <f t="shared" si="13"/>
        <v>0.19</v>
      </c>
      <c r="Y7" s="80">
        <f t="shared" si="14"/>
        <v>0.17</v>
      </c>
      <c r="Z7" s="80">
        <f t="shared" si="15"/>
        <v>0.19</v>
      </c>
      <c r="AA7" s="80">
        <f t="shared" si="16"/>
        <v>0.17</v>
      </c>
      <c r="AB7" s="80">
        <f t="shared" si="17"/>
        <v>0.19</v>
      </c>
      <c r="AC7" s="80">
        <f t="shared" si="18"/>
        <v>0.2</v>
      </c>
      <c r="AD7" s="80">
        <f t="shared" si="19"/>
        <v>0.23</v>
      </c>
      <c r="AE7" s="80">
        <f t="shared" si="20"/>
        <v>0.18</v>
      </c>
      <c r="AF7" s="80">
        <f t="shared" si="21"/>
        <v>0.19</v>
      </c>
      <c r="AG7" s="80">
        <f t="shared" si="22"/>
        <v>0.17</v>
      </c>
      <c r="AH7" s="80">
        <f t="shared" si="23"/>
        <v>0.18</v>
      </c>
      <c r="AI7" s="80">
        <f t="shared" si="24"/>
        <v>0.19</v>
      </c>
      <c r="AJ7" s="80">
        <f t="shared" si="25"/>
        <v>0.18</v>
      </c>
    </row>
    <row r="8" spans="1:36" ht="12.95" customHeight="1" x14ac:dyDescent="0.15">
      <c r="A8" s="79">
        <v>465</v>
      </c>
      <c r="B8" s="108" t="s">
        <v>63</v>
      </c>
      <c r="C8" s="108"/>
      <c r="D8" s="79">
        <v>8</v>
      </c>
      <c r="E8" s="79">
        <v>9</v>
      </c>
      <c r="F8" s="4">
        <f t="shared" si="0"/>
        <v>0.02</v>
      </c>
      <c r="G8" s="5" t="s">
        <v>69</v>
      </c>
      <c r="H8" s="79" t="s">
        <v>65</v>
      </c>
      <c r="I8" s="79"/>
      <c r="J8" s="1" t="s">
        <v>15</v>
      </c>
      <c r="K8" s="80">
        <f t="shared" si="1"/>
        <v>0.03</v>
      </c>
      <c r="L8" s="80">
        <f t="shared" si="2"/>
        <v>0.03</v>
      </c>
      <c r="M8" s="80">
        <f t="shared" si="3"/>
        <v>0.03</v>
      </c>
      <c r="N8" s="80">
        <f t="shared" si="4"/>
        <v>0.03</v>
      </c>
      <c r="O8" s="80">
        <f t="shared" si="5"/>
        <v>0.03</v>
      </c>
      <c r="P8" s="80">
        <f t="shared" si="26"/>
        <v>0.03</v>
      </c>
      <c r="Q8" s="80">
        <f t="shared" si="6"/>
        <v>0.03</v>
      </c>
      <c r="R8" s="80">
        <f t="shared" si="7"/>
        <v>0.02</v>
      </c>
      <c r="S8" s="80">
        <f t="shared" si="8"/>
        <v>0.03</v>
      </c>
      <c r="T8" s="80">
        <f t="shared" si="9"/>
        <v>0.03</v>
      </c>
      <c r="U8" s="80">
        <f t="shared" si="10"/>
        <v>0.03</v>
      </c>
      <c r="V8" s="80">
        <f t="shared" si="11"/>
        <v>0.03</v>
      </c>
      <c r="W8" s="80">
        <f t="shared" si="12"/>
        <v>0.03</v>
      </c>
      <c r="X8" s="80">
        <f t="shared" si="13"/>
        <v>0.03</v>
      </c>
      <c r="Y8" s="80">
        <f t="shared" si="14"/>
        <v>0.02</v>
      </c>
      <c r="Z8" s="80">
        <f t="shared" si="15"/>
        <v>0.03</v>
      </c>
      <c r="AA8" s="80">
        <f t="shared" si="16"/>
        <v>0.02</v>
      </c>
      <c r="AB8" s="80">
        <f t="shared" si="17"/>
        <v>0.02</v>
      </c>
      <c r="AC8" s="80">
        <f t="shared" si="18"/>
        <v>0.02</v>
      </c>
      <c r="AD8" s="80">
        <f t="shared" si="19"/>
        <v>0.03</v>
      </c>
      <c r="AE8" s="80">
        <f t="shared" si="20"/>
        <v>0.02</v>
      </c>
      <c r="AF8" s="80">
        <f t="shared" si="21"/>
        <v>0.02</v>
      </c>
      <c r="AG8" s="80">
        <f t="shared" si="22"/>
        <v>0.02</v>
      </c>
      <c r="AH8" s="80">
        <f t="shared" si="23"/>
        <v>0.02</v>
      </c>
      <c r="AI8" s="80">
        <f t="shared" si="24"/>
        <v>0.03</v>
      </c>
      <c r="AJ8" s="80">
        <f t="shared" si="25"/>
        <v>0.02</v>
      </c>
    </row>
    <row r="9" spans="1:36" ht="12.95" customHeight="1" x14ac:dyDescent="0.15">
      <c r="A9" s="79">
        <v>466</v>
      </c>
      <c r="B9" s="108" t="s">
        <v>63</v>
      </c>
      <c r="C9" s="124"/>
      <c r="D9" s="79">
        <v>10</v>
      </c>
      <c r="E9" s="79">
        <v>11</v>
      </c>
      <c r="F9" s="4">
        <f t="shared" si="0"/>
        <v>0.04</v>
      </c>
      <c r="G9" s="5" t="s">
        <v>69</v>
      </c>
      <c r="H9" s="79" t="s">
        <v>65</v>
      </c>
      <c r="I9" s="79"/>
      <c r="J9" s="1" t="s">
        <v>15</v>
      </c>
      <c r="K9" s="80">
        <f t="shared" si="1"/>
        <v>0.05</v>
      </c>
      <c r="L9" s="80">
        <f t="shared" si="2"/>
        <v>0.05</v>
      </c>
      <c r="M9" s="80">
        <f t="shared" si="3"/>
        <v>0.05</v>
      </c>
      <c r="N9" s="80">
        <f t="shared" si="4"/>
        <v>0.05</v>
      </c>
      <c r="O9" s="80">
        <f t="shared" si="5"/>
        <v>0.05</v>
      </c>
      <c r="P9" s="80">
        <f t="shared" si="26"/>
        <v>0.05</v>
      </c>
      <c r="Q9" s="80">
        <f t="shared" si="6"/>
        <v>0.05</v>
      </c>
      <c r="R9" s="80">
        <f t="shared" si="7"/>
        <v>0.05</v>
      </c>
      <c r="S9" s="80">
        <f t="shared" si="8"/>
        <v>0.05</v>
      </c>
      <c r="T9" s="80">
        <f t="shared" si="9"/>
        <v>0.05</v>
      </c>
      <c r="U9" s="80">
        <f t="shared" si="10"/>
        <v>0.05</v>
      </c>
      <c r="V9" s="80">
        <f t="shared" si="11"/>
        <v>0.05</v>
      </c>
      <c r="W9" s="80">
        <f t="shared" si="12"/>
        <v>0.05</v>
      </c>
      <c r="X9" s="80">
        <f t="shared" si="13"/>
        <v>0.05</v>
      </c>
      <c r="Y9" s="80">
        <f t="shared" si="14"/>
        <v>0.04</v>
      </c>
      <c r="Z9" s="80">
        <f t="shared" si="15"/>
        <v>0.05</v>
      </c>
      <c r="AA9" s="80">
        <f t="shared" si="16"/>
        <v>0.04</v>
      </c>
      <c r="AB9" s="80">
        <f t="shared" si="17"/>
        <v>0.04</v>
      </c>
      <c r="AC9" s="80">
        <f t="shared" si="18"/>
        <v>0.05</v>
      </c>
      <c r="AD9" s="80">
        <f t="shared" si="19"/>
        <v>0.06</v>
      </c>
      <c r="AE9" s="80">
        <f t="shared" si="20"/>
        <v>0.04</v>
      </c>
      <c r="AF9" s="80">
        <f t="shared" si="21"/>
        <v>0.04</v>
      </c>
      <c r="AG9" s="80">
        <f t="shared" si="22"/>
        <v>0.04</v>
      </c>
      <c r="AH9" s="80">
        <f t="shared" si="23"/>
        <v>0.04</v>
      </c>
      <c r="AI9" s="80">
        <f t="shared" si="24"/>
        <v>0.05</v>
      </c>
      <c r="AJ9" s="80">
        <f t="shared" si="25"/>
        <v>0.04</v>
      </c>
    </row>
    <row r="10" spans="1:36" ht="12.95" customHeight="1" x14ac:dyDescent="0.15">
      <c r="A10" s="79">
        <v>467</v>
      </c>
      <c r="B10" s="123" t="s">
        <v>63</v>
      </c>
      <c r="C10" s="124"/>
      <c r="D10" s="79">
        <v>12</v>
      </c>
      <c r="E10" s="79">
        <v>12</v>
      </c>
      <c r="F10" s="4">
        <f t="shared" si="0"/>
        <v>7.0000000000000007E-2</v>
      </c>
      <c r="G10" s="79" t="s">
        <v>69</v>
      </c>
      <c r="H10" s="79"/>
      <c r="I10" s="79"/>
      <c r="J10" s="1" t="s">
        <v>15</v>
      </c>
      <c r="K10" s="80">
        <f t="shared" si="1"/>
        <v>7.0000000000000007E-2</v>
      </c>
      <c r="L10" s="80">
        <f t="shared" si="2"/>
        <v>7.0000000000000007E-2</v>
      </c>
      <c r="M10" s="80">
        <f t="shared" si="3"/>
        <v>7.0000000000000007E-2</v>
      </c>
      <c r="N10" s="80">
        <f t="shared" si="4"/>
        <v>0.08</v>
      </c>
      <c r="O10" s="80">
        <f t="shared" si="5"/>
        <v>0.08</v>
      </c>
      <c r="P10" s="80">
        <f t="shared" si="26"/>
        <v>7.0000000000000007E-2</v>
      </c>
      <c r="Q10" s="80">
        <f t="shared" si="6"/>
        <v>7.0000000000000007E-2</v>
      </c>
      <c r="R10" s="80">
        <f t="shared" si="7"/>
        <v>7.0000000000000007E-2</v>
      </c>
      <c r="S10" s="80">
        <f t="shared" si="8"/>
        <v>7.0000000000000007E-2</v>
      </c>
      <c r="T10" s="80">
        <f t="shared" si="9"/>
        <v>7.0000000000000007E-2</v>
      </c>
      <c r="U10" s="80">
        <f t="shared" si="10"/>
        <v>7.0000000000000007E-2</v>
      </c>
      <c r="V10" s="80">
        <f t="shared" si="11"/>
        <v>7.0000000000000007E-2</v>
      </c>
      <c r="W10" s="80">
        <f t="shared" si="12"/>
        <v>7.0000000000000007E-2</v>
      </c>
      <c r="X10" s="80">
        <f t="shared" si="13"/>
        <v>7.0000000000000007E-2</v>
      </c>
      <c r="Y10" s="80">
        <f t="shared" si="14"/>
        <v>0.06</v>
      </c>
      <c r="Z10" s="80">
        <f t="shared" si="15"/>
        <v>7.0000000000000007E-2</v>
      </c>
      <c r="AA10" s="80">
        <f t="shared" si="16"/>
        <v>7.0000000000000007E-2</v>
      </c>
      <c r="AB10" s="80">
        <f t="shared" si="17"/>
        <v>7.0000000000000007E-2</v>
      </c>
      <c r="AC10" s="80">
        <f t="shared" si="18"/>
        <v>7.0000000000000007E-2</v>
      </c>
      <c r="AD10" s="80">
        <f t="shared" si="19"/>
        <v>0.09</v>
      </c>
      <c r="AE10" s="80">
        <f t="shared" si="20"/>
        <v>0.06</v>
      </c>
      <c r="AF10" s="80">
        <f t="shared" si="21"/>
        <v>7.0000000000000007E-2</v>
      </c>
      <c r="AG10" s="80">
        <f t="shared" si="22"/>
        <v>0.06</v>
      </c>
      <c r="AH10" s="80">
        <f t="shared" si="23"/>
        <v>7.0000000000000007E-2</v>
      </c>
      <c r="AI10" s="80">
        <f t="shared" si="24"/>
        <v>7.0000000000000007E-2</v>
      </c>
      <c r="AJ10" s="80">
        <f t="shared" si="25"/>
        <v>7.0000000000000007E-2</v>
      </c>
    </row>
    <row r="11" spans="1:36" ht="12.95" customHeight="1" x14ac:dyDescent="0.15">
      <c r="A11" s="79">
        <v>468</v>
      </c>
      <c r="B11" s="123" t="s">
        <v>63</v>
      </c>
      <c r="C11" s="124"/>
      <c r="D11" s="79">
        <v>10</v>
      </c>
      <c r="E11" s="79">
        <v>11</v>
      </c>
      <c r="F11" s="4">
        <f t="shared" si="0"/>
        <v>0.04</v>
      </c>
      <c r="G11" s="5" t="s">
        <v>69</v>
      </c>
      <c r="H11" s="79" t="s">
        <v>65</v>
      </c>
      <c r="I11" s="79"/>
      <c r="J11" s="1" t="s">
        <v>15</v>
      </c>
      <c r="K11" s="80">
        <f t="shared" si="1"/>
        <v>0.05</v>
      </c>
      <c r="L11" s="80">
        <f t="shared" si="2"/>
        <v>0.05</v>
      </c>
      <c r="M11" s="80">
        <f t="shared" si="3"/>
        <v>0.05</v>
      </c>
      <c r="N11" s="80">
        <f t="shared" si="4"/>
        <v>0.05</v>
      </c>
      <c r="O11" s="80">
        <f t="shared" si="5"/>
        <v>0.05</v>
      </c>
      <c r="P11" s="80">
        <f t="shared" si="26"/>
        <v>0.05</v>
      </c>
      <c r="Q11" s="80">
        <f t="shared" si="6"/>
        <v>0.05</v>
      </c>
      <c r="R11" s="80">
        <f t="shared" si="7"/>
        <v>0.05</v>
      </c>
      <c r="S11" s="80">
        <f t="shared" si="8"/>
        <v>0.05</v>
      </c>
      <c r="T11" s="80">
        <f t="shared" si="9"/>
        <v>0.05</v>
      </c>
      <c r="U11" s="80">
        <f t="shared" si="10"/>
        <v>0.05</v>
      </c>
      <c r="V11" s="80">
        <f t="shared" si="11"/>
        <v>0.05</v>
      </c>
      <c r="W11" s="80">
        <f t="shared" si="12"/>
        <v>0.05</v>
      </c>
      <c r="X11" s="80">
        <f t="shared" si="13"/>
        <v>0.05</v>
      </c>
      <c r="Y11" s="80">
        <f t="shared" si="14"/>
        <v>0.04</v>
      </c>
      <c r="Z11" s="80">
        <f t="shared" si="15"/>
        <v>0.05</v>
      </c>
      <c r="AA11" s="80">
        <f t="shared" si="16"/>
        <v>0.04</v>
      </c>
      <c r="AB11" s="80">
        <f t="shared" si="17"/>
        <v>0.04</v>
      </c>
      <c r="AC11" s="80">
        <f t="shared" si="18"/>
        <v>0.05</v>
      </c>
      <c r="AD11" s="80">
        <f t="shared" si="19"/>
        <v>0.06</v>
      </c>
      <c r="AE11" s="80">
        <f t="shared" si="20"/>
        <v>0.04</v>
      </c>
      <c r="AF11" s="80">
        <f t="shared" si="21"/>
        <v>0.04</v>
      </c>
      <c r="AG11" s="80">
        <f t="shared" si="22"/>
        <v>0.04</v>
      </c>
      <c r="AH11" s="80">
        <f t="shared" si="23"/>
        <v>0.04</v>
      </c>
      <c r="AI11" s="80">
        <f t="shared" si="24"/>
        <v>0.05</v>
      </c>
      <c r="AJ11" s="80">
        <f t="shared" si="25"/>
        <v>0.04</v>
      </c>
    </row>
    <row r="12" spans="1:36" ht="12.95" customHeight="1" x14ac:dyDescent="0.15">
      <c r="A12" s="79">
        <v>469</v>
      </c>
      <c r="B12" s="108" t="s">
        <v>59</v>
      </c>
      <c r="C12" s="108"/>
      <c r="D12" s="79">
        <v>10</v>
      </c>
      <c r="E12" s="79">
        <v>11</v>
      </c>
      <c r="F12" s="4">
        <f t="shared" si="0"/>
        <v>0.04</v>
      </c>
      <c r="G12" s="5" t="s">
        <v>69</v>
      </c>
      <c r="H12" s="79"/>
      <c r="I12" s="79"/>
      <c r="J12" s="1" t="s">
        <v>15</v>
      </c>
      <c r="K12" s="80">
        <f t="shared" si="1"/>
        <v>0.05</v>
      </c>
      <c r="L12" s="80">
        <f t="shared" si="2"/>
        <v>0.05</v>
      </c>
      <c r="M12" s="80">
        <f t="shared" si="3"/>
        <v>0.05</v>
      </c>
      <c r="N12" s="80">
        <f t="shared" si="4"/>
        <v>0.05</v>
      </c>
      <c r="O12" s="80">
        <f t="shared" si="5"/>
        <v>0.05</v>
      </c>
      <c r="P12" s="80">
        <f t="shared" si="26"/>
        <v>0.05</v>
      </c>
      <c r="Q12" s="80">
        <f t="shared" si="6"/>
        <v>0.05</v>
      </c>
      <c r="R12" s="80">
        <f t="shared" si="7"/>
        <v>0.05</v>
      </c>
      <c r="S12" s="80">
        <f t="shared" si="8"/>
        <v>0.05</v>
      </c>
      <c r="T12" s="80">
        <f t="shared" si="9"/>
        <v>0.05</v>
      </c>
      <c r="U12" s="80">
        <f t="shared" si="10"/>
        <v>0.05</v>
      </c>
      <c r="V12" s="80">
        <f t="shared" si="11"/>
        <v>0.05</v>
      </c>
      <c r="W12" s="80">
        <f t="shared" si="12"/>
        <v>0.05</v>
      </c>
      <c r="X12" s="80">
        <f t="shared" si="13"/>
        <v>0.05</v>
      </c>
      <c r="Y12" s="80">
        <f t="shared" si="14"/>
        <v>0.04</v>
      </c>
      <c r="Z12" s="80">
        <f t="shared" si="15"/>
        <v>0.05</v>
      </c>
      <c r="AA12" s="80">
        <f t="shared" si="16"/>
        <v>0.04</v>
      </c>
      <c r="AB12" s="80">
        <f t="shared" si="17"/>
        <v>0.04</v>
      </c>
      <c r="AC12" s="80">
        <f t="shared" si="18"/>
        <v>0.05</v>
      </c>
      <c r="AD12" s="80">
        <f t="shared" si="19"/>
        <v>0.06</v>
      </c>
      <c r="AE12" s="80">
        <f t="shared" si="20"/>
        <v>0.04</v>
      </c>
      <c r="AF12" s="80">
        <f t="shared" si="21"/>
        <v>0.04</v>
      </c>
      <c r="AG12" s="80">
        <f t="shared" si="22"/>
        <v>0.04</v>
      </c>
      <c r="AH12" s="80">
        <f t="shared" si="23"/>
        <v>0.04</v>
      </c>
      <c r="AI12" s="80">
        <f t="shared" si="24"/>
        <v>0.05</v>
      </c>
      <c r="AJ12" s="80">
        <f t="shared" si="25"/>
        <v>0.04</v>
      </c>
    </row>
    <row r="13" spans="1:36" ht="12.95" customHeight="1" x14ac:dyDescent="0.15">
      <c r="A13" s="79">
        <v>470</v>
      </c>
      <c r="B13" s="108" t="s">
        <v>59</v>
      </c>
      <c r="C13" s="108"/>
      <c r="D13" s="79">
        <v>10</v>
      </c>
      <c r="E13" s="79">
        <v>11</v>
      </c>
      <c r="F13" s="4">
        <f t="shared" si="0"/>
        <v>0.04</v>
      </c>
      <c r="G13" s="79" t="s">
        <v>69</v>
      </c>
      <c r="H13" s="79" t="s">
        <v>65</v>
      </c>
      <c r="I13" s="79"/>
      <c r="J13" s="1" t="s">
        <v>15</v>
      </c>
      <c r="K13" s="80">
        <f t="shared" si="1"/>
        <v>0.05</v>
      </c>
      <c r="L13" s="80">
        <f t="shared" si="2"/>
        <v>0.05</v>
      </c>
      <c r="M13" s="80">
        <f t="shared" si="3"/>
        <v>0.05</v>
      </c>
      <c r="N13" s="80">
        <f t="shared" si="4"/>
        <v>0.05</v>
      </c>
      <c r="O13" s="80">
        <f t="shared" si="5"/>
        <v>0.05</v>
      </c>
      <c r="P13" s="80">
        <f t="shared" si="26"/>
        <v>0.05</v>
      </c>
      <c r="Q13" s="80">
        <f t="shared" si="6"/>
        <v>0.05</v>
      </c>
      <c r="R13" s="80">
        <f t="shared" si="7"/>
        <v>0.05</v>
      </c>
      <c r="S13" s="80">
        <f t="shared" si="8"/>
        <v>0.05</v>
      </c>
      <c r="T13" s="80">
        <f t="shared" si="9"/>
        <v>0.05</v>
      </c>
      <c r="U13" s="80">
        <f t="shared" si="10"/>
        <v>0.05</v>
      </c>
      <c r="V13" s="80">
        <f t="shared" si="11"/>
        <v>0.05</v>
      </c>
      <c r="W13" s="80">
        <f t="shared" si="12"/>
        <v>0.05</v>
      </c>
      <c r="X13" s="80">
        <f t="shared" si="13"/>
        <v>0.05</v>
      </c>
      <c r="Y13" s="80">
        <f t="shared" si="14"/>
        <v>0.04</v>
      </c>
      <c r="Z13" s="80">
        <f t="shared" si="15"/>
        <v>0.05</v>
      </c>
      <c r="AA13" s="80">
        <f t="shared" si="16"/>
        <v>0.04</v>
      </c>
      <c r="AB13" s="80">
        <f t="shared" si="17"/>
        <v>0.04</v>
      </c>
      <c r="AC13" s="80">
        <f t="shared" si="18"/>
        <v>0.05</v>
      </c>
      <c r="AD13" s="80">
        <f t="shared" si="19"/>
        <v>0.06</v>
      </c>
      <c r="AE13" s="80">
        <f t="shared" si="20"/>
        <v>0.04</v>
      </c>
      <c r="AF13" s="80">
        <f t="shared" si="21"/>
        <v>0.04</v>
      </c>
      <c r="AG13" s="80">
        <f t="shared" si="22"/>
        <v>0.04</v>
      </c>
      <c r="AH13" s="80">
        <f t="shared" si="23"/>
        <v>0.04</v>
      </c>
      <c r="AI13" s="80">
        <f t="shared" si="24"/>
        <v>0.05</v>
      </c>
      <c r="AJ13" s="80">
        <f t="shared" si="25"/>
        <v>0.04</v>
      </c>
    </row>
    <row r="14" spans="1:36" ht="12.95" customHeight="1" x14ac:dyDescent="0.15">
      <c r="A14" s="79">
        <v>471</v>
      </c>
      <c r="B14" s="108" t="s">
        <v>61</v>
      </c>
      <c r="C14" s="108"/>
      <c r="D14" s="79">
        <v>20</v>
      </c>
      <c r="E14" s="79">
        <v>14</v>
      </c>
      <c r="F14" s="4">
        <f t="shared" si="0"/>
        <v>0.2</v>
      </c>
      <c r="G14" s="5"/>
      <c r="H14" s="79"/>
      <c r="I14" s="79"/>
      <c r="J14" s="1" t="s">
        <v>15</v>
      </c>
      <c r="K14" s="80">
        <f t="shared" si="1"/>
        <v>0.2</v>
      </c>
      <c r="L14" s="80">
        <f t="shared" si="2"/>
        <v>0.22</v>
      </c>
      <c r="M14" s="80">
        <f t="shared" si="3"/>
        <v>0.22</v>
      </c>
      <c r="N14" s="80">
        <f t="shared" si="4"/>
        <v>0.22</v>
      </c>
      <c r="O14" s="80">
        <f t="shared" si="5"/>
        <v>0.22</v>
      </c>
      <c r="P14" s="80">
        <f t="shared" si="26"/>
        <v>0.22</v>
      </c>
      <c r="Q14" s="80">
        <f t="shared" si="6"/>
        <v>0.2</v>
      </c>
      <c r="R14" s="80">
        <f t="shared" si="7"/>
        <v>0.22</v>
      </c>
      <c r="S14" s="80">
        <f t="shared" si="8"/>
        <v>0.22</v>
      </c>
      <c r="T14" s="80">
        <f t="shared" si="9"/>
        <v>0.22</v>
      </c>
      <c r="U14" s="80">
        <f t="shared" si="10"/>
        <v>0.22</v>
      </c>
      <c r="V14" s="80">
        <f t="shared" si="11"/>
        <v>0.23</v>
      </c>
      <c r="W14" s="80">
        <f t="shared" si="12"/>
        <v>0.22</v>
      </c>
      <c r="X14" s="80">
        <f t="shared" si="13"/>
        <v>0.22</v>
      </c>
      <c r="Y14" s="80">
        <f t="shared" si="14"/>
        <v>0.2</v>
      </c>
      <c r="Z14" s="80">
        <f t="shared" si="15"/>
        <v>0.22</v>
      </c>
      <c r="AA14" s="80">
        <f t="shared" si="16"/>
        <v>0.2</v>
      </c>
      <c r="AB14" s="80">
        <f t="shared" si="17"/>
        <v>0.22</v>
      </c>
      <c r="AC14" s="80">
        <f t="shared" si="18"/>
        <v>0.22</v>
      </c>
      <c r="AD14" s="80">
        <f t="shared" si="19"/>
        <v>0.25</v>
      </c>
      <c r="AE14" s="80">
        <f t="shared" si="20"/>
        <v>0.2</v>
      </c>
      <c r="AF14" s="80">
        <f t="shared" si="21"/>
        <v>0.22</v>
      </c>
      <c r="AG14" s="80">
        <f t="shared" si="22"/>
        <v>0.2</v>
      </c>
      <c r="AH14" s="80">
        <f t="shared" si="23"/>
        <v>0.2</v>
      </c>
      <c r="AI14" s="80">
        <f t="shared" si="24"/>
        <v>0.22</v>
      </c>
      <c r="AJ14" s="80">
        <f t="shared" si="25"/>
        <v>0.2</v>
      </c>
    </row>
    <row r="15" spans="1:36" ht="12.95" customHeight="1" x14ac:dyDescent="0.15">
      <c r="A15" s="79">
        <v>472</v>
      </c>
      <c r="B15" s="108" t="s">
        <v>61</v>
      </c>
      <c r="C15" s="108"/>
      <c r="D15" s="79">
        <v>12</v>
      </c>
      <c r="E15" s="79">
        <v>14</v>
      </c>
      <c r="F15" s="4">
        <f t="shared" si="0"/>
        <v>0.08</v>
      </c>
      <c r="G15" s="5" t="s">
        <v>69</v>
      </c>
      <c r="H15" s="79" t="s">
        <v>65</v>
      </c>
      <c r="I15" s="79"/>
      <c r="J15" s="1" t="s">
        <v>15</v>
      </c>
      <c r="K15" s="80">
        <f t="shared" si="1"/>
        <v>0.08</v>
      </c>
      <c r="L15" s="80">
        <f t="shared" si="2"/>
        <v>0.09</v>
      </c>
      <c r="M15" s="80">
        <f t="shared" si="3"/>
        <v>0.09</v>
      </c>
      <c r="N15" s="80">
        <f t="shared" si="4"/>
        <v>0.09</v>
      </c>
      <c r="O15" s="80">
        <f t="shared" si="5"/>
        <v>0.09</v>
      </c>
      <c r="P15" s="80">
        <f t="shared" si="26"/>
        <v>0.09</v>
      </c>
      <c r="Q15" s="80">
        <f t="shared" si="6"/>
        <v>0.08</v>
      </c>
      <c r="R15" s="80">
        <f t="shared" si="7"/>
        <v>0.08</v>
      </c>
      <c r="S15" s="80">
        <f t="shared" si="8"/>
        <v>0.09</v>
      </c>
      <c r="T15" s="80">
        <f t="shared" si="9"/>
        <v>0.09</v>
      </c>
      <c r="U15" s="80">
        <f t="shared" si="10"/>
        <v>0.08</v>
      </c>
      <c r="V15" s="80">
        <f t="shared" si="11"/>
        <v>0.09</v>
      </c>
      <c r="W15" s="80">
        <f t="shared" si="12"/>
        <v>0.09</v>
      </c>
      <c r="X15" s="80">
        <f t="shared" si="13"/>
        <v>0.09</v>
      </c>
      <c r="Y15" s="80">
        <f t="shared" si="14"/>
        <v>7.0000000000000007E-2</v>
      </c>
      <c r="Z15" s="80">
        <f t="shared" si="15"/>
        <v>0.09</v>
      </c>
      <c r="AA15" s="80">
        <f t="shared" si="16"/>
        <v>0.08</v>
      </c>
      <c r="AB15" s="80">
        <f t="shared" si="17"/>
        <v>0.08</v>
      </c>
      <c r="AC15" s="80">
        <f t="shared" si="18"/>
        <v>0.08</v>
      </c>
      <c r="AD15" s="80">
        <f t="shared" si="19"/>
        <v>0.11</v>
      </c>
      <c r="AE15" s="80">
        <f t="shared" si="20"/>
        <v>0.08</v>
      </c>
      <c r="AF15" s="80">
        <f t="shared" si="21"/>
        <v>0.08</v>
      </c>
      <c r="AG15" s="80">
        <f t="shared" si="22"/>
        <v>7.0000000000000007E-2</v>
      </c>
      <c r="AH15" s="80">
        <f t="shared" si="23"/>
        <v>0.08</v>
      </c>
      <c r="AI15" s="80">
        <f t="shared" si="24"/>
        <v>0.09</v>
      </c>
      <c r="AJ15" s="80">
        <f t="shared" si="25"/>
        <v>0.08</v>
      </c>
    </row>
    <row r="16" spans="1:36" ht="12.95" customHeight="1" x14ac:dyDescent="0.15">
      <c r="A16" s="79">
        <v>473</v>
      </c>
      <c r="B16" s="108" t="s">
        <v>61</v>
      </c>
      <c r="C16" s="108"/>
      <c r="D16" s="79">
        <v>12</v>
      </c>
      <c r="E16" s="79">
        <v>13</v>
      </c>
      <c r="F16" s="4">
        <f t="shared" si="0"/>
        <v>7.0000000000000007E-2</v>
      </c>
      <c r="G16" s="79" t="s">
        <v>69</v>
      </c>
      <c r="H16" s="79" t="s">
        <v>65</v>
      </c>
      <c r="I16" s="79"/>
      <c r="J16" s="1" t="s">
        <v>15</v>
      </c>
      <c r="K16" s="80">
        <f t="shared" si="1"/>
        <v>0.08</v>
      </c>
      <c r="L16" s="80">
        <f t="shared" si="2"/>
        <v>0.08</v>
      </c>
      <c r="M16" s="80">
        <f t="shared" si="3"/>
        <v>0.08</v>
      </c>
      <c r="N16" s="80">
        <f t="shared" si="4"/>
        <v>0.08</v>
      </c>
      <c r="O16" s="80">
        <f t="shared" si="5"/>
        <v>0.08</v>
      </c>
      <c r="P16" s="80">
        <f t="shared" si="26"/>
        <v>0.08</v>
      </c>
      <c r="Q16" s="80">
        <f t="shared" si="6"/>
        <v>0.08</v>
      </c>
      <c r="R16" s="80">
        <f t="shared" si="7"/>
        <v>0.08</v>
      </c>
      <c r="S16" s="80">
        <f t="shared" si="8"/>
        <v>0.08</v>
      </c>
      <c r="T16" s="80">
        <f t="shared" si="9"/>
        <v>0.08</v>
      </c>
      <c r="U16" s="80">
        <f t="shared" si="10"/>
        <v>0.08</v>
      </c>
      <c r="V16" s="80">
        <f t="shared" si="11"/>
        <v>0.08</v>
      </c>
      <c r="W16" s="80">
        <f t="shared" si="12"/>
        <v>0.08</v>
      </c>
      <c r="X16" s="80">
        <f t="shared" si="13"/>
        <v>0.08</v>
      </c>
      <c r="Y16" s="80">
        <f t="shared" si="14"/>
        <v>7.0000000000000007E-2</v>
      </c>
      <c r="Z16" s="80">
        <f t="shared" si="15"/>
        <v>0.08</v>
      </c>
      <c r="AA16" s="80">
        <f t="shared" si="16"/>
        <v>7.0000000000000007E-2</v>
      </c>
      <c r="AB16" s="80">
        <f t="shared" si="17"/>
        <v>0.08</v>
      </c>
      <c r="AC16" s="80">
        <f t="shared" si="18"/>
        <v>0.08</v>
      </c>
      <c r="AD16" s="80">
        <f t="shared" si="19"/>
        <v>0.1</v>
      </c>
      <c r="AE16" s="80">
        <f t="shared" si="20"/>
        <v>7.0000000000000007E-2</v>
      </c>
      <c r="AF16" s="80">
        <f t="shared" si="21"/>
        <v>0.08</v>
      </c>
      <c r="AG16" s="80">
        <f t="shared" si="22"/>
        <v>7.0000000000000007E-2</v>
      </c>
      <c r="AH16" s="80">
        <f t="shared" si="23"/>
        <v>7.0000000000000007E-2</v>
      </c>
      <c r="AI16" s="80">
        <f t="shared" si="24"/>
        <v>0.08</v>
      </c>
      <c r="AJ16" s="80">
        <f t="shared" si="25"/>
        <v>7.0000000000000007E-2</v>
      </c>
    </row>
    <row r="17" spans="1:36" ht="12.95" customHeight="1" x14ac:dyDescent="0.15">
      <c r="A17" s="79">
        <v>474</v>
      </c>
      <c r="B17" s="108" t="s">
        <v>61</v>
      </c>
      <c r="C17" s="108"/>
      <c r="D17" s="79">
        <v>12</v>
      </c>
      <c r="E17" s="79">
        <v>12</v>
      </c>
      <c r="F17" s="4">
        <f t="shared" si="0"/>
        <v>7.0000000000000007E-2</v>
      </c>
      <c r="G17" s="5" t="s">
        <v>69</v>
      </c>
      <c r="H17" s="79" t="s">
        <v>65</v>
      </c>
      <c r="I17" s="79"/>
      <c r="J17" s="1" t="s">
        <v>15</v>
      </c>
      <c r="K17" s="80">
        <f t="shared" si="1"/>
        <v>7.0000000000000007E-2</v>
      </c>
      <c r="L17" s="80">
        <f t="shared" si="2"/>
        <v>7.0000000000000007E-2</v>
      </c>
      <c r="M17" s="80">
        <f t="shared" si="3"/>
        <v>7.0000000000000007E-2</v>
      </c>
      <c r="N17" s="80">
        <f t="shared" si="4"/>
        <v>0.08</v>
      </c>
      <c r="O17" s="80">
        <f t="shared" si="5"/>
        <v>0.08</v>
      </c>
      <c r="P17" s="80">
        <f t="shared" si="26"/>
        <v>7.0000000000000007E-2</v>
      </c>
      <c r="Q17" s="80">
        <f t="shared" si="6"/>
        <v>7.0000000000000007E-2</v>
      </c>
      <c r="R17" s="80">
        <f t="shared" si="7"/>
        <v>7.0000000000000007E-2</v>
      </c>
      <c r="S17" s="80">
        <f t="shared" si="8"/>
        <v>7.0000000000000007E-2</v>
      </c>
      <c r="T17" s="80">
        <f t="shared" si="9"/>
        <v>7.0000000000000007E-2</v>
      </c>
      <c r="U17" s="80">
        <f t="shared" si="10"/>
        <v>7.0000000000000007E-2</v>
      </c>
      <c r="V17" s="80">
        <f t="shared" si="11"/>
        <v>7.0000000000000007E-2</v>
      </c>
      <c r="W17" s="80">
        <f t="shared" si="12"/>
        <v>7.0000000000000007E-2</v>
      </c>
      <c r="X17" s="80">
        <f t="shared" si="13"/>
        <v>7.0000000000000007E-2</v>
      </c>
      <c r="Y17" s="80">
        <f t="shared" si="14"/>
        <v>0.06</v>
      </c>
      <c r="Z17" s="80">
        <f t="shared" si="15"/>
        <v>7.0000000000000007E-2</v>
      </c>
      <c r="AA17" s="80">
        <f t="shared" si="16"/>
        <v>7.0000000000000007E-2</v>
      </c>
      <c r="AB17" s="80">
        <f t="shared" si="17"/>
        <v>7.0000000000000007E-2</v>
      </c>
      <c r="AC17" s="80">
        <f t="shared" si="18"/>
        <v>7.0000000000000007E-2</v>
      </c>
      <c r="AD17" s="80">
        <f t="shared" si="19"/>
        <v>0.09</v>
      </c>
      <c r="AE17" s="80">
        <f t="shared" si="20"/>
        <v>0.06</v>
      </c>
      <c r="AF17" s="80">
        <f t="shared" si="21"/>
        <v>7.0000000000000007E-2</v>
      </c>
      <c r="AG17" s="80">
        <f t="shared" si="22"/>
        <v>0.06</v>
      </c>
      <c r="AH17" s="80">
        <f t="shared" si="23"/>
        <v>7.0000000000000007E-2</v>
      </c>
      <c r="AI17" s="80">
        <f t="shared" si="24"/>
        <v>7.0000000000000007E-2</v>
      </c>
      <c r="AJ17" s="80">
        <f t="shared" si="25"/>
        <v>7.0000000000000007E-2</v>
      </c>
    </row>
    <row r="18" spans="1:36" ht="12.95" customHeight="1" x14ac:dyDescent="0.15">
      <c r="A18" s="79">
        <v>475</v>
      </c>
      <c r="B18" s="108" t="s">
        <v>61</v>
      </c>
      <c r="C18" s="108"/>
      <c r="D18" s="79">
        <v>16</v>
      </c>
      <c r="E18" s="79">
        <v>14</v>
      </c>
      <c r="F18" s="4">
        <f t="shared" si="0"/>
        <v>0.13</v>
      </c>
      <c r="G18" s="79" t="s">
        <v>69</v>
      </c>
      <c r="H18" s="79"/>
      <c r="I18" s="79"/>
      <c r="J18" s="1" t="s">
        <v>15</v>
      </c>
      <c r="K18" s="80">
        <f t="shared" si="1"/>
        <v>0.14000000000000001</v>
      </c>
      <c r="L18" s="80">
        <f t="shared" si="2"/>
        <v>0.15</v>
      </c>
      <c r="M18" s="80">
        <f t="shared" si="3"/>
        <v>0.15</v>
      </c>
      <c r="N18" s="80">
        <f t="shared" si="4"/>
        <v>0.15</v>
      </c>
      <c r="O18" s="80">
        <f t="shared" si="5"/>
        <v>0.15</v>
      </c>
      <c r="P18" s="80">
        <f t="shared" si="26"/>
        <v>0.15</v>
      </c>
      <c r="Q18" s="80">
        <f t="shared" si="6"/>
        <v>0.14000000000000001</v>
      </c>
      <c r="R18" s="80">
        <f t="shared" si="7"/>
        <v>0.14000000000000001</v>
      </c>
      <c r="S18" s="80">
        <f t="shared" si="8"/>
        <v>0.15</v>
      </c>
      <c r="T18" s="80">
        <f t="shared" si="9"/>
        <v>0.15</v>
      </c>
      <c r="U18" s="80">
        <f t="shared" si="10"/>
        <v>0.14000000000000001</v>
      </c>
      <c r="V18" s="80">
        <f t="shared" si="11"/>
        <v>0.15</v>
      </c>
      <c r="W18" s="80">
        <f t="shared" si="12"/>
        <v>0.14000000000000001</v>
      </c>
      <c r="X18" s="80">
        <f t="shared" si="13"/>
        <v>0.15</v>
      </c>
      <c r="Y18" s="80">
        <f t="shared" si="14"/>
        <v>0.13</v>
      </c>
      <c r="Z18" s="80">
        <f t="shared" si="15"/>
        <v>0.14000000000000001</v>
      </c>
      <c r="AA18" s="80">
        <f t="shared" si="16"/>
        <v>0.13</v>
      </c>
      <c r="AB18" s="80">
        <f t="shared" si="17"/>
        <v>0.14000000000000001</v>
      </c>
      <c r="AC18" s="80">
        <f t="shared" si="18"/>
        <v>0.15</v>
      </c>
      <c r="AD18" s="80">
        <f t="shared" si="19"/>
        <v>0.17</v>
      </c>
      <c r="AE18" s="80">
        <f t="shared" si="20"/>
        <v>0.13</v>
      </c>
      <c r="AF18" s="80">
        <f t="shared" si="21"/>
        <v>0.14000000000000001</v>
      </c>
      <c r="AG18" s="80">
        <f t="shared" si="22"/>
        <v>0.13</v>
      </c>
      <c r="AH18" s="80">
        <f t="shared" si="23"/>
        <v>0.13</v>
      </c>
      <c r="AI18" s="80">
        <f t="shared" si="24"/>
        <v>0.15</v>
      </c>
      <c r="AJ18" s="80">
        <f t="shared" si="25"/>
        <v>0.13</v>
      </c>
    </row>
    <row r="19" spans="1:36" ht="12.95" customHeight="1" x14ac:dyDescent="0.15">
      <c r="A19" s="79">
        <v>476</v>
      </c>
      <c r="B19" s="108" t="s">
        <v>61</v>
      </c>
      <c r="C19" s="108"/>
      <c r="D19" s="79">
        <v>12</v>
      </c>
      <c r="E19" s="79">
        <v>11</v>
      </c>
      <c r="F19" s="4">
        <f t="shared" si="0"/>
        <v>0.06</v>
      </c>
      <c r="G19" s="5" t="s">
        <v>69</v>
      </c>
      <c r="H19" s="79" t="s">
        <v>65</v>
      </c>
      <c r="I19" s="79"/>
      <c r="J19" s="1" t="s">
        <v>15</v>
      </c>
      <c r="K19" s="80">
        <f t="shared" si="1"/>
        <v>7.0000000000000007E-2</v>
      </c>
      <c r="L19" s="80">
        <f t="shared" si="2"/>
        <v>7.0000000000000007E-2</v>
      </c>
      <c r="M19" s="80">
        <f t="shared" si="3"/>
        <v>7.0000000000000007E-2</v>
      </c>
      <c r="N19" s="80">
        <f t="shared" si="4"/>
        <v>7.0000000000000007E-2</v>
      </c>
      <c r="O19" s="80">
        <f t="shared" si="5"/>
        <v>7.0000000000000007E-2</v>
      </c>
      <c r="P19" s="80">
        <f t="shared" si="26"/>
        <v>7.0000000000000007E-2</v>
      </c>
      <c r="Q19" s="80">
        <f t="shared" si="6"/>
        <v>0.06</v>
      </c>
      <c r="R19" s="80">
        <f t="shared" si="7"/>
        <v>7.0000000000000007E-2</v>
      </c>
      <c r="S19" s="80">
        <f t="shared" si="8"/>
        <v>7.0000000000000007E-2</v>
      </c>
      <c r="T19" s="80">
        <f t="shared" si="9"/>
        <v>7.0000000000000007E-2</v>
      </c>
      <c r="U19" s="80">
        <f t="shared" si="10"/>
        <v>7.0000000000000007E-2</v>
      </c>
      <c r="V19" s="80">
        <f t="shared" si="11"/>
        <v>7.0000000000000007E-2</v>
      </c>
      <c r="W19" s="80">
        <f t="shared" si="12"/>
        <v>7.0000000000000007E-2</v>
      </c>
      <c r="X19" s="80">
        <f t="shared" si="13"/>
        <v>7.0000000000000007E-2</v>
      </c>
      <c r="Y19" s="80">
        <f t="shared" si="14"/>
        <v>0.06</v>
      </c>
      <c r="Z19" s="80">
        <f t="shared" si="15"/>
        <v>7.0000000000000007E-2</v>
      </c>
      <c r="AA19" s="80">
        <f t="shared" si="16"/>
        <v>0.06</v>
      </c>
      <c r="AB19" s="80">
        <f t="shared" si="17"/>
        <v>0.06</v>
      </c>
      <c r="AC19" s="80">
        <f t="shared" si="18"/>
        <v>7.0000000000000007E-2</v>
      </c>
      <c r="AD19" s="80">
        <f t="shared" si="19"/>
        <v>0.08</v>
      </c>
      <c r="AE19" s="80">
        <f t="shared" si="20"/>
        <v>0.06</v>
      </c>
      <c r="AF19" s="80">
        <f t="shared" si="21"/>
        <v>0.06</v>
      </c>
      <c r="AG19" s="80">
        <f t="shared" si="22"/>
        <v>0.06</v>
      </c>
      <c r="AH19" s="80">
        <f t="shared" si="23"/>
        <v>0.06</v>
      </c>
      <c r="AI19" s="80">
        <f t="shared" si="24"/>
        <v>7.0000000000000007E-2</v>
      </c>
      <c r="AJ19" s="80">
        <f t="shared" si="25"/>
        <v>0.06</v>
      </c>
    </row>
    <row r="20" spans="1:36" ht="12.95" customHeight="1" x14ac:dyDescent="0.15">
      <c r="A20" s="79">
        <v>477</v>
      </c>
      <c r="B20" s="108" t="s">
        <v>61</v>
      </c>
      <c r="C20" s="108"/>
      <c r="D20" s="79">
        <v>8</v>
      </c>
      <c r="E20" s="79">
        <v>10</v>
      </c>
      <c r="F20" s="4">
        <f t="shared" si="0"/>
        <v>0.03</v>
      </c>
      <c r="G20" s="79" t="s">
        <v>69</v>
      </c>
      <c r="H20" s="79" t="s">
        <v>65</v>
      </c>
      <c r="I20" s="79"/>
      <c r="J20" s="1" t="s">
        <v>15</v>
      </c>
      <c r="K20" s="80">
        <f t="shared" si="1"/>
        <v>0.03</v>
      </c>
      <c r="L20" s="80">
        <f t="shared" si="2"/>
        <v>0.03</v>
      </c>
      <c r="M20" s="80">
        <f t="shared" si="3"/>
        <v>0.03</v>
      </c>
      <c r="N20" s="80">
        <f t="shared" si="4"/>
        <v>0.03</v>
      </c>
      <c r="O20" s="80">
        <f t="shared" si="5"/>
        <v>0.03</v>
      </c>
      <c r="P20" s="80">
        <f t="shared" si="26"/>
        <v>0.03</v>
      </c>
      <c r="Q20" s="80">
        <f t="shared" si="6"/>
        <v>0.03</v>
      </c>
      <c r="R20" s="80">
        <f t="shared" si="7"/>
        <v>0.03</v>
      </c>
      <c r="S20" s="80">
        <f t="shared" si="8"/>
        <v>0.03</v>
      </c>
      <c r="T20" s="80">
        <f t="shared" si="9"/>
        <v>0.03</v>
      </c>
      <c r="U20" s="80">
        <f t="shared" si="10"/>
        <v>0.03</v>
      </c>
      <c r="V20" s="80">
        <f t="shared" si="11"/>
        <v>0.03</v>
      </c>
      <c r="W20" s="80">
        <f t="shared" si="12"/>
        <v>0.03</v>
      </c>
      <c r="X20" s="80">
        <f t="shared" si="13"/>
        <v>0.03</v>
      </c>
      <c r="Y20" s="80">
        <f t="shared" si="14"/>
        <v>0.02</v>
      </c>
      <c r="Z20" s="80">
        <f t="shared" si="15"/>
        <v>0.03</v>
      </c>
      <c r="AA20" s="80">
        <f t="shared" si="16"/>
        <v>0.03</v>
      </c>
      <c r="AB20" s="80">
        <f t="shared" si="17"/>
        <v>0.03</v>
      </c>
      <c r="AC20" s="80">
        <f t="shared" si="18"/>
        <v>0.03</v>
      </c>
      <c r="AD20" s="80">
        <f t="shared" si="19"/>
        <v>0.04</v>
      </c>
      <c r="AE20" s="80">
        <f t="shared" si="20"/>
        <v>0.02</v>
      </c>
      <c r="AF20" s="80">
        <f t="shared" si="21"/>
        <v>0.03</v>
      </c>
      <c r="AG20" s="80">
        <f t="shared" si="22"/>
        <v>0.03</v>
      </c>
      <c r="AH20" s="80">
        <f t="shared" si="23"/>
        <v>0.02</v>
      </c>
      <c r="AI20" s="80">
        <f t="shared" si="24"/>
        <v>0.03</v>
      </c>
      <c r="AJ20" s="80">
        <f t="shared" si="25"/>
        <v>0.03</v>
      </c>
    </row>
    <row r="21" spans="1:36" ht="12.95" customHeight="1" x14ac:dyDescent="0.15">
      <c r="A21" s="79">
        <v>478</v>
      </c>
      <c r="B21" s="123" t="s">
        <v>91</v>
      </c>
      <c r="C21" s="124"/>
      <c r="D21" s="79">
        <v>8</v>
      </c>
      <c r="E21" s="79">
        <v>10</v>
      </c>
      <c r="F21" s="4">
        <f t="shared" si="0"/>
        <v>0.03</v>
      </c>
      <c r="G21" s="79" t="s">
        <v>69</v>
      </c>
      <c r="H21" s="79" t="s">
        <v>65</v>
      </c>
      <c r="I21" s="79"/>
      <c r="J21" s="1" t="s">
        <v>15</v>
      </c>
      <c r="K21" s="80">
        <f t="shared" si="1"/>
        <v>0.03</v>
      </c>
      <c r="L21" s="80">
        <f t="shared" si="2"/>
        <v>0.03</v>
      </c>
      <c r="M21" s="80">
        <f t="shared" si="3"/>
        <v>0.03</v>
      </c>
      <c r="N21" s="80">
        <f t="shared" si="4"/>
        <v>0.03</v>
      </c>
      <c r="O21" s="80">
        <f t="shared" si="5"/>
        <v>0.03</v>
      </c>
      <c r="P21" s="80">
        <f t="shared" si="26"/>
        <v>0.03</v>
      </c>
      <c r="Q21" s="80">
        <f t="shared" si="6"/>
        <v>0.03</v>
      </c>
      <c r="R21" s="80">
        <f t="shared" si="7"/>
        <v>0.03</v>
      </c>
      <c r="S21" s="80">
        <f t="shared" si="8"/>
        <v>0.03</v>
      </c>
      <c r="T21" s="80">
        <f t="shared" si="9"/>
        <v>0.03</v>
      </c>
      <c r="U21" s="80">
        <f t="shared" si="10"/>
        <v>0.03</v>
      </c>
      <c r="V21" s="80">
        <f t="shared" si="11"/>
        <v>0.03</v>
      </c>
      <c r="W21" s="80">
        <f t="shared" si="12"/>
        <v>0.03</v>
      </c>
      <c r="X21" s="80">
        <f t="shared" si="13"/>
        <v>0.03</v>
      </c>
      <c r="Y21" s="80">
        <f t="shared" si="14"/>
        <v>0.02</v>
      </c>
      <c r="Z21" s="80">
        <f t="shared" si="15"/>
        <v>0.03</v>
      </c>
      <c r="AA21" s="80">
        <f t="shared" si="16"/>
        <v>0.03</v>
      </c>
      <c r="AB21" s="80">
        <f t="shared" si="17"/>
        <v>0.03</v>
      </c>
      <c r="AC21" s="80">
        <f t="shared" si="18"/>
        <v>0.03</v>
      </c>
      <c r="AD21" s="80">
        <f t="shared" si="19"/>
        <v>0.04</v>
      </c>
      <c r="AE21" s="80">
        <f t="shared" si="20"/>
        <v>0.02</v>
      </c>
      <c r="AF21" s="80">
        <f t="shared" si="21"/>
        <v>0.03</v>
      </c>
      <c r="AG21" s="80">
        <f t="shared" si="22"/>
        <v>0.03</v>
      </c>
      <c r="AH21" s="80">
        <f t="shared" si="23"/>
        <v>0.02</v>
      </c>
      <c r="AI21" s="80">
        <f t="shared" si="24"/>
        <v>0.03</v>
      </c>
      <c r="AJ21" s="80">
        <f t="shared" si="25"/>
        <v>0.03</v>
      </c>
    </row>
    <row r="22" spans="1:36" ht="12.95" customHeight="1" x14ac:dyDescent="0.15">
      <c r="A22" s="79">
        <v>479</v>
      </c>
      <c r="B22" s="123" t="s">
        <v>91</v>
      </c>
      <c r="C22" s="124"/>
      <c r="D22" s="79">
        <v>10</v>
      </c>
      <c r="E22" s="79">
        <v>10</v>
      </c>
      <c r="F22" s="4">
        <f t="shared" si="0"/>
        <v>0.04</v>
      </c>
      <c r="G22" s="5" t="s">
        <v>69</v>
      </c>
      <c r="H22" s="79" t="s">
        <v>65</v>
      </c>
      <c r="I22" s="79"/>
      <c r="J22" s="1" t="s">
        <v>15</v>
      </c>
      <c r="K22" s="80">
        <f t="shared" si="1"/>
        <v>0.04</v>
      </c>
      <c r="L22" s="80">
        <f t="shared" si="2"/>
        <v>0.04</v>
      </c>
      <c r="M22" s="80">
        <f t="shared" si="3"/>
        <v>0.04</v>
      </c>
      <c r="N22" s="80">
        <f t="shared" si="4"/>
        <v>0.05</v>
      </c>
      <c r="O22" s="80">
        <f t="shared" si="5"/>
        <v>0.05</v>
      </c>
      <c r="P22" s="80">
        <f t="shared" si="26"/>
        <v>0.04</v>
      </c>
      <c r="Q22" s="80">
        <f t="shared" si="6"/>
        <v>0.04</v>
      </c>
      <c r="R22" s="80">
        <f t="shared" si="7"/>
        <v>0.04</v>
      </c>
      <c r="S22" s="80">
        <f t="shared" si="8"/>
        <v>0.04</v>
      </c>
      <c r="T22" s="80">
        <f t="shared" si="9"/>
        <v>0.04</v>
      </c>
      <c r="U22" s="80">
        <f t="shared" si="10"/>
        <v>0.04</v>
      </c>
      <c r="V22" s="80">
        <f t="shared" si="11"/>
        <v>0.04</v>
      </c>
      <c r="W22" s="80">
        <f t="shared" si="12"/>
        <v>0.04</v>
      </c>
      <c r="X22" s="80">
        <f t="shared" si="13"/>
        <v>0.04</v>
      </c>
      <c r="Y22" s="80">
        <f t="shared" si="14"/>
        <v>0.04</v>
      </c>
      <c r="Z22" s="80">
        <f t="shared" si="15"/>
        <v>0.04</v>
      </c>
      <c r="AA22" s="80">
        <f t="shared" si="16"/>
        <v>0.04</v>
      </c>
      <c r="AB22" s="80">
        <f t="shared" si="17"/>
        <v>0.04</v>
      </c>
      <c r="AC22" s="80">
        <f t="shared" si="18"/>
        <v>0.04</v>
      </c>
      <c r="AD22" s="80">
        <f t="shared" si="19"/>
        <v>0.06</v>
      </c>
      <c r="AE22" s="80">
        <f t="shared" si="20"/>
        <v>0.04</v>
      </c>
      <c r="AF22" s="80">
        <f t="shared" si="21"/>
        <v>0.04</v>
      </c>
      <c r="AG22" s="80">
        <f t="shared" si="22"/>
        <v>0.04</v>
      </c>
      <c r="AH22" s="80">
        <f t="shared" si="23"/>
        <v>0.04</v>
      </c>
      <c r="AI22" s="80">
        <f t="shared" si="24"/>
        <v>0.04</v>
      </c>
      <c r="AJ22" s="80">
        <f t="shared" si="25"/>
        <v>0.04</v>
      </c>
    </row>
    <row r="23" spans="1:36" ht="12.95" customHeight="1" x14ac:dyDescent="0.15">
      <c r="A23" s="79">
        <v>480</v>
      </c>
      <c r="B23" s="123" t="s">
        <v>91</v>
      </c>
      <c r="C23" s="124"/>
      <c r="D23" s="79">
        <v>10</v>
      </c>
      <c r="E23" s="79">
        <v>11</v>
      </c>
      <c r="F23" s="4">
        <f t="shared" si="0"/>
        <v>0.04</v>
      </c>
      <c r="G23" s="5" t="s">
        <v>69</v>
      </c>
      <c r="H23" s="79" t="s">
        <v>65</v>
      </c>
      <c r="I23" s="79"/>
      <c r="J23" s="1" t="s">
        <v>15</v>
      </c>
      <c r="K23" s="80">
        <f t="shared" si="1"/>
        <v>0.05</v>
      </c>
      <c r="L23" s="80">
        <f t="shared" si="2"/>
        <v>0.05</v>
      </c>
      <c r="M23" s="80">
        <f t="shared" si="3"/>
        <v>0.05</v>
      </c>
      <c r="N23" s="80">
        <f t="shared" si="4"/>
        <v>0.05</v>
      </c>
      <c r="O23" s="80">
        <f t="shared" si="5"/>
        <v>0.05</v>
      </c>
      <c r="P23" s="80">
        <f t="shared" si="26"/>
        <v>0.05</v>
      </c>
      <c r="Q23" s="80">
        <f t="shared" si="6"/>
        <v>0.05</v>
      </c>
      <c r="R23" s="80">
        <f t="shared" si="7"/>
        <v>0.05</v>
      </c>
      <c r="S23" s="80">
        <f t="shared" si="8"/>
        <v>0.05</v>
      </c>
      <c r="T23" s="80">
        <f t="shared" si="9"/>
        <v>0.05</v>
      </c>
      <c r="U23" s="80">
        <f t="shared" si="10"/>
        <v>0.05</v>
      </c>
      <c r="V23" s="80">
        <f t="shared" si="11"/>
        <v>0.05</v>
      </c>
      <c r="W23" s="80">
        <f t="shared" si="12"/>
        <v>0.05</v>
      </c>
      <c r="X23" s="80">
        <f t="shared" si="13"/>
        <v>0.05</v>
      </c>
      <c r="Y23" s="80">
        <f t="shared" si="14"/>
        <v>0.04</v>
      </c>
      <c r="Z23" s="80">
        <f t="shared" si="15"/>
        <v>0.05</v>
      </c>
      <c r="AA23" s="80">
        <f t="shared" si="16"/>
        <v>0.04</v>
      </c>
      <c r="AB23" s="80">
        <f t="shared" si="17"/>
        <v>0.04</v>
      </c>
      <c r="AC23" s="80">
        <f t="shared" si="18"/>
        <v>0.05</v>
      </c>
      <c r="AD23" s="80">
        <f t="shared" si="19"/>
        <v>0.06</v>
      </c>
      <c r="AE23" s="80">
        <f t="shared" si="20"/>
        <v>0.04</v>
      </c>
      <c r="AF23" s="80">
        <f t="shared" si="21"/>
        <v>0.04</v>
      </c>
      <c r="AG23" s="80">
        <f t="shared" si="22"/>
        <v>0.04</v>
      </c>
      <c r="AH23" s="80">
        <f t="shared" si="23"/>
        <v>0.04</v>
      </c>
      <c r="AI23" s="80">
        <f t="shared" si="24"/>
        <v>0.05</v>
      </c>
      <c r="AJ23" s="80">
        <f t="shared" si="25"/>
        <v>0.04</v>
      </c>
    </row>
    <row r="24" spans="1:36" ht="12.95" customHeight="1" x14ac:dyDescent="0.15">
      <c r="A24" s="79">
        <v>481</v>
      </c>
      <c r="B24" s="123" t="s">
        <v>91</v>
      </c>
      <c r="C24" s="124"/>
      <c r="D24" s="79">
        <v>8</v>
      </c>
      <c r="E24" s="79">
        <v>10</v>
      </c>
      <c r="F24" s="4">
        <f t="shared" si="0"/>
        <v>0.03</v>
      </c>
      <c r="G24" s="5" t="s">
        <v>69</v>
      </c>
      <c r="H24" s="79" t="s">
        <v>65</v>
      </c>
      <c r="I24" s="79"/>
      <c r="J24" s="1" t="s">
        <v>15</v>
      </c>
      <c r="K24" s="80">
        <f t="shared" si="1"/>
        <v>0.03</v>
      </c>
      <c r="L24" s="80">
        <f t="shared" si="2"/>
        <v>0.03</v>
      </c>
      <c r="M24" s="80">
        <f t="shared" si="3"/>
        <v>0.03</v>
      </c>
      <c r="N24" s="80">
        <f t="shared" si="4"/>
        <v>0.03</v>
      </c>
      <c r="O24" s="80">
        <f t="shared" si="5"/>
        <v>0.03</v>
      </c>
      <c r="P24" s="80">
        <f t="shared" si="26"/>
        <v>0.03</v>
      </c>
      <c r="Q24" s="80">
        <f t="shared" si="6"/>
        <v>0.03</v>
      </c>
      <c r="R24" s="80">
        <f t="shared" si="7"/>
        <v>0.03</v>
      </c>
      <c r="S24" s="80">
        <f t="shared" si="8"/>
        <v>0.03</v>
      </c>
      <c r="T24" s="80">
        <f t="shared" si="9"/>
        <v>0.03</v>
      </c>
      <c r="U24" s="80">
        <f t="shared" si="10"/>
        <v>0.03</v>
      </c>
      <c r="V24" s="80">
        <f t="shared" si="11"/>
        <v>0.03</v>
      </c>
      <c r="W24" s="80">
        <f t="shared" si="12"/>
        <v>0.03</v>
      </c>
      <c r="X24" s="80">
        <f t="shared" si="13"/>
        <v>0.03</v>
      </c>
      <c r="Y24" s="80">
        <f t="shared" si="14"/>
        <v>0.02</v>
      </c>
      <c r="Z24" s="80">
        <f t="shared" si="15"/>
        <v>0.03</v>
      </c>
      <c r="AA24" s="80">
        <f t="shared" si="16"/>
        <v>0.03</v>
      </c>
      <c r="AB24" s="80">
        <f t="shared" si="17"/>
        <v>0.03</v>
      </c>
      <c r="AC24" s="80">
        <f t="shared" si="18"/>
        <v>0.03</v>
      </c>
      <c r="AD24" s="80">
        <f t="shared" si="19"/>
        <v>0.04</v>
      </c>
      <c r="AE24" s="80">
        <f t="shared" si="20"/>
        <v>0.02</v>
      </c>
      <c r="AF24" s="80">
        <f t="shared" si="21"/>
        <v>0.03</v>
      </c>
      <c r="AG24" s="80">
        <f t="shared" si="22"/>
        <v>0.03</v>
      </c>
      <c r="AH24" s="80">
        <f t="shared" si="23"/>
        <v>0.02</v>
      </c>
      <c r="AI24" s="80">
        <f t="shared" si="24"/>
        <v>0.03</v>
      </c>
      <c r="AJ24" s="80">
        <f t="shared" si="25"/>
        <v>0.03</v>
      </c>
    </row>
    <row r="25" spans="1:36" ht="12.95" customHeight="1" x14ac:dyDescent="0.15">
      <c r="A25" s="79">
        <v>482</v>
      </c>
      <c r="B25" s="108" t="s">
        <v>91</v>
      </c>
      <c r="C25" s="108"/>
      <c r="D25" s="79">
        <v>12</v>
      </c>
      <c r="E25" s="79">
        <v>10</v>
      </c>
      <c r="F25" s="4">
        <f t="shared" si="0"/>
        <v>0.05</v>
      </c>
      <c r="G25" s="79" t="s">
        <v>69</v>
      </c>
      <c r="H25" s="79" t="s">
        <v>65</v>
      </c>
      <c r="I25" s="79"/>
      <c r="J25" s="1" t="s">
        <v>15</v>
      </c>
      <c r="K25" s="80">
        <f t="shared" si="1"/>
        <v>0.06</v>
      </c>
      <c r="L25" s="80">
        <f t="shared" si="2"/>
        <v>0.06</v>
      </c>
      <c r="M25" s="80">
        <f t="shared" si="3"/>
        <v>0.06</v>
      </c>
      <c r="N25" s="80">
        <f t="shared" si="4"/>
        <v>0.06</v>
      </c>
      <c r="O25" s="80">
        <f t="shared" si="5"/>
        <v>0.06</v>
      </c>
      <c r="P25" s="80">
        <f t="shared" si="26"/>
        <v>0.06</v>
      </c>
      <c r="Q25" s="80">
        <f t="shared" si="6"/>
        <v>0.06</v>
      </c>
      <c r="R25" s="80">
        <f t="shared" si="7"/>
        <v>0.06</v>
      </c>
      <c r="S25" s="80">
        <f t="shared" si="8"/>
        <v>0.06</v>
      </c>
      <c r="T25" s="80">
        <f t="shared" si="9"/>
        <v>0.06</v>
      </c>
      <c r="U25" s="80">
        <f t="shared" si="10"/>
        <v>0.06</v>
      </c>
      <c r="V25" s="80">
        <f t="shared" si="11"/>
        <v>0.06</v>
      </c>
      <c r="W25" s="80">
        <f t="shared" si="12"/>
        <v>0.06</v>
      </c>
      <c r="X25" s="80">
        <f t="shared" si="13"/>
        <v>0.06</v>
      </c>
      <c r="Y25" s="80">
        <f t="shared" si="14"/>
        <v>0.05</v>
      </c>
      <c r="Z25" s="80">
        <f t="shared" si="15"/>
        <v>0.06</v>
      </c>
      <c r="AA25" s="80">
        <f t="shared" si="16"/>
        <v>0.06</v>
      </c>
      <c r="AB25" s="80">
        <f t="shared" si="17"/>
        <v>0.06</v>
      </c>
      <c r="AC25" s="80">
        <f t="shared" si="18"/>
        <v>0.06</v>
      </c>
      <c r="AD25" s="80">
        <f t="shared" si="19"/>
        <v>7.0000000000000007E-2</v>
      </c>
      <c r="AE25" s="80">
        <f t="shared" si="20"/>
        <v>0.05</v>
      </c>
      <c r="AF25" s="80">
        <f t="shared" si="21"/>
        <v>0.06</v>
      </c>
      <c r="AG25" s="80">
        <f t="shared" si="22"/>
        <v>0.05</v>
      </c>
      <c r="AH25" s="80">
        <f t="shared" si="23"/>
        <v>0.05</v>
      </c>
      <c r="AI25" s="80">
        <f t="shared" si="24"/>
        <v>0.06</v>
      </c>
      <c r="AJ25" s="80">
        <f t="shared" si="25"/>
        <v>0.05</v>
      </c>
    </row>
    <row r="26" spans="1:36" ht="12.95" customHeight="1" x14ac:dyDescent="0.15">
      <c r="A26" s="79">
        <v>483</v>
      </c>
      <c r="B26" s="108" t="s">
        <v>91</v>
      </c>
      <c r="C26" s="108"/>
      <c r="D26" s="79">
        <v>8</v>
      </c>
      <c r="E26" s="79">
        <v>9</v>
      </c>
      <c r="F26" s="4">
        <f t="shared" si="0"/>
        <v>0.02</v>
      </c>
      <c r="G26" s="79" t="s">
        <v>69</v>
      </c>
      <c r="H26" s="79" t="s">
        <v>65</v>
      </c>
      <c r="I26" s="79"/>
      <c r="J26" s="1" t="s">
        <v>15</v>
      </c>
      <c r="K26" s="80">
        <f t="shared" si="1"/>
        <v>0.03</v>
      </c>
      <c r="L26" s="80">
        <f t="shared" si="2"/>
        <v>0.03</v>
      </c>
      <c r="M26" s="80">
        <f t="shared" si="3"/>
        <v>0.03</v>
      </c>
      <c r="N26" s="80">
        <f t="shared" si="4"/>
        <v>0.03</v>
      </c>
      <c r="O26" s="80">
        <f t="shared" si="5"/>
        <v>0.03</v>
      </c>
      <c r="P26" s="80">
        <f t="shared" si="26"/>
        <v>0.03</v>
      </c>
      <c r="Q26" s="80">
        <f t="shared" si="6"/>
        <v>0.03</v>
      </c>
      <c r="R26" s="80">
        <f t="shared" si="7"/>
        <v>0.02</v>
      </c>
      <c r="S26" s="80">
        <f t="shared" si="8"/>
        <v>0.03</v>
      </c>
      <c r="T26" s="80">
        <f t="shared" si="9"/>
        <v>0.03</v>
      </c>
      <c r="U26" s="80">
        <f t="shared" si="10"/>
        <v>0.03</v>
      </c>
      <c r="V26" s="80">
        <f t="shared" si="11"/>
        <v>0.03</v>
      </c>
      <c r="W26" s="80">
        <f t="shared" si="12"/>
        <v>0.03</v>
      </c>
      <c r="X26" s="80">
        <f t="shared" si="13"/>
        <v>0.03</v>
      </c>
      <c r="Y26" s="80">
        <f t="shared" si="14"/>
        <v>0.02</v>
      </c>
      <c r="Z26" s="80">
        <f t="shared" si="15"/>
        <v>0.03</v>
      </c>
      <c r="AA26" s="80">
        <f t="shared" si="16"/>
        <v>0.02</v>
      </c>
      <c r="AB26" s="80">
        <f t="shared" si="17"/>
        <v>0.02</v>
      </c>
      <c r="AC26" s="80">
        <f t="shared" si="18"/>
        <v>0.02</v>
      </c>
      <c r="AD26" s="80">
        <f t="shared" si="19"/>
        <v>0.03</v>
      </c>
      <c r="AE26" s="80">
        <f t="shared" si="20"/>
        <v>0.02</v>
      </c>
      <c r="AF26" s="80">
        <f t="shared" si="21"/>
        <v>0.02</v>
      </c>
      <c r="AG26" s="80">
        <f t="shared" si="22"/>
        <v>0.02</v>
      </c>
      <c r="AH26" s="80">
        <f t="shared" si="23"/>
        <v>0.02</v>
      </c>
      <c r="AI26" s="80">
        <f t="shared" si="24"/>
        <v>0.03</v>
      </c>
      <c r="AJ26" s="80">
        <f t="shared" si="25"/>
        <v>0.02</v>
      </c>
    </row>
    <row r="27" spans="1:36" ht="12.95" customHeight="1" x14ac:dyDescent="0.15">
      <c r="A27" s="79">
        <v>484</v>
      </c>
      <c r="B27" s="108" t="s">
        <v>61</v>
      </c>
      <c r="C27" s="108"/>
      <c r="D27" s="79">
        <v>8</v>
      </c>
      <c r="E27" s="79">
        <v>9</v>
      </c>
      <c r="F27" s="4">
        <f t="shared" si="0"/>
        <v>0.02</v>
      </c>
      <c r="G27" s="5"/>
      <c r="H27" s="79" t="s">
        <v>65</v>
      </c>
      <c r="I27" s="79"/>
      <c r="J27" s="1" t="s">
        <v>15</v>
      </c>
      <c r="K27" s="80">
        <f t="shared" si="1"/>
        <v>0.03</v>
      </c>
      <c r="L27" s="80">
        <f t="shared" si="2"/>
        <v>0.03</v>
      </c>
      <c r="M27" s="80">
        <f t="shared" si="3"/>
        <v>0.03</v>
      </c>
      <c r="N27" s="80">
        <f t="shared" si="4"/>
        <v>0.03</v>
      </c>
      <c r="O27" s="80">
        <f t="shared" si="5"/>
        <v>0.03</v>
      </c>
      <c r="P27" s="80">
        <f t="shared" si="26"/>
        <v>0.03</v>
      </c>
      <c r="Q27" s="80">
        <f t="shared" si="6"/>
        <v>0.03</v>
      </c>
      <c r="R27" s="80">
        <f t="shared" si="7"/>
        <v>0.02</v>
      </c>
      <c r="S27" s="80">
        <f t="shared" si="8"/>
        <v>0.03</v>
      </c>
      <c r="T27" s="80">
        <f t="shared" si="9"/>
        <v>0.03</v>
      </c>
      <c r="U27" s="80">
        <f t="shared" si="10"/>
        <v>0.03</v>
      </c>
      <c r="V27" s="80">
        <f t="shared" si="11"/>
        <v>0.03</v>
      </c>
      <c r="W27" s="80">
        <f t="shared" si="12"/>
        <v>0.03</v>
      </c>
      <c r="X27" s="80">
        <f t="shared" si="13"/>
        <v>0.03</v>
      </c>
      <c r="Y27" s="80">
        <f t="shared" si="14"/>
        <v>0.02</v>
      </c>
      <c r="Z27" s="80">
        <f t="shared" si="15"/>
        <v>0.03</v>
      </c>
      <c r="AA27" s="80">
        <f t="shared" si="16"/>
        <v>0.02</v>
      </c>
      <c r="AB27" s="80">
        <f t="shared" si="17"/>
        <v>0.02</v>
      </c>
      <c r="AC27" s="80">
        <f t="shared" si="18"/>
        <v>0.02</v>
      </c>
      <c r="AD27" s="80">
        <f t="shared" si="19"/>
        <v>0.03</v>
      </c>
      <c r="AE27" s="80">
        <f t="shared" si="20"/>
        <v>0.02</v>
      </c>
      <c r="AF27" s="80">
        <f t="shared" si="21"/>
        <v>0.02</v>
      </c>
      <c r="AG27" s="80">
        <f t="shared" si="22"/>
        <v>0.02</v>
      </c>
      <c r="AH27" s="80">
        <f t="shared" si="23"/>
        <v>0.02</v>
      </c>
      <c r="AI27" s="80">
        <f t="shared" si="24"/>
        <v>0.03</v>
      </c>
      <c r="AJ27" s="80">
        <f t="shared" si="25"/>
        <v>0.02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5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5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248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24</v>
      </c>
      <c r="D47" s="14">
        <f>COUNTIF(G4:G43,"*下層*")</f>
        <v>0</v>
      </c>
      <c r="E47" s="14">
        <f>COUNTA(A4:A43)</f>
        <v>24</v>
      </c>
      <c r="F47" s="10"/>
      <c r="G47" s="15">
        <f>C47*100</f>
        <v>2400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1.7000000000000006</v>
      </c>
      <c r="D50" s="16">
        <f>SUMIF(G4:G43,"*下層*",F4:F43)</f>
        <v>0</v>
      </c>
      <c r="E50" s="4">
        <f>SUM(F4:F43)</f>
        <v>1.7000000000000006</v>
      </c>
      <c r="F50" s="13"/>
      <c r="G50" s="17">
        <f>C50*100</f>
        <v>170.00000000000006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形状比＝100、Sr＝17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18</v>
      </c>
      <c r="D54" s="14">
        <f>COUNTIF(H4:H43,"▲")</f>
        <v>0</v>
      </c>
      <c r="E54" s="14">
        <f>COUNTA(H4:H43)</f>
        <v>18</v>
      </c>
      <c r="F54" s="10"/>
      <c r="G54" s="15">
        <f>C54*100</f>
        <v>1800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10</v>
      </c>
      <c r="D56" s="14" t="str">
        <f>IF(D54&gt;0,ROUND(SUMIF(H4:H43,"▲",D4:D43)/D54,0),"")</f>
        <v/>
      </c>
      <c r="E56" s="14">
        <f>ROUND(SUMIF(H4:H43,"*",D4:D43)/E54,0)</f>
        <v>10</v>
      </c>
      <c r="F56" s="13"/>
      <c r="G56" s="15">
        <f>C56</f>
        <v>10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0.93000000000000038</v>
      </c>
      <c r="D57" s="16">
        <f>SUMIF(H4:H43,"▲",F4:F43)</f>
        <v>0</v>
      </c>
      <c r="E57" s="16">
        <f>SUM(C57:D57)</f>
        <v>0.93000000000000038</v>
      </c>
      <c r="F57" s="13"/>
      <c r="G57" s="19">
        <f>C57*100</f>
        <v>93.000000000000043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54.7</v>
      </c>
      <c r="D62" s="20" t="str">
        <f>IF(D47&gt;0,ROUND(D57/D50*100,1),"")</f>
        <v/>
      </c>
      <c r="E62" s="20">
        <f>ROUND(E57/E50*100,1)</f>
        <v>54.7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0.77000000000000024</v>
      </c>
      <c r="D69" s="16" t="str">
        <f>IF(D66&gt;0,D50-D57,"")</f>
        <v/>
      </c>
      <c r="E69" s="4">
        <f>SUM(C69:D69)</f>
        <v>0.77000000000000024</v>
      </c>
      <c r="F69" s="13"/>
      <c r="G69" s="17">
        <f>C69*100</f>
        <v>77.000000000000028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19" priority="16" stopIfTrue="1">
      <formula>AND(($H4="スギ"),(#REF!&lt;12))</formula>
    </cfRule>
  </conditionalFormatting>
  <conditionalFormatting sqref="L4:L43">
    <cfRule type="expression" dxfId="718" priority="15" stopIfTrue="1">
      <formula>AND(($H4="スギ"),(#REF!&lt;22),(#REF!&gt;=12))</formula>
    </cfRule>
  </conditionalFormatting>
  <conditionalFormatting sqref="M4:M43">
    <cfRule type="expression" dxfId="717" priority="14" stopIfTrue="1">
      <formula>AND(($H4="スギ"),(#REF!&lt;32),(#REF!&gt;=22))</formula>
    </cfRule>
  </conditionalFormatting>
  <conditionalFormatting sqref="N4:N43">
    <cfRule type="expression" dxfId="716" priority="13" stopIfTrue="1">
      <formula>AND(($H4="スギ"),(#REF!&lt;42),(#REF!&gt;=32))</formula>
    </cfRule>
  </conditionalFormatting>
  <conditionalFormatting sqref="U4:U43 Z4:AF43 AJ4:AJ43 O4:P43">
    <cfRule type="expression" dxfId="715" priority="12" stopIfTrue="1">
      <formula>AND(($H4="スギ"),(#REF!&gt;=42))</formula>
    </cfRule>
  </conditionalFormatting>
  <conditionalFormatting sqref="Q4:Q43 AA4:AA43">
    <cfRule type="expression" dxfId="714" priority="11" stopIfTrue="1">
      <formula>AND(($H4="ヒノキ"),(#REF!&lt;12))</formula>
    </cfRule>
  </conditionalFormatting>
  <conditionalFormatting sqref="R4:R43 AB4:AE43">
    <cfRule type="expression" dxfId="713" priority="10" stopIfTrue="1">
      <formula>AND(($H4="ヒノキ"),(#REF!&lt;22),(#REF!&gt;=12))</formula>
    </cfRule>
  </conditionalFormatting>
  <conditionalFormatting sqref="S4:S43">
    <cfRule type="expression" dxfId="712" priority="9" stopIfTrue="1">
      <formula>AND(($H4="ヒノキ"),(#REF!&lt;32),(#REF!&gt;=22))</formula>
    </cfRule>
  </conditionalFormatting>
  <conditionalFormatting sqref="T4:U43 Z4:AF43 AJ4:AJ43">
    <cfRule type="expression" dxfId="711" priority="8" stopIfTrue="1">
      <formula>AND(($H4="ヒノキ"),(#REF!&gt;=32))</formula>
    </cfRule>
  </conditionalFormatting>
  <conditionalFormatting sqref="V4:V43 AA4:AA43">
    <cfRule type="expression" dxfId="710" priority="7" stopIfTrue="1">
      <formula>AND(($H4="アカマツ"),(#REF!&lt;12))</formula>
    </cfRule>
  </conditionalFormatting>
  <conditionalFormatting sqref="W4:W43 AB4:AB43">
    <cfRule type="expression" dxfId="709" priority="6" stopIfTrue="1">
      <formula>AND(($H4="アカマツ"),(#REF!&lt;22),(#REF!&gt;=12))</formula>
    </cfRule>
  </conditionalFormatting>
  <conditionalFormatting sqref="X4:X43 AC4:AC43">
    <cfRule type="expression" dxfId="708" priority="5" stopIfTrue="1">
      <formula>AND(($H4="アカマツ"),(#REF!&lt;42),(#REF!&gt;=22))</formula>
    </cfRule>
  </conditionalFormatting>
  <conditionalFormatting sqref="Y4:AF43 AJ4:AJ43">
    <cfRule type="expression" dxfId="707" priority="4" stopIfTrue="1">
      <formula>AND(($H4="アカマツ"),(#REF!&gt;=42))</formula>
    </cfRule>
  </conditionalFormatting>
  <conditionalFormatting sqref="AG4:AG43">
    <cfRule type="expression" dxfId="706" priority="3" stopIfTrue="1">
      <formula>AND(($H4&lt;&gt;"スギ"),($H4&lt;&gt;"ヒノキ"),($H4&lt;&gt;"アカマツ"),(#REF!&lt;12))</formula>
    </cfRule>
  </conditionalFormatting>
  <conditionalFormatting sqref="AH4:AH43">
    <cfRule type="expression" dxfId="7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249</v>
      </c>
      <c r="B2" s="109"/>
      <c r="C2" s="109"/>
      <c r="D2" s="109"/>
      <c r="E2" s="109"/>
      <c r="F2" s="109"/>
      <c r="G2" s="109"/>
      <c r="H2" s="110" t="s">
        <v>90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331</v>
      </c>
      <c r="B4" s="108" t="s">
        <v>61</v>
      </c>
      <c r="C4" s="108"/>
      <c r="D4" s="79">
        <v>22</v>
      </c>
      <c r="E4" s="79">
        <v>13</v>
      </c>
      <c r="F4" s="4">
        <f t="shared" ref="F4:F43" si="0">IF(D4&gt;0,IF(B4="スギ",P4,IF(B4="ヒノキ",U4,IF(B4="アカマツ",Z4,IF(B4="カラマツ",AF4,AJ4)))),"")</f>
        <v>0.23</v>
      </c>
      <c r="G4" s="5" t="s">
        <v>69</v>
      </c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0.22</v>
      </c>
      <c r="L4" s="80">
        <f t="shared" ref="L4:L43" si="2">ROUND(10^(-5+0.73504+1.83346*LOG(D4)+1.06569*LOG(E4)),2)</f>
        <v>0.24</v>
      </c>
      <c r="M4" s="80">
        <f t="shared" ref="M4:M43" si="3">ROUND(10^(-5+0.71514+1.74357*LOG(D4)+1.17719*LOG(E4)),2)</f>
        <v>0.23</v>
      </c>
      <c r="N4" s="80">
        <f t="shared" ref="N4:N43" si="4">ROUND(10^(-5+0.82956+1.76381*LOG(D4)+1.06412*LOG(E4)),2)</f>
        <v>0.24</v>
      </c>
      <c r="O4" s="80">
        <f t="shared" ref="O4:O43" si="5">ROUND(10^(-5+0.88226+1.79204*LOG(D4)+0.99303*LOG(E4)),2)</f>
        <v>0.25</v>
      </c>
      <c r="P4" s="80">
        <f>HLOOKUP($D4,K$3:O$43,MATCH($A4,$A$3:$A$43,0),1)</f>
        <v>0.23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80">
        <f t="shared" ref="R4:R43" si="7">ROUND(10^(1.905709*LOG(D4)+1.011385*LOG(E4)-4.293729),2)</f>
        <v>0.25</v>
      </c>
      <c r="S4" s="80">
        <f t="shared" ref="S4:S43" si="8">ROUND(10^(1.771888*LOG(D4)+1.138415*LOG(E4)-4.271259),2)</f>
        <v>0.24</v>
      </c>
      <c r="T4" s="80">
        <f t="shared" ref="T4:T43" si="9">ROUND(10^(1.671519*LOG(D4)+1.363617*LOG(E4)-4.404407),2)</f>
        <v>0.23</v>
      </c>
      <c r="U4" s="80">
        <f t="shared" ref="U4:U43" si="10">HLOOKUP($D4,Q$3:T$43,MATCH($A4,$A$3:$A$43,0),1)</f>
        <v>0.24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80">
        <f t="shared" ref="W4:W43" si="12">ROUND(10^(-4.155639+1.847898*LOG(D4)+0.951955*LOG(E4)),2)</f>
        <v>0.24</v>
      </c>
      <c r="X4" s="80">
        <f t="shared" ref="X4:X43" si="13">ROUND(10^(-4.194535+1.804172*LOG(D4)+1.034248*LOG(E4)),2)</f>
        <v>0.24</v>
      </c>
      <c r="Y4" s="80">
        <f t="shared" ref="Y4:Y43" si="14">ROUND(10^(-4.42347+2.006485*LOG(D4)+0.967757*LOG(E4)),2)</f>
        <v>0.22</v>
      </c>
      <c r="Z4" s="80">
        <f t="shared" ref="Z4:Z43" si="15">HLOOKUP($D4,V$3:Y$43,MATCH($A4,$A$3:$A$43,0),1)</f>
        <v>0.24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80">
        <f t="shared" ref="AB4:AB43" si="17">ROUND(10^(1.979213*LOG(D4)+0.998347*LOG(E4)-4.369281),2)</f>
        <v>0.25</v>
      </c>
      <c r="AC4" s="80">
        <f t="shared" ref="AC4:AC43" si="18">ROUND(10^(1.904401*LOG(D4)+1.062478*LOG(E4)-4.348104),2)</f>
        <v>0.25</v>
      </c>
      <c r="AD4" s="80">
        <f t="shared" ref="AD4:AD43" si="19">ROUND(10^(1.640825*LOG(D4)+1.080387*LOG(E4)-3.976731),2)</f>
        <v>0.27</v>
      </c>
      <c r="AE4" s="80">
        <f t="shared" ref="AE4:AE43" si="20">ROUND(10^(1.90887*LOG(D4)+1.088002*LOG(E4)-4.431495),2)</f>
        <v>0.22</v>
      </c>
      <c r="AF4" s="80">
        <f t="shared" ref="AF4:AF43" si="21">HLOOKUP($D4,AA$3:AE$43,MATCH($A4,$A$3:$A$43,0),1)</f>
        <v>0.25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80">
        <f t="shared" ref="AH4:AH43" si="23">ROUND(10^(1.93813902*LOG(D4)+0.96697002*LOG(E4)-4.32216295),2)</f>
        <v>0.23</v>
      </c>
      <c r="AI4" s="80">
        <f t="shared" ref="AI4:AI43" si="24">ROUND(10^(1.82464098*LOG(D4)+0.97625989*LOG(E4)-4.15096808),2)</f>
        <v>0.24</v>
      </c>
      <c r="AJ4" s="80">
        <f t="shared" ref="AJ4:AJ43" si="25">HLOOKUP($D4,AG$3:AI$43,MATCH($A4,$A$3:$A$43,0),1)</f>
        <v>0.23</v>
      </c>
    </row>
    <row r="5" spans="1:36" ht="12.95" customHeight="1" x14ac:dyDescent="0.15">
      <c r="A5" s="79">
        <v>332</v>
      </c>
      <c r="B5" s="108" t="s">
        <v>61</v>
      </c>
      <c r="C5" s="108"/>
      <c r="D5" s="79">
        <v>20</v>
      </c>
      <c r="E5" s="79">
        <v>13</v>
      </c>
      <c r="F5" s="4">
        <f t="shared" si="0"/>
        <v>0.19</v>
      </c>
      <c r="G5" s="79" t="s">
        <v>69</v>
      </c>
      <c r="H5" s="79" t="s">
        <v>65</v>
      </c>
      <c r="I5" s="79"/>
      <c r="J5" s="1" t="s">
        <v>15</v>
      </c>
      <c r="K5" s="80">
        <f t="shared" si="1"/>
        <v>0.19</v>
      </c>
      <c r="L5" s="80">
        <f t="shared" si="2"/>
        <v>0.2</v>
      </c>
      <c r="M5" s="80">
        <f t="shared" si="3"/>
        <v>0.2</v>
      </c>
      <c r="N5" s="80">
        <f t="shared" si="4"/>
        <v>0.2</v>
      </c>
      <c r="O5" s="80">
        <f t="shared" si="5"/>
        <v>0.21</v>
      </c>
      <c r="P5" s="80">
        <f t="shared" ref="P5:P43" si="26">HLOOKUP($D5,K$3:O$43,MATCH(A5,$A$3:$A$43,0),1)</f>
        <v>0.2</v>
      </c>
      <c r="Q5" s="80">
        <f t="shared" si="6"/>
        <v>0.19</v>
      </c>
      <c r="R5" s="80">
        <f t="shared" si="7"/>
        <v>0.21</v>
      </c>
      <c r="S5" s="80">
        <f t="shared" si="8"/>
        <v>0.2</v>
      </c>
      <c r="T5" s="80">
        <f t="shared" si="9"/>
        <v>0.19</v>
      </c>
      <c r="U5" s="80">
        <f t="shared" si="10"/>
        <v>0.21</v>
      </c>
      <c r="V5" s="80">
        <f t="shared" si="11"/>
        <v>0.22</v>
      </c>
      <c r="W5" s="80">
        <f t="shared" si="12"/>
        <v>0.2</v>
      </c>
      <c r="X5" s="80">
        <f t="shared" si="13"/>
        <v>0.2</v>
      </c>
      <c r="Y5" s="80">
        <f t="shared" si="14"/>
        <v>0.18</v>
      </c>
      <c r="Z5" s="80">
        <f t="shared" si="15"/>
        <v>0.2</v>
      </c>
      <c r="AA5" s="80">
        <f t="shared" si="16"/>
        <v>0.18</v>
      </c>
      <c r="AB5" s="80">
        <f t="shared" si="17"/>
        <v>0.21</v>
      </c>
      <c r="AC5" s="80">
        <f t="shared" si="18"/>
        <v>0.21</v>
      </c>
      <c r="AD5" s="80">
        <f t="shared" si="19"/>
        <v>0.23</v>
      </c>
      <c r="AE5" s="80">
        <f t="shared" si="20"/>
        <v>0.18</v>
      </c>
      <c r="AF5" s="80">
        <f t="shared" si="21"/>
        <v>0.21</v>
      </c>
      <c r="AG5" s="80">
        <f t="shared" si="22"/>
        <v>0.18</v>
      </c>
      <c r="AH5" s="80">
        <f t="shared" si="23"/>
        <v>0.19</v>
      </c>
      <c r="AI5" s="80">
        <f t="shared" si="24"/>
        <v>0.2</v>
      </c>
      <c r="AJ5" s="80">
        <f t="shared" si="25"/>
        <v>0.19</v>
      </c>
    </row>
    <row r="6" spans="1:36" ht="12.95" customHeight="1" x14ac:dyDescent="0.15">
      <c r="A6" s="79">
        <v>333</v>
      </c>
      <c r="B6" s="108" t="s">
        <v>61</v>
      </c>
      <c r="C6" s="108"/>
      <c r="D6" s="79">
        <v>12</v>
      </c>
      <c r="E6" s="79">
        <v>12</v>
      </c>
      <c r="F6" s="4">
        <f t="shared" si="0"/>
        <v>7.0000000000000007E-2</v>
      </c>
      <c r="G6" s="5" t="s">
        <v>69</v>
      </c>
      <c r="H6" s="79" t="s">
        <v>65</v>
      </c>
      <c r="I6" s="79"/>
      <c r="J6" s="1" t="s">
        <v>15</v>
      </c>
      <c r="K6" s="80">
        <f t="shared" si="1"/>
        <v>7.0000000000000007E-2</v>
      </c>
      <c r="L6" s="80">
        <f t="shared" si="2"/>
        <v>7.0000000000000007E-2</v>
      </c>
      <c r="M6" s="80">
        <f t="shared" si="3"/>
        <v>7.0000000000000007E-2</v>
      </c>
      <c r="N6" s="80">
        <f t="shared" si="4"/>
        <v>0.08</v>
      </c>
      <c r="O6" s="80">
        <f t="shared" si="5"/>
        <v>0.08</v>
      </c>
      <c r="P6" s="80">
        <f t="shared" si="26"/>
        <v>7.0000000000000007E-2</v>
      </c>
      <c r="Q6" s="80">
        <f t="shared" si="6"/>
        <v>7.0000000000000007E-2</v>
      </c>
      <c r="R6" s="80">
        <f t="shared" si="7"/>
        <v>7.0000000000000007E-2</v>
      </c>
      <c r="S6" s="80">
        <f t="shared" si="8"/>
        <v>7.0000000000000007E-2</v>
      </c>
      <c r="T6" s="80">
        <f t="shared" si="9"/>
        <v>7.0000000000000007E-2</v>
      </c>
      <c r="U6" s="80">
        <f t="shared" si="10"/>
        <v>7.0000000000000007E-2</v>
      </c>
      <c r="V6" s="80">
        <f t="shared" si="11"/>
        <v>7.0000000000000007E-2</v>
      </c>
      <c r="W6" s="80">
        <f t="shared" si="12"/>
        <v>7.0000000000000007E-2</v>
      </c>
      <c r="X6" s="80">
        <f t="shared" si="13"/>
        <v>7.0000000000000007E-2</v>
      </c>
      <c r="Y6" s="80">
        <f t="shared" si="14"/>
        <v>0.06</v>
      </c>
      <c r="Z6" s="80">
        <f t="shared" si="15"/>
        <v>7.0000000000000007E-2</v>
      </c>
      <c r="AA6" s="80">
        <f t="shared" si="16"/>
        <v>7.0000000000000007E-2</v>
      </c>
      <c r="AB6" s="80">
        <f t="shared" si="17"/>
        <v>7.0000000000000007E-2</v>
      </c>
      <c r="AC6" s="80">
        <f t="shared" si="18"/>
        <v>7.0000000000000007E-2</v>
      </c>
      <c r="AD6" s="80">
        <f t="shared" si="19"/>
        <v>0.09</v>
      </c>
      <c r="AE6" s="80">
        <f t="shared" si="20"/>
        <v>0.06</v>
      </c>
      <c r="AF6" s="80">
        <f t="shared" si="21"/>
        <v>7.0000000000000007E-2</v>
      </c>
      <c r="AG6" s="80">
        <f t="shared" si="22"/>
        <v>0.06</v>
      </c>
      <c r="AH6" s="80">
        <f t="shared" si="23"/>
        <v>7.0000000000000007E-2</v>
      </c>
      <c r="AI6" s="80">
        <f t="shared" si="24"/>
        <v>7.0000000000000007E-2</v>
      </c>
      <c r="AJ6" s="80">
        <f t="shared" si="25"/>
        <v>7.0000000000000007E-2</v>
      </c>
    </row>
    <row r="7" spans="1:36" ht="12.95" customHeight="1" x14ac:dyDescent="0.15">
      <c r="A7" s="79">
        <v>334</v>
      </c>
      <c r="B7" s="108" t="s">
        <v>61</v>
      </c>
      <c r="C7" s="108"/>
      <c r="D7" s="79">
        <v>12</v>
      </c>
      <c r="E7" s="79">
        <v>12</v>
      </c>
      <c r="F7" s="4">
        <f t="shared" si="0"/>
        <v>7.0000000000000007E-2</v>
      </c>
      <c r="G7" s="79" t="s">
        <v>69</v>
      </c>
      <c r="H7" s="79" t="s">
        <v>65</v>
      </c>
      <c r="I7" s="79"/>
      <c r="J7" s="1" t="s">
        <v>15</v>
      </c>
      <c r="K7" s="80">
        <f t="shared" si="1"/>
        <v>7.0000000000000007E-2</v>
      </c>
      <c r="L7" s="80">
        <f t="shared" si="2"/>
        <v>7.0000000000000007E-2</v>
      </c>
      <c r="M7" s="80">
        <f t="shared" si="3"/>
        <v>7.0000000000000007E-2</v>
      </c>
      <c r="N7" s="80">
        <f t="shared" si="4"/>
        <v>0.08</v>
      </c>
      <c r="O7" s="80">
        <f t="shared" si="5"/>
        <v>0.08</v>
      </c>
      <c r="P7" s="80">
        <f t="shared" si="26"/>
        <v>7.0000000000000007E-2</v>
      </c>
      <c r="Q7" s="80">
        <f t="shared" si="6"/>
        <v>7.0000000000000007E-2</v>
      </c>
      <c r="R7" s="80">
        <f t="shared" si="7"/>
        <v>7.0000000000000007E-2</v>
      </c>
      <c r="S7" s="80">
        <f t="shared" si="8"/>
        <v>7.0000000000000007E-2</v>
      </c>
      <c r="T7" s="80">
        <f t="shared" si="9"/>
        <v>7.0000000000000007E-2</v>
      </c>
      <c r="U7" s="80">
        <f t="shared" si="10"/>
        <v>7.0000000000000007E-2</v>
      </c>
      <c r="V7" s="80">
        <f t="shared" si="11"/>
        <v>7.0000000000000007E-2</v>
      </c>
      <c r="W7" s="80">
        <f t="shared" si="12"/>
        <v>7.0000000000000007E-2</v>
      </c>
      <c r="X7" s="80">
        <f t="shared" si="13"/>
        <v>7.0000000000000007E-2</v>
      </c>
      <c r="Y7" s="80">
        <f t="shared" si="14"/>
        <v>0.06</v>
      </c>
      <c r="Z7" s="80">
        <f t="shared" si="15"/>
        <v>7.0000000000000007E-2</v>
      </c>
      <c r="AA7" s="80">
        <f t="shared" si="16"/>
        <v>7.0000000000000007E-2</v>
      </c>
      <c r="AB7" s="80">
        <f t="shared" si="17"/>
        <v>7.0000000000000007E-2</v>
      </c>
      <c r="AC7" s="80">
        <f t="shared" si="18"/>
        <v>7.0000000000000007E-2</v>
      </c>
      <c r="AD7" s="80">
        <f t="shared" si="19"/>
        <v>0.09</v>
      </c>
      <c r="AE7" s="80">
        <f t="shared" si="20"/>
        <v>0.06</v>
      </c>
      <c r="AF7" s="80">
        <f t="shared" si="21"/>
        <v>7.0000000000000007E-2</v>
      </c>
      <c r="AG7" s="80">
        <f t="shared" si="22"/>
        <v>0.06</v>
      </c>
      <c r="AH7" s="80">
        <f t="shared" si="23"/>
        <v>7.0000000000000007E-2</v>
      </c>
      <c r="AI7" s="80">
        <f t="shared" si="24"/>
        <v>7.0000000000000007E-2</v>
      </c>
      <c r="AJ7" s="80">
        <f t="shared" si="25"/>
        <v>7.0000000000000007E-2</v>
      </c>
    </row>
    <row r="8" spans="1:36" ht="12.95" customHeight="1" x14ac:dyDescent="0.15">
      <c r="A8" s="79">
        <v>335</v>
      </c>
      <c r="B8" s="108" t="s">
        <v>93</v>
      </c>
      <c r="C8" s="108"/>
      <c r="D8" s="79">
        <v>10</v>
      </c>
      <c r="E8" s="79">
        <v>9</v>
      </c>
      <c r="F8" s="4">
        <f t="shared" si="0"/>
        <v>0.04</v>
      </c>
      <c r="G8" s="5"/>
      <c r="H8" s="79" t="s">
        <v>65</v>
      </c>
      <c r="I8" s="79"/>
      <c r="J8" s="1" t="s">
        <v>15</v>
      </c>
      <c r="K8" s="80">
        <f t="shared" si="1"/>
        <v>0.04</v>
      </c>
      <c r="L8" s="80">
        <f t="shared" si="2"/>
        <v>0.04</v>
      </c>
      <c r="M8" s="80">
        <f t="shared" si="3"/>
        <v>0.04</v>
      </c>
      <c r="N8" s="80">
        <f t="shared" si="4"/>
        <v>0.04</v>
      </c>
      <c r="O8" s="80">
        <f t="shared" si="5"/>
        <v>0.04</v>
      </c>
      <c r="P8" s="80">
        <f t="shared" si="26"/>
        <v>0.04</v>
      </c>
      <c r="Q8" s="80">
        <f t="shared" si="6"/>
        <v>0.04</v>
      </c>
      <c r="R8" s="80">
        <f t="shared" si="7"/>
        <v>0.04</v>
      </c>
      <c r="S8" s="80">
        <f t="shared" si="8"/>
        <v>0.04</v>
      </c>
      <c r="T8" s="80">
        <f t="shared" si="9"/>
        <v>0.04</v>
      </c>
      <c r="U8" s="80">
        <f t="shared" si="10"/>
        <v>0.04</v>
      </c>
      <c r="V8" s="80">
        <f t="shared" si="11"/>
        <v>0.04</v>
      </c>
      <c r="W8" s="80">
        <f t="shared" si="12"/>
        <v>0.04</v>
      </c>
      <c r="X8" s="80">
        <f t="shared" si="13"/>
        <v>0.04</v>
      </c>
      <c r="Y8" s="80">
        <f t="shared" si="14"/>
        <v>0.03</v>
      </c>
      <c r="Z8" s="80">
        <f t="shared" si="15"/>
        <v>0.04</v>
      </c>
      <c r="AA8" s="80">
        <f t="shared" si="16"/>
        <v>0.04</v>
      </c>
      <c r="AB8" s="80">
        <f t="shared" si="17"/>
        <v>0.04</v>
      </c>
      <c r="AC8" s="80">
        <f t="shared" si="18"/>
        <v>0.04</v>
      </c>
      <c r="AD8" s="80">
        <f t="shared" si="19"/>
        <v>0.05</v>
      </c>
      <c r="AE8" s="80">
        <f t="shared" si="20"/>
        <v>0.03</v>
      </c>
      <c r="AF8" s="80">
        <f t="shared" si="21"/>
        <v>0.04</v>
      </c>
      <c r="AG8" s="80">
        <f t="shared" si="22"/>
        <v>0.04</v>
      </c>
      <c r="AH8" s="80">
        <f t="shared" si="23"/>
        <v>0.03</v>
      </c>
      <c r="AI8" s="80">
        <f t="shared" si="24"/>
        <v>0.04</v>
      </c>
      <c r="AJ8" s="80">
        <f t="shared" si="25"/>
        <v>0.04</v>
      </c>
    </row>
    <row r="9" spans="1:36" ht="12.95" customHeight="1" x14ac:dyDescent="0.15">
      <c r="A9" s="79">
        <v>336</v>
      </c>
      <c r="B9" s="108" t="s">
        <v>61</v>
      </c>
      <c r="C9" s="108"/>
      <c r="D9" s="79">
        <v>16</v>
      </c>
      <c r="E9" s="79">
        <v>12</v>
      </c>
      <c r="F9" s="4">
        <f t="shared" si="0"/>
        <v>0.11</v>
      </c>
      <c r="G9" s="5"/>
      <c r="H9" s="79"/>
      <c r="I9" s="79"/>
      <c r="J9" s="1" t="s">
        <v>15</v>
      </c>
      <c r="K9" s="80">
        <f t="shared" si="1"/>
        <v>0.12</v>
      </c>
      <c r="L9" s="80">
        <f t="shared" si="2"/>
        <v>0.12</v>
      </c>
      <c r="M9" s="80">
        <f t="shared" si="3"/>
        <v>0.12</v>
      </c>
      <c r="N9" s="80">
        <f t="shared" si="4"/>
        <v>0.13</v>
      </c>
      <c r="O9" s="80">
        <f t="shared" si="5"/>
        <v>0.13</v>
      </c>
      <c r="P9" s="80">
        <f t="shared" si="26"/>
        <v>0.12</v>
      </c>
      <c r="Q9" s="80">
        <f t="shared" si="6"/>
        <v>0.12</v>
      </c>
      <c r="R9" s="80">
        <f t="shared" si="7"/>
        <v>0.12</v>
      </c>
      <c r="S9" s="80">
        <f t="shared" si="8"/>
        <v>0.12</v>
      </c>
      <c r="T9" s="80">
        <f t="shared" si="9"/>
        <v>0.12</v>
      </c>
      <c r="U9" s="80">
        <f t="shared" si="10"/>
        <v>0.12</v>
      </c>
      <c r="V9" s="80">
        <f t="shared" si="11"/>
        <v>0.13</v>
      </c>
      <c r="W9" s="80">
        <f t="shared" si="12"/>
        <v>0.12</v>
      </c>
      <c r="X9" s="80">
        <f t="shared" si="13"/>
        <v>0.12</v>
      </c>
      <c r="Y9" s="80">
        <f t="shared" si="14"/>
        <v>0.11</v>
      </c>
      <c r="Z9" s="80">
        <f t="shared" si="15"/>
        <v>0.12</v>
      </c>
      <c r="AA9" s="80">
        <f t="shared" si="16"/>
        <v>0.11</v>
      </c>
      <c r="AB9" s="80">
        <f t="shared" si="17"/>
        <v>0.12</v>
      </c>
      <c r="AC9" s="80">
        <f t="shared" si="18"/>
        <v>0.12</v>
      </c>
      <c r="AD9" s="80">
        <f t="shared" si="19"/>
        <v>0.15</v>
      </c>
      <c r="AE9" s="80">
        <f t="shared" si="20"/>
        <v>0.11</v>
      </c>
      <c r="AF9" s="80">
        <f t="shared" si="21"/>
        <v>0.12</v>
      </c>
      <c r="AG9" s="80">
        <f t="shared" si="22"/>
        <v>0.11</v>
      </c>
      <c r="AH9" s="80">
        <f t="shared" si="23"/>
        <v>0.11</v>
      </c>
      <c r="AI9" s="80">
        <f t="shared" si="24"/>
        <v>0.13</v>
      </c>
      <c r="AJ9" s="80">
        <f t="shared" si="25"/>
        <v>0.11</v>
      </c>
    </row>
    <row r="10" spans="1:36" ht="12.95" customHeight="1" x14ac:dyDescent="0.15">
      <c r="A10" s="79">
        <v>337</v>
      </c>
      <c r="B10" s="108" t="s">
        <v>61</v>
      </c>
      <c r="C10" s="108"/>
      <c r="D10" s="79">
        <v>10</v>
      </c>
      <c r="E10" s="79">
        <v>10</v>
      </c>
      <c r="F10" s="4">
        <f t="shared" si="0"/>
        <v>0.04</v>
      </c>
      <c r="G10" s="79"/>
      <c r="H10" s="79" t="s">
        <v>65</v>
      </c>
      <c r="I10" s="79"/>
      <c r="J10" s="1" t="s">
        <v>15</v>
      </c>
      <c r="K10" s="80">
        <f t="shared" si="1"/>
        <v>0.04</v>
      </c>
      <c r="L10" s="80">
        <f t="shared" si="2"/>
        <v>0.04</v>
      </c>
      <c r="M10" s="80">
        <f t="shared" si="3"/>
        <v>0.04</v>
      </c>
      <c r="N10" s="80">
        <f t="shared" si="4"/>
        <v>0.05</v>
      </c>
      <c r="O10" s="80">
        <f t="shared" si="5"/>
        <v>0.05</v>
      </c>
      <c r="P10" s="80">
        <f t="shared" si="26"/>
        <v>0.04</v>
      </c>
      <c r="Q10" s="80">
        <f t="shared" si="6"/>
        <v>0.04</v>
      </c>
      <c r="R10" s="80">
        <f t="shared" si="7"/>
        <v>0.04</v>
      </c>
      <c r="S10" s="80">
        <f t="shared" si="8"/>
        <v>0.04</v>
      </c>
      <c r="T10" s="80">
        <f t="shared" si="9"/>
        <v>0.04</v>
      </c>
      <c r="U10" s="80">
        <f t="shared" si="10"/>
        <v>0.04</v>
      </c>
      <c r="V10" s="80">
        <f t="shared" si="11"/>
        <v>0.04</v>
      </c>
      <c r="W10" s="80">
        <f t="shared" si="12"/>
        <v>0.04</v>
      </c>
      <c r="X10" s="80">
        <f t="shared" si="13"/>
        <v>0.04</v>
      </c>
      <c r="Y10" s="80">
        <f t="shared" si="14"/>
        <v>0.04</v>
      </c>
      <c r="Z10" s="80">
        <f t="shared" si="15"/>
        <v>0.04</v>
      </c>
      <c r="AA10" s="80">
        <f t="shared" si="16"/>
        <v>0.04</v>
      </c>
      <c r="AB10" s="80">
        <f t="shared" si="17"/>
        <v>0.04</v>
      </c>
      <c r="AC10" s="80">
        <f t="shared" si="18"/>
        <v>0.04</v>
      </c>
      <c r="AD10" s="80">
        <f t="shared" si="19"/>
        <v>0.06</v>
      </c>
      <c r="AE10" s="80">
        <f t="shared" si="20"/>
        <v>0.04</v>
      </c>
      <c r="AF10" s="80">
        <f t="shared" si="21"/>
        <v>0.04</v>
      </c>
      <c r="AG10" s="80">
        <f t="shared" si="22"/>
        <v>0.04</v>
      </c>
      <c r="AH10" s="80">
        <f t="shared" si="23"/>
        <v>0.04</v>
      </c>
      <c r="AI10" s="80">
        <f t="shared" si="24"/>
        <v>0.04</v>
      </c>
      <c r="AJ10" s="80">
        <f t="shared" si="25"/>
        <v>0.04</v>
      </c>
    </row>
    <row r="11" spans="1:36" ht="12.95" customHeight="1" x14ac:dyDescent="0.15">
      <c r="A11" s="79">
        <v>338</v>
      </c>
      <c r="B11" s="108" t="s">
        <v>61</v>
      </c>
      <c r="C11" s="108"/>
      <c r="D11" s="79">
        <v>16</v>
      </c>
      <c r="E11" s="79">
        <v>12</v>
      </c>
      <c r="F11" s="4">
        <f t="shared" si="0"/>
        <v>0.11</v>
      </c>
      <c r="G11" s="5"/>
      <c r="H11" s="79"/>
      <c r="I11" s="79"/>
      <c r="J11" s="1" t="s">
        <v>15</v>
      </c>
      <c r="K11" s="80">
        <f t="shared" si="1"/>
        <v>0.12</v>
      </c>
      <c r="L11" s="80">
        <f t="shared" si="2"/>
        <v>0.12</v>
      </c>
      <c r="M11" s="80">
        <f t="shared" si="3"/>
        <v>0.12</v>
      </c>
      <c r="N11" s="80">
        <f t="shared" si="4"/>
        <v>0.13</v>
      </c>
      <c r="O11" s="80">
        <f t="shared" si="5"/>
        <v>0.13</v>
      </c>
      <c r="P11" s="80">
        <f t="shared" si="26"/>
        <v>0.12</v>
      </c>
      <c r="Q11" s="80">
        <f t="shared" si="6"/>
        <v>0.12</v>
      </c>
      <c r="R11" s="80">
        <f t="shared" si="7"/>
        <v>0.12</v>
      </c>
      <c r="S11" s="80">
        <f t="shared" si="8"/>
        <v>0.12</v>
      </c>
      <c r="T11" s="80">
        <f t="shared" si="9"/>
        <v>0.12</v>
      </c>
      <c r="U11" s="80">
        <f t="shared" si="10"/>
        <v>0.12</v>
      </c>
      <c r="V11" s="80">
        <f t="shared" si="11"/>
        <v>0.13</v>
      </c>
      <c r="W11" s="80">
        <f t="shared" si="12"/>
        <v>0.12</v>
      </c>
      <c r="X11" s="80">
        <f t="shared" si="13"/>
        <v>0.12</v>
      </c>
      <c r="Y11" s="80">
        <f t="shared" si="14"/>
        <v>0.11</v>
      </c>
      <c r="Z11" s="80">
        <f t="shared" si="15"/>
        <v>0.12</v>
      </c>
      <c r="AA11" s="80">
        <f t="shared" si="16"/>
        <v>0.11</v>
      </c>
      <c r="AB11" s="80">
        <f t="shared" si="17"/>
        <v>0.12</v>
      </c>
      <c r="AC11" s="80">
        <f t="shared" si="18"/>
        <v>0.12</v>
      </c>
      <c r="AD11" s="80">
        <f t="shared" si="19"/>
        <v>0.15</v>
      </c>
      <c r="AE11" s="80">
        <f t="shared" si="20"/>
        <v>0.11</v>
      </c>
      <c r="AF11" s="80">
        <f t="shared" si="21"/>
        <v>0.12</v>
      </c>
      <c r="AG11" s="80">
        <f t="shared" si="22"/>
        <v>0.11</v>
      </c>
      <c r="AH11" s="80">
        <f t="shared" si="23"/>
        <v>0.11</v>
      </c>
      <c r="AI11" s="80">
        <f t="shared" si="24"/>
        <v>0.13</v>
      </c>
      <c r="AJ11" s="80">
        <f t="shared" si="25"/>
        <v>0.11</v>
      </c>
    </row>
    <row r="12" spans="1:36" ht="12.95" customHeight="1" x14ac:dyDescent="0.15">
      <c r="A12" s="79">
        <v>339</v>
      </c>
      <c r="B12" s="108" t="s">
        <v>59</v>
      </c>
      <c r="C12" s="108"/>
      <c r="D12" s="79">
        <v>10</v>
      </c>
      <c r="E12" s="79">
        <v>10</v>
      </c>
      <c r="F12" s="4">
        <f t="shared" si="0"/>
        <v>0.04</v>
      </c>
      <c r="G12" s="5" t="s">
        <v>69</v>
      </c>
      <c r="H12" s="79"/>
      <c r="I12" s="79"/>
      <c r="J12" s="1" t="s">
        <v>15</v>
      </c>
      <c r="K12" s="80">
        <f t="shared" si="1"/>
        <v>0.04</v>
      </c>
      <c r="L12" s="80">
        <f t="shared" si="2"/>
        <v>0.04</v>
      </c>
      <c r="M12" s="80">
        <f t="shared" si="3"/>
        <v>0.04</v>
      </c>
      <c r="N12" s="80">
        <f t="shared" si="4"/>
        <v>0.05</v>
      </c>
      <c r="O12" s="80">
        <f t="shared" si="5"/>
        <v>0.05</v>
      </c>
      <c r="P12" s="80">
        <f t="shared" si="26"/>
        <v>0.04</v>
      </c>
      <c r="Q12" s="80">
        <f t="shared" si="6"/>
        <v>0.04</v>
      </c>
      <c r="R12" s="80">
        <f t="shared" si="7"/>
        <v>0.04</v>
      </c>
      <c r="S12" s="80">
        <f t="shared" si="8"/>
        <v>0.04</v>
      </c>
      <c r="T12" s="80">
        <f t="shared" si="9"/>
        <v>0.04</v>
      </c>
      <c r="U12" s="80">
        <f t="shared" si="10"/>
        <v>0.04</v>
      </c>
      <c r="V12" s="80">
        <f t="shared" si="11"/>
        <v>0.04</v>
      </c>
      <c r="W12" s="80">
        <f t="shared" si="12"/>
        <v>0.04</v>
      </c>
      <c r="X12" s="80">
        <f t="shared" si="13"/>
        <v>0.04</v>
      </c>
      <c r="Y12" s="80">
        <f t="shared" si="14"/>
        <v>0.04</v>
      </c>
      <c r="Z12" s="80">
        <f t="shared" si="15"/>
        <v>0.04</v>
      </c>
      <c r="AA12" s="80">
        <f t="shared" si="16"/>
        <v>0.04</v>
      </c>
      <c r="AB12" s="80">
        <f t="shared" si="17"/>
        <v>0.04</v>
      </c>
      <c r="AC12" s="80">
        <f t="shared" si="18"/>
        <v>0.04</v>
      </c>
      <c r="AD12" s="80">
        <f t="shared" si="19"/>
        <v>0.06</v>
      </c>
      <c r="AE12" s="80">
        <f t="shared" si="20"/>
        <v>0.04</v>
      </c>
      <c r="AF12" s="80">
        <f t="shared" si="21"/>
        <v>0.04</v>
      </c>
      <c r="AG12" s="80">
        <f t="shared" si="22"/>
        <v>0.04</v>
      </c>
      <c r="AH12" s="80">
        <f t="shared" si="23"/>
        <v>0.04</v>
      </c>
      <c r="AI12" s="80">
        <f t="shared" si="24"/>
        <v>0.04</v>
      </c>
      <c r="AJ12" s="80">
        <f t="shared" si="25"/>
        <v>0.04</v>
      </c>
    </row>
    <row r="13" spans="1:36" ht="12.95" customHeight="1" x14ac:dyDescent="0.15">
      <c r="A13" s="79">
        <v>340</v>
      </c>
      <c r="B13" s="108" t="s">
        <v>59</v>
      </c>
      <c r="C13" s="108"/>
      <c r="D13" s="79">
        <v>10</v>
      </c>
      <c r="E13" s="79">
        <v>10</v>
      </c>
      <c r="F13" s="4">
        <f t="shared" si="0"/>
        <v>0.04</v>
      </c>
      <c r="G13" s="79" t="s">
        <v>69</v>
      </c>
      <c r="H13" s="79" t="s">
        <v>65</v>
      </c>
      <c r="I13" s="79"/>
      <c r="J13" s="1" t="s">
        <v>15</v>
      </c>
      <c r="K13" s="80">
        <f t="shared" si="1"/>
        <v>0.04</v>
      </c>
      <c r="L13" s="80">
        <f t="shared" si="2"/>
        <v>0.04</v>
      </c>
      <c r="M13" s="80">
        <f t="shared" si="3"/>
        <v>0.04</v>
      </c>
      <c r="N13" s="80">
        <f t="shared" si="4"/>
        <v>0.05</v>
      </c>
      <c r="O13" s="80">
        <f t="shared" si="5"/>
        <v>0.05</v>
      </c>
      <c r="P13" s="80">
        <f t="shared" si="26"/>
        <v>0.04</v>
      </c>
      <c r="Q13" s="80">
        <f t="shared" si="6"/>
        <v>0.04</v>
      </c>
      <c r="R13" s="80">
        <f t="shared" si="7"/>
        <v>0.04</v>
      </c>
      <c r="S13" s="80">
        <f t="shared" si="8"/>
        <v>0.04</v>
      </c>
      <c r="T13" s="80">
        <f t="shared" si="9"/>
        <v>0.04</v>
      </c>
      <c r="U13" s="80">
        <f t="shared" si="10"/>
        <v>0.04</v>
      </c>
      <c r="V13" s="80">
        <f t="shared" si="11"/>
        <v>0.04</v>
      </c>
      <c r="W13" s="80">
        <f t="shared" si="12"/>
        <v>0.04</v>
      </c>
      <c r="X13" s="80">
        <f t="shared" si="13"/>
        <v>0.04</v>
      </c>
      <c r="Y13" s="80">
        <f t="shared" si="14"/>
        <v>0.04</v>
      </c>
      <c r="Z13" s="80">
        <f t="shared" si="15"/>
        <v>0.04</v>
      </c>
      <c r="AA13" s="80">
        <f t="shared" si="16"/>
        <v>0.04</v>
      </c>
      <c r="AB13" s="80">
        <f t="shared" si="17"/>
        <v>0.04</v>
      </c>
      <c r="AC13" s="80">
        <f t="shared" si="18"/>
        <v>0.04</v>
      </c>
      <c r="AD13" s="80">
        <f t="shared" si="19"/>
        <v>0.06</v>
      </c>
      <c r="AE13" s="80">
        <f t="shared" si="20"/>
        <v>0.04</v>
      </c>
      <c r="AF13" s="80">
        <f t="shared" si="21"/>
        <v>0.04</v>
      </c>
      <c r="AG13" s="80">
        <f t="shared" si="22"/>
        <v>0.04</v>
      </c>
      <c r="AH13" s="80">
        <f t="shared" si="23"/>
        <v>0.04</v>
      </c>
      <c r="AI13" s="80">
        <f t="shared" si="24"/>
        <v>0.04</v>
      </c>
      <c r="AJ13" s="80">
        <f t="shared" si="25"/>
        <v>0.04</v>
      </c>
    </row>
    <row r="14" spans="1:36" ht="12.95" customHeight="1" x14ac:dyDescent="0.15">
      <c r="A14" s="79">
        <v>341</v>
      </c>
      <c r="B14" s="108" t="s">
        <v>61</v>
      </c>
      <c r="C14" s="108"/>
      <c r="D14" s="79">
        <v>14</v>
      </c>
      <c r="E14" s="79">
        <v>12</v>
      </c>
      <c r="F14" s="4">
        <f t="shared" si="0"/>
        <v>0.09</v>
      </c>
      <c r="G14" s="5"/>
      <c r="H14" s="79" t="s">
        <v>65</v>
      </c>
      <c r="I14" s="79"/>
      <c r="J14" s="1" t="s">
        <v>15</v>
      </c>
      <c r="K14" s="80">
        <f t="shared" si="1"/>
        <v>0.09</v>
      </c>
      <c r="L14" s="80">
        <f t="shared" si="2"/>
        <v>0.1</v>
      </c>
      <c r="M14" s="80">
        <f t="shared" si="3"/>
        <v>0.1</v>
      </c>
      <c r="N14" s="80">
        <f t="shared" si="4"/>
        <v>0.1</v>
      </c>
      <c r="O14" s="80">
        <f t="shared" si="5"/>
        <v>0.1</v>
      </c>
      <c r="P14" s="80">
        <f t="shared" si="26"/>
        <v>0.1</v>
      </c>
      <c r="Q14" s="80">
        <f t="shared" si="6"/>
        <v>0.09</v>
      </c>
      <c r="R14" s="80">
        <f t="shared" si="7"/>
        <v>0.1</v>
      </c>
      <c r="S14" s="80">
        <f t="shared" si="8"/>
        <v>0.1</v>
      </c>
      <c r="T14" s="80">
        <f t="shared" si="9"/>
        <v>0.1</v>
      </c>
      <c r="U14" s="80">
        <f t="shared" si="10"/>
        <v>0.1</v>
      </c>
      <c r="V14" s="80">
        <f t="shared" si="11"/>
        <v>0.1</v>
      </c>
      <c r="W14" s="80">
        <f t="shared" si="12"/>
        <v>0.1</v>
      </c>
      <c r="X14" s="80">
        <f t="shared" si="13"/>
        <v>0.1</v>
      </c>
      <c r="Y14" s="80">
        <f t="shared" si="14"/>
        <v>0.08</v>
      </c>
      <c r="Z14" s="80">
        <f t="shared" si="15"/>
        <v>0.1</v>
      </c>
      <c r="AA14" s="80">
        <f t="shared" si="16"/>
        <v>0.09</v>
      </c>
      <c r="AB14" s="80">
        <f t="shared" si="17"/>
        <v>0.09</v>
      </c>
      <c r="AC14" s="80">
        <f t="shared" si="18"/>
        <v>0.1</v>
      </c>
      <c r="AD14" s="80">
        <f t="shared" si="19"/>
        <v>0.12</v>
      </c>
      <c r="AE14" s="80">
        <f t="shared" si="20"/>
        <v>0.09</v>
      </c>
      <c r="AF14" s="80">
        <f t="shared" si="21"/>
        <v>0.09</v>
      </c>
      <c r="AG14" s="80">
        <f t="shared" si="22"/>
        <v>0.09</v>
      </c>
      <c r="AH14" s="80">
        <f t="shared" si="23"/>
        <v>0.09</v>
      </c>
      <c r="AI14" s="80">
        <f t="shared" si="24"/>
        <v>0.1</v>
      </c>
      <c r="AJ14" s="80">
        <f t="shared" si="25"/>
        <v>0.09</v>
      </c>
    </row>
    <row r="15" spans="1:36" ht="12.95" customHeight="1" x14ac:dyDescent="0.15">
      <c r="A15" s="79">
        <v>342</v>
      </c>
      <c r="B15" s="108" t="s">
        <v>61</v>
      </c>
      <c r="C15" s="108"/>
      <c r="D15" s="79">
        <v>12</v>
      </c>
      <c r="E15" s="79">
        <v>11</v>
      </c>
      <c r="F15" s="4">
        <f t="shared" si="0"/>
        <v>0.06</v>
      </c>
      <c r="G15" s="79"/>
      <c r="H15" s="79" t="s">
        <v>65</v>
      </c>
      <c r="I15" s="79"/>
      <c r="J15" s="1" t="s">
        <v>15</v>
      </c>
      <c r="K15" s="80">
        <f t="shared" si="1"/>
        <v>7.0000000000000007E-2</v>
      </c>
      <c r="L15" s="80">
        <f t="shared" si="2"/>
        <v>7.0000000000000007E-2</v>
      </c>
      <c r="M15" s="80">
        <f t="shared" si="3"/>
        <v>7.0000000000000007E-2</v>
      </c>
      <c r="N15" s="80">
        <f t="shared" si="4"/>
        <v>7.0000000000000007E-2</v>
      </c>
      <c r="O15" s="80">
        <f t="shared" si="5"/>
        <v>7.0000000000000007E-2</v>
      </c>
      <c r="P15" s="80">
        <f t="shared" si="26"/>
        <v>7.0000000000000007E-2</v>
      </c>
      <c r="Q15" s="80">
        <f t="shared" si="6"/>
        <v>0.06</v>
      </c>
      <c r="R15" s="80">
        <f t="shared" si="7"/>
        <v>7.0000000000000007E-2</v>
      </c>
      <c r="S15" s="80">
        <f t="shared" si="8"/>
        <v>7.0000000000000007E-2</v>
      </c>
      <c r="T15" s="80">
        <f t="shared" si="9"/>
        <v>7.0000000000000007E-2</v>
      </c>
      <c r="U15" s="80">
        <f t="shared" si="10"/>
        <v>7.0000000000000007E-2</v>
      </c>
      <c r="V15" s="80">
        <f t="shared" si="11"/>
        <v>7.0000000000000007E-2</v>
      </c>
      <c r="W15" s="80">
        <f t="shared" si="12"/>
        <v>7.0000000000000007E-2</v>
      </c>
      <c r="X15" s="80">
        <f t="shared" si="13"/>
        <v>7.0000000000000007E-2</v>
      </c>
      <c r="Y15" s="80">
        <f t="shared" si="14"/>
        <v>0.06</v>
      </c>
      <c r="Z15" s="80">
        <f t="shared" si="15"/>
        <v>7.0000000000000007E-2</v>
      </c>
      <c r="AA15" s="80">
        <f t="shared" si="16"/>
        <v>0.06</v>
      </c>
      <c r="AB15" s="80">
        <f t="shared" si="17"/>
        <v>0.06</v>
      </c>
      <c r="AC15" s="80">
        <f t="shared" si="18"/>
        <v>7.0000000000000007E-2</v>
      </c>
      <c r="AD15" s="80">
        <f t="shared" si="19"/>
        <v>0.08</v>
      </c>
      <c r="AE15" s="80">
        <f t="shared" si="20"/>
        <v>0.06</v>
      </c>
      <c r="AF15" s="80">
        <f t="shared" si="21"/>
        <v>0.06</v>
      </c>
      <c r="AG15" s="80">
        <f t="shared" si="22"/>
        <v>0.06</v>
      </c>
      <c r="AH15" s="80">
        <f t="shared" si="23"/>
        <v>0.06</v>
      </c>
      <c r="AI15" s="80">
        <f t="shared" si="24"/>
        <v>7.0000000000000007E-2</v>
      </c>
      <c r="AJ15" s="80">
        <f t="shared" si="25"/>
        <v>0.06</v>
      </c>
    </row>
    <row r="16" spans="1:36" ht="12.95" customHeight="1" x14ac:dyDescent="0.15">
      <c r="A16" s="79">
        <v>343</v>
      </c>
      <c r="B16" s="108" t="s">
        <v>61</v>
      </c>
      <c r="C16" s="108"/>
      <c r="D16" s="79">
        <v>12</v>
      </c>
      <c r="E16" s="79">
        <v>11</v>
      </c>
      <c r="F16" s="4">
        <f t="shared" si="0"/>
        <v>0.06</v>
      </c>
      <c r="G16" s="5" t="s">
        <v>69</v>
      </c>
      <c r="H16" s="79" t="s">
        <v>65</v>
      </c>
      <c r="I16" s="79"/>
      <c r="J16" s="1" t="s">
        <v>15</v>
      </c>
      <c r="K16" s="80">
        <f t="shared" si="1"/>
        <v>7.0000000000000007E-2</v>
      </c>
      <c r="L16" s="80">
        <f t="shared" si="2"/>
        <v>7.0000000000000007E-2</v>
      </c>
      <c r="M16" s="80">
        <f t="shared" si="3"/>
        <v>7.0000000000000007E-2</v>
      </c>
      <c r="N16" s="80">
        <f t="shared" si="4"/>
        <v>7.0000000000000007E-2</v>
      </c>
      <c r="O16" s="80">
        <f t="shared" si="5"/>
        <v>7.0000000000000007E-2</v>
      </c>
      <c r="P16" s="80">
        <f t="shared" si="26"/>
        <v>7.0000000000000007E-2</v>
      </c>
      <c r="Q16" s="80">
        <f t="shared" si="6"/>
        <v>0.06</v>
      </c>
      <c r="R16" s="80">
        <f t="shared" si="7"/>
        <v>7.0000000000000007E-2</v>
      </c>
      <c r="S16" s="80">
        <f t="shared" si="8"/>
        <v>7.0000000000000007E-2</v>
      </c>
      <c r="T16" s="80">
        <f t="shared" si="9"/>
        <v>7.0000000000000007E-2</v>
      </c>
      <c r="U16" s="80">
        <f t="shared" si="10"/>
        <v>7.0000000000000007E-2</v>
      </c>
      <c r="V16" s="80">
        <f t="shared" si="11"/>
        <v>7.0000000000000007E-2</v>
      </c>
      <c r="W16" s="80">
        <f t="shared" si="12"/>
        <v>7.0000000000000007E-2</v>
      </c>
      <c r="X16" s="80">
        <f t="shared" si="13"/>
        <v>7.0000000000000007E-2</v>
      </c>
      <c r="Y16" s="80">
        <f t="shared" si="14"/>
        <v>0.06</v>
      </c>
      <c r="Z16" s="80">
        <f t="shared" si="15"/>
        <v>7.0000000000000007E-2</v>
      </c>
      <c r="AA16" s="80">
        <f t="shared" si="16"/>
        <v>0.06</v>
      </c>
      <c r="AB16" s="80">
        <f t="shared" si="17"/>
        <v>0.06</v>
      </c>
      <c r="AC16" s="80">
        <f t="shared" si="18"/>
        <v>7.0000000000000007E-2</v>
      </c>
      <c r="AD16" s="80">
        <f t="shared" si="19"/>
        <v>0.08</v>
      </c>
      <c r="AE16" s="80">
        <f t="shared" si="20"/>
        <v>0.06</v>
      </c>
      <c r="AF16" s="80">
        <f t="shared" si="21"/>
        <v>0.06</v>
      </c>
      <c r="AG16" s="80">
        <f t="shared" si="22"/>
        <v>0.06</v>
      </c>
      <c r="AH16" s="80">
        <f t="shared" si="23"/>
        <v>0.06</v>
      </c>
      <c r="AI16" s="80">
        <f t="shared" si="24"/>
        <v>7.0000000000000007E-2</v>
      </c>
      <c r="AJ16" s="80">
        <f t="shared" si="25"/>
        <v>0.06</v>
      </c>
    </row>
    <row r="17" spans="1:36" ht="12.95" customHeight="1" x14ac:dyDescent="0.15">
      <c r="A17" s="79">
        <v>344</v>
      </c>
      <c r="B17" s="108" t="s">
        <v>61</v>
      </c>
      <c r="C17" s="108"/>
      <c r="D17" s="79">
        <v>16</v>
      </c>
      <c r="E17" s="79">
        <v>12</v>
      </c>
      <c r="F17" s="4">
        <f t="shared" si="0"/>
        <v>0.11</v>
      </c>
      <c r="G17" s="79" t="s">
        <v>69</v>
      </c>
      <c r="H17" s="79" t="s">
        <v>65</v>
      </c>
      <c r="I17" s="79"/>
      <c r="J17" s="1" t="s">
        <v>15</v>
      </c>
      <c r="K17" s="80">
        <f t="shared" si="1"/>
        <v>0.12</v>
      </c>
      <c r="L17" s="80">
        <f t="shared" si="2"/>
        <v>0.12</v>
      </c>
      <c r="M17" s="80">
        <f t="shared" si="3"/>
        <v>0.12</v>
      </c>
      <c r="N17" s="80">
        <f t="shared" si="4"/>
        <v>0.13</v>
      </c>
      <c r="O17" s="80">
        <f t="shared" si="5"/>
        <v>0.13</v>
      </c>
      <c r="P17" s="80">
        <f t="shared" si="26"/>
        <v>0.12</v>
      </c>
      <c r="Q17" s="80">
        <f t="shared" si="6"/>
        <v>0.12</v>
      </c>
      <c r="R17" s="80">
        <f t="shared" si="7"/>
        <v>0.12</v>
      </c>
      <c r="S17" s="80">
        <f t="shared" si="8"/>
        <v>0.12</v>
      </c>
      <c r="T17" s="80">
        <f t="shared" si="9"/>
        <v>0.12</v>
      </c>
      <c r="U17" s="80">
        <f t="shared" si="10"/>
        <v>0.12</v>
      </c>
      <c r="V17" s="80">
        <f t="shared" si="11"/>
        <v>0.13</v>
      </c>
      <c r="W17" s="80">
        <f t="shared" si="12"/>
        <v>0.12</v>
      </c>
      <c r="X17" s="80">
        <f t="shared" si="13"/>
        <v>0.12</v>
      </c>
      <c r="Y17" s="80">
        <f t="shared" si="14"/>
        <v>0.11</v>
      </c>
      <c r="Z17" s="80">
        <f t="shared" si="15"/>
        <v>0.12</v>
      </c>
      <c r="AA17" s="80">
        <f t="shared" si="16"/>
        <v>0.11</v>
      </c>
      <c r="AB17" s="80">
        <f t="shared" si="17"/>
        <v>0.12</v>
      </c>
      <c r="AC17" s="80">
        <f t="shared" si="18"/>
        <v>0.12</v>
      </c>
      <c r="AD17" s="80">
        <f t="shared" si="19"/>
        <v>0.15</v>
      </c>
      <c r="AE17" s="80">
        <f t="shared" si="20"/>
        <v>0.11</v>
      </c>
      <c r="AF17" s="80">
        <f t="shared" si="21"/>
        <v>0.12</v>
      </c>
      <c r="AG17" s="80">
        <f t="shared" si="22"/>
        <v>0.11</v>
      </c>
      <c r="AH17" s="80">
        <f t="shared" si="23"/>
        <v>0.11</v>
      </c>
      <c r="AI17" s="80">
        <f t="shared" si="24"/>
        <v>0.13</v>
      </c>
      <c r="AJ17" s="80">
        <f t="shared" si="25"/>
        <v>0.11</v>
      </c>
    </row>
    <row r="18" spans="1:36" ht="12.95" customHeight="1" x14ac:dyDescent="0.15">
      <c r="A18" s="79">
        <v>345</v>
      </c>
      <c r="B18" s="108" t="s">
        <v>63</v>
      </c>
      <c r="C18" s="108"/>
      <c r="D18" s="79">
        <v>22</v>
      </c>
      <c r="E18" s="79">
        <v>14</v>
      </c>
      <c r="F18" s="4">
        <f t="shared" si="0"/>
        <v>0.24</v>
      </c>
      <c r="G18" s="79"/>
      <c r="H18" s="79"/>
      <c r="I18" s="79"/>
      <c r="J18" s="1" t="s">
        <v>15</v>
      </c>
      <c r="K18" s="80">
        <f t="shared" si="1"/>
        <v>0.24</v>
      </c>
      <c r="L18" s="80">
        <f t="shared" si="2"/>
        <v>0.26</v>
      </c>
      <c r="M18" s="80">
        <f t="shared" si="3"/>
        <v>0.25</v>
      </c>
      <c r="N18" s="80">
        <f t="shared" si="4"/>
        <v>0.26</v>
      </c>
      <c r="O18" s="80">
        <f t="shared" si="5"/>
        <v>0.27</v>
      </c>
      <c r="P18" s="80">
        <f t="shared" si="26"/>
        <v>0.25</v>
      </c>
      <c r="Q18" s="80">
        <f t="shared" si="6"/>
        <v>0.24</v>
      </c>
      <c r="R18" s="80">
        <f t="shared" si="7"/>
        <v>0.27</v>
      </c>
      <c r="S18" s="80">
        <f t="shared" si="8"/>
        <v>0.26</v>
      </c>
      <c r="T18" s="80">
        <f t="shared" si="9"/>
        <v>0.25</v>
      </c>
      <c r="U18" s="80">
        <f t="shared" si="10"/>
        <v>0.26</v>
      </c>
      <c r="V18" s="80">
        <f t="shared" si="11"/>
        <v>0.28000000000000003</v>
      </c>
      <c r="W18" s="80">
        <f t="shared" si="12"/>
        <v>0.26</v>
      </c>
      <c r="X18" s="80">
        <f t="shared" si="13"/>
        <v>0.26</v>
      </c>
      <c r="Y18" s="80">
        <f t="shared" si="14"/>
        <v>0.24</v>
      </c>
      <c r="Z18" s="80">
        <f t="shared" si="15"/>
        <v>0.26</v>
      </c>
      <c r="AA18" s="80">
        <f t="shared" si="16"/>
        <v>0.23</v>
      </c>
      <c r="AB18" s="80">
        <f t="shared" si="17"/>
        <v>0.27</v>
      </c>
      <c r="AC18" s="80">
        <f t="shared" si="18"/>
        <v>0.27</v>
      </c>
      <c r="AD18" s="80">
        <f t="shared" si="19"/>
        <v>0.28999999999999998</v>
      </c>
      <c r="AE18" s="80">
        <f t="shared" si="20"/>
        <v>0.24</v>
      </c>
      <c r="AF18" s="80">
        <f t="shared" si="21"/>
        <v>0.27</v>
      </c>
      <c r="AG18" s="80">
        <f t="shared" si="22"/>
        <v>0.24</v>
      </c>
      <c r="AH18" s="80">
        <f t="shared" si="23"/>
        <v>0.24</v>
      </c>
      <c r="AI18" s="80">
        <f t="shared" si="24"/>
        <v>0.26</v>
      </c>
      <c r="AJ18" s="80">
        <f t="shared" si="25"/>
        <v>0.24</v>
      </c>
    </row>
    <row r="19" spans="1:36" ht="12.95" customHeight="1" x14ac:dyDescent="0.15">
      <c r="A19" s="79">
        <v>346</v>
      </c>
      <c r="B19" s="108" t="s">
        <v>61</v>
      </c>
      <c r="C19" s="108"/>
      <c r="D19" s="79">
        <v>8</v>
      </c>
      <c r="E19" s="79">
        <v>8</v>
      </c>
      <c r="F19" s="4">
        <f t="shared" si="0"/>
        <v>0.02</v>
      </c>
      <c r="G19" s="5"/>
      <c r="H19" s="79" t="s">
        <v>65</v>
      </c>
      <c r="I19" s="79"/>
      <c r="J19" s="1" t="s">
        <v>15</v>
      </c>
      <c r="K19" s="80">
        <f t="shared" si="1"/>
        <v>0.02</v>
      </c>
      <c r="L19" s="80">
        <f t="shared" si="2"/>
        <v>0.02</v>
      </c>
      <c r="M19" s="80">
        <f t="shared" si="3"/>
        <v>0.02</v>
      </c>
      <c r="N19" s="80">
        <f t="shared" si="4"/>
        <v>0.02</v>
      </c>
      <c r="O19" s="80">
        <f t="shared" si="5"/>
        <v>0.02</v>
      </c>
      <c r="P19" s="80">
        <f t="shared" si="26"/>
        <v>0.02</v>
      </c>
      <c r="Q19" s="80">
        <f t="shared" si="6"/>
        <v>0.02</v>
      </c>
      <c r="R19" s="80">
        <f t="shared" si="7"/>
        <v>0.02</v>
      </c>
      <c r="S19" s="80">
        <f t="shared" si="8"/>
        <v>0.02</v>
      </c>
      <c r="T19" s="80">
        <f t="shared" si="9"/>
        <v>0.02</v>
      </c>
      <c r="U19" s="80">
        <f t="shared" si="10"/>
        <v>0.02</v>
      </c>
      <c r="V19" s="80">
        <f t="shared" si="11"/>
        <v>0.02</v>
      </c>
      <c r="W19" s="80">
        <f t="shared" si="12"/>
        <v>0.02</v>
      </c>
      <c r="X19" s="80">
        <f t="shared" si="13"/>
        <v>0.02</v>
      </c>
      <c r="Y19" s="80">
        <f t="shared" si="14"/>
        <v>0.02</v>
      </c>
      <c r="Z19" s="80">
        <f t="shared" si="15"/>
        <v>0.02</v>
      </c>
      <c r="AA19" s="80">
        <f t="shared" si="16"/>
        <v>0.02</v>
      </c>
      <c r="AB19" s="80">
        <f t="shared" si="17"/>
        <v>0.02</v>
      </c>
      <c r="AC19" s="80">
        <f t="shared" si="18"/>
        <v>0.02</v>
      </c>
      <c r="AD19" s="80">
        <f t="shared" si="19"/>
        <v>0.03</v>
      </c>
      <c r="AE19" s="80">
        <f t="shared" si="20"/>
        <v>0.02</v>
      </c>
      <c r="AF19" s="80">
        <f t="shared" si="21"/>
        <v>0.02</v>
      </c>
      <c r="AG19" s="80">
        <f t="shared" si="22"/>
        <v>0.02</v>
      </c>
      <c r="AH19" s="80">
        <f t="shared" si="23"/>
        <v>0.02</v>
      </c>
      <c r="AI19" s="80">
        <f t="shared" si="24"/>
        <v>0.02</v>
      </c>
      <c r="AJ19" s="80">
        <f t="shared" si="25"/>
        <v>0.02</v>
      </c>
    </row>
    <row r="20" spans="1:36" ht="12.95" customHeight="1" x14ac:dyDescent="0.15">
      <c r="A20" s="79">
        <v>347</v>
      </c>
      <c r="B20" s="108" t="s">
        <v>60</v>
      </c>
      <c r="C20" s="108"/>
      <c r="D20" s="79">
        <v>10</v>
      </c>
      <c r="E20" s="79">
        <v>11</v>
      </c>
      <c r="F20" s="4">
        <f t="shared" si="0"/>
        <v>0.04</v>
      </c>
      <c r="G20" s="5" t="s">
        <v>69</v>
      </c>
      <c r="H20" s="79" t="s">
        <v>65</v>
      </c>
      <c r="I20" s="79"/>
      <c r="J20" s="1" t="s">
        <v>15</v>
      </c>
      <c r="K20" s="80">
        <f t="shared" si="1"/>
        <v>0.05</v>
      </c>
      <c r="L20" s="80">
        <f t="shared" si="2"/>
        <v>0.05</v>
      </c>
      <c r="M20" s="80">
        <f t="shared" si="3"/>
        <v>0.05</v>
      </c>
      <c r="N20" s="80">
        <f t="shared" si="4"/>
        <v>0.05</v>
      </c>
      <c r="O20" s="80">
        <f t="shared" si="5"/>
        <v>0.05</v>
      </c>
      <c r="P20" s="80">
        <f t="shared" si="26"/>
        <v>0.05</v>
      </c>
      <c r="Q20" s="80">
        <f t="shared" si="6"/>
        <v>0.05</v>
      </c>
      <c r="R20" s="80">
        <f t="shared" si="7"/>
        <v>0.05</v>
      </c>
      <c r="S20" s="80">
        <f t="shared" si="8"/>
        <v>0.05</v>
      </c>
      <c r="T20" s="80">
        <f t="shared" si="9"/>
        <v>0.05</v>
      </c>
      <c r="U20" s="80">
        <f t="shared" si="10"/>
        <v>0.05</v>
      </c>
      <c r="V20" s="80">
        <f t="shared" si="11"/>
        <v>0.05</v>
      </c>
      <c r="W20" s="80">
        <f t="shared" si="12"/>
        <v>0.05</v>
      </c>
      <c r="X20" s="80">
        <f t="shared" si="13"/>
        <v>0.05</v>
      </c>
      <c r="Y20" s="80">
        <f t="shared" si="14"/>
        <v>0.04</v>
      </c>
      <c r="Z20" s="80">
        <f t="shared" si="15"/>
        <v>0.05</v>
      </c>
      <c r="AA20" s="80">
        <f t="shared" si="16"/>
        <v>0.04</v>
      </c>
      <c r="AB20" s="80">
        <f t="shared" si="17"/>
        <v>0.04</v>
      </c>
      <c r="AC20" s="80">
        <f t="shared" si="18"/>
        <v>0.05</v>
      </c>
      <c r="AD20" s="80">
        <f t="shared" si="19"/>
        <v>0.06</v>
      </c>
      <c r="AE20" s="80">
        <f t="shared" si="20"/>
        <v>0.04</v>
      </c>
      <c r="AF20" s="80">
        <f t="shared" si="21"/>
        <v>0.04</v>
      </c>
      <c r="AG20" s="80">
        <f t="shared" si="22"/>
        <v>0.04</v>
      </c>
      <c r="AH20" s="80">
        <f t="shared" si="23"/>
        <v>0.04</v>
      </c>
      <c r="AI20" s="80">
        <f t="shared" si="24"/>
        <v>0.05</v>
      </c>
      <c r="AJ20" s="80">
        <f t="shared" si="25"/>
        <v>0.04</v>
      </c>
    </row>
    <row r="21" spans="1:36" ht="12.95" customHeight="1" x14ac:dyDescent="0.15">
      <c r="A21" s="79">
        <v>348</v>
      </c>
      <c r="B21" s="108" t="s">
        <v>60</v>
      </c>
      <c r="C21" s="108"/>
      <c r="D21" s="79">
        <v>12</v>
      </c>
      <c r="E21" s="79">
        <v>11</v>
      </c>
      <c r="F21" s="4">
        <f t="shared" si="0"/>
        <v>0.06</v>
      </c>
      <c r="G21" s="79" t="s">
        <v>69</v>
      </c>
      <c r="H21" s="79" t="s">
        <v>65</v>
      </c>
      <c r="I21" s="79"/>
      <c r="J21" s="1" t="s">
        <v>15</v>
      </c>
      <c r="K21" s="80">
        <f t="shared" si="1"/>
        <v>7.0000000000000007E-2</v>
      </c>
      <c r="L21" s="80">
        <f t="shared" si="2"/>
        <v>7.0000000000000007E-2</v>
      </c>
      <c r="M21" s="80">
        <f t="shared" si="3"/>
        <v>7.0000000000000007E-2</v>
      </c>
      <c r="N21" s="80">
        <f t="shared" si="4"/>
        <v>7.0000000000000007E-2</v>
      </c>
      <c r="O21" s="80">
        <f t="shared" si="5"/>
        <v>7.0000000000000007E-2</v>
      </c>
      <c r="P21" s="80">
        <f t="shared" si="26"/>
        <v>7.0000000000000007E-2</v>
      </c>
      <c r="Q21" s="80">
        <f t="shared" si="6"/>
        <v>0.06</v>
      </c>
      <c r="R21" s="80">
        <f t="shared" si="7"/>
        <v>7.0000000000000007E-2</v>
      </c>
      <c r="S21" s="80">
        <f t="shared" si="8"/>
        <v>7.0000000000000007E-2</v>
      </c>
      <c r="T21" s="80">
        <f t="shared" si="9"/>
        <v>7.0000000000000007E-2</v>
      </c>
      <c r="U21" s="80">
        <f t="shared" si="10"/>
        <v>7.0000000000000007E-2</v>
      </c>
      <c r="V21" s="80">
        <f t="shared" si="11"/>
        <v>7.0000000000000007E-2</v>
      </c>
      <c r="W21" s="80">
        <f t="shared" si="12"/>
        <v>7.0000000000000007E-2</v>
      </c>
      <c r="X21" s="80">
        <f t="shared" si="13"/>
        <v>7.0000000000000007E-2</v>
      </c>
      <c r="Y21" s="80">
        <f t="shared" si="14"/>
        <v>0.06</v>
      </c>
      <c r="Z21" s="80">
        <f t="shared" si="15"/>
        <v>7.0000000000000007E-2</v>
      </c>
      <c r="AA21" s="80">
        <f t="shared" si="16"/>
        <v>0.06</v>
      </c>
      <c r="AB21" s="80">
        <f t="shared" si="17"/>
        <v>0.06</v>
      </c>
      <c r="AC21" s="80">
        <f t="shared" si="18"/>
        <v>7.0000000000000007E-2</v>
      </c>
      <c r="AD21" s="80">
        <f t="shared" si="19"/>
        <v>0.08</v>
      </c>
      <c r="AE21" s="80">
        <f t="shared" si="20"/>
        <v>0.06</v>
      </c>
      <c r="AF21" s="80">
        <f t="shared" si="21"/>
        <v>0.06</v>
      </c>
      <c r="AG21" s="80">
        <f t="shared" si="22"/>
        <v>0.06</v>
      </c>
      <c r="AH21" s="80">
        <f t="shared" si="23"/>
        <v>0.06</v>
      </c>
      <c r="AI21" s="80">
        <f t="shared" si="24"/>
        <v>7.0000000000000007E-2</v>
      </c>
      <c r="AJ21" s="80">
        <f t="shared" si="25"/>
        <v>0.06</v>
      </c>
    </row>
    <row r="22" spans="1:36" ht="12.95" customHeight="1" x14ac:dyDescent="0.15">
      <c r="A22" s="79">
        <v>349</v>
      </c>
      <c r="B22" s="108" t="s">
        <v>61</v>
      </c>
      <c r="C22" s="108"/>
      <c r="D22" s="79">
        <v>12</v>
      </c>
      <c r="E22" s="79">
        <v>11</v>
      </c>
      <c r="F22" s="4">
        <f t="shared" si="0"/>
        <v>0.06</v>
      </c>
      <c r="G22" s="5"/>
      <c r="H22" s="79" t="s">
        <v>65</v>
      </c>
      <c r="I22" s="79"/>
      <c r="J22" s="1" t="s">
        <v>15</v>
      </c>
      <c r="K22" s="80">
        <f t="shared" si="1"/>
        <v>7.0000000000000007E-2</v>
      </c>
      <c r="L22" s="80">
        <f t="shared" si="2"/>
        <v>7.0000000000000007E-2</v>
      </c>
      <c r="M22" s="80">
        <f t="shared" si="3"/>
        <v>7.0000000000000007E-2</v>
      </c>
      <c r="N22" s="80">
        <f t="shared" si="4"/>
        <v>7.0000000000000007E-2</v>
      </c>
      <c r="O22" s="80">
        <f t="shared" si="5"/>
        <v>7.0000000000000007E-2</v>
      </c>
      <c r="P22" s="80">
        <f t="shared" si="26"/>
        <v>7.0000000000000007E-2</v>
      </c>
      <c r="Q22" s="80">
        <f t="shared" si="6"/>
        <v>0.06</v>
      </c>
      <c r="R22" s="80">
        <f t="shared" si="7"/>
        <v>7.0000000000000007E-2</v>
      </c>
      <c r="S22" s="80">
        <f t="shared" si="8"/>
        <v>7.0000000000000007E-2</v>
      </c>
      <c r="T22" s="80">
        <f t="shared" si="9"/>
        <v>7.0000000000000007E-2</v>
      </c>
      <c r="U22" s="80">
        <f t="shared" si="10"/>
        <v>7.0000000000000007E-2</v>
      </c>
      <c r="V22" s="80">
        <f t="shared" si="11"/>
        <v>7.0000000000000007E-2</v>
      </c>
      <c r="W22" s="80">
        <f t="shared" si="12"/>
        <v>7.0000000000000007E-2</v>
      </c>
      <c r="X22" s="80">
        <f t="shared" si="13"/>
        <v>7.0000000000000007E-2</v>
      </c>
      <c r="Y22" s="80">
        <f t="shared" si="14"/>
        <v>0.06</v>
      </c>
      <c r="Z22" s="80">
        <f t="shared" si="15"/>
        <v>7.0000000000000007E-2</v>
      </c>
      <c r="AA22" s="80">
        <f t="shared" si="16"/>
        <v>0.06</v>
      </c>
      <c r="AB22" s="80">
        <f t="shared" si="17"/>
        <v>0.06</v>
      </c>
      <c r="AC22" s="80">
        <f t="shared" si="18"/>
        <v>7.0000000000000007E-2</v>
      </c>
      <c r="AD22" s="80">
        <f t="shared" si="19"/>
        <v>0.08</v>
      </c>
      <c r="AE22" s="80">
        <f t="shared" si="20"/>
        <v>0.06</v>
      </c>
      <c r="AF22" s="80">
        <f t="shared" si="21"/>
        <v>0.06</v>
      </c>
      <c r="AG22" s="80">
        <f t="shared" si="22"/>
        <v>0.06</v>
      </c>
      <c r="AH22" s="80">
        <f t="shared" si="23"/>
        <v>0.06</v>
      </c>
      <c r="AI22" s="80">
        <f t="shared" si="24"/>
        <v>7.0000000000000007E-2</v>
      </c>
      <c r="AJ22" s="80">
        <f t="shared" si="25"/>
        <v>0.06</v>
      </c>
    </row>
    <row r="23" spans="1:36" ht="12.95" customHeight="1" x14ac:dyDescent="0.15">
      <c r="A23" s="79">
        <v>350</v>
      </c>
      <c r="B23" s="108" t="s">
        <v>61</v>
      </c>
      <c r="C23" s="108"/>
      <c r="D23" s="79">
        <v>10</v>
      </c>
      <c r="E23" s="79">
        <v>6</v>
      </c>
      <c r="F23" s="4">
        <f t="shared" si="0"/>
        <v>0.03</v>
      </c>
      <c r="G23" s="5" t="s">
        <v>69</v>
      </c>
      <c r="H23" s="79" t="s">
        <v>65</v>
      </c>
      <c r="I23" s="79"/>
      <c r="J23" s="1" t="s">
        <v>15</v>
      </c>
      <c r="K23" s="80">
        <f t="shared" si="1"/>
        <v>0.03</v>
      </c>
      <c r="L23" s="80">
        <f t="shared" si="2"/>
        <v>0.02</v>
      </c>
      <c r="M23" s="80">
        <f t="shared" si="3"/>
        <v>0.02</v>
      </c>
      <c r="N23" s="80">
        <f t="shared" si="4"/>
        <v>0.03</v>
      </c>
      <c r="O23" s="80">
        <f t="shared" si="5"/>
        <v>0.03</v>
      </c>
      <c r="P23" s="80">
        <f t="shared" si="26"/>
        <v>0.03</v>
      </c>
      <c r="Q23" s="80">
        <f t="shared" si="6"/>
        <v>0.03</v>
      </c>
      <c r="R23" s="80">
        <f t="shared" si="7"/>
        <v>0.03</v>
      </c>
      <c r="S23" s="80">
        <f t="shared" si="8"/>
        <v>0.02</v>
      </c>
      <c r="T23" s="80">
        <f t="shared" si="9"/>
        <v>0.02</v>
      </c>
      <c r="U23" s="80">
        <f t="shared" si="10"/>
        <v>0.03</v>
      </c>
      <c r="V23" s="80">
        <f t="shared" si="11"/>
        <v>0.03</v>
      </c>
      <c r="W23" s="80">
        <f t="shared" si="12"/>
        <v>0.03</v>
      </c>
      <c r="X23" s="80">
        <f t="shared" si="13"/>
        <v>0.03</v>
      </c>
      <c r="Y23" s="80">
        <f t="shared" si="14"/>
        <v>0.02</v>
      </c>
      <c r="Z23" s="80">
        <f t="shared" si="15"/>
        <v>0.03</v>
      </c>
      <c r="AA23" s="80">
        <f t="shared" si="16"/>
        <v>0.02</v>
      </c>
      <c r="AB23" s="80">
        <f t="shared" si="17"/>
        <v>0.02</v>
      </c>
      <c r="AC23" s="80">
        <f t="shared" si="18"/>
        <v>0.02</v>
      </c>
      <c r="AD23" s="80">
        <f t="shared" si="19"/>
        <v>0.03</v>
      </c>
      <c r="AE23" s="80">
        <f t="shared" si="20"/>
        <v>0.02</v>
      </c>
      <c r="AF23" s="80">
        <f t="shared" si="21"/>
        <v>0.02</v>
      </c>
      <c r="AG23" s="80">
        <f t="shared" si="22"/>
        <v>0.03</v>
      </c>
      <c r="AH23" s="80">
        <f t="shared" si="23"/>
        <v>0.02</v>
      </c>
      <c r="AI23" s="80">
        <f t="shared" si="24"/>
        <v>0.03</v>
      </c>
      <c r="AJ23" s="80">
        <f t="shared" si="25"/>
        <v>0.03</v>
      </c>
    </row>
    <row r="24" spans="1:36" ht="12.95" customHeight="1" x14ac:dyDescent="0.15">
      <c r="A24" s="79">
        <v>351</v>
      </c>
      <c r="B24" s="108" t="s">
        <v>61</v>
      </c>
      <c r="C24" s="108"/>
      <c r="D24" s="79">
        <v>10</v>
      </c>
      <c r="E24" s="79">
        <v>8</v>
      </c>
      <c r="F24" s="4">
        <f t="shared" si="0"/>
        <v>0.03</v>
      </c>
      <c r="G24" s="79" t="s">
        <v>69</v>
      </c>
      <c r="H24" s="79" t="s">
        <v>65</v>
      </c>
      <c r="I24" s="79"/>
      <c r="J24" s="1" t="s">
        <v>15</v>
      </c>
      <c r="K24" s="80">
        <f t="shared" si="1"/>
        <v>0.03</v>
      </c>
      <c r="L24" s="80">
        <f t="shared" si="2"/>
        <v>0.03</v>
      </c>
      <c r="M24" s="80">
        <f t="shared" si="3"/>
        <v>0.03</v>
      </c>
      <c r="N24" s="80">
        <f t="shared" si="4"/>
        <v>0.04</v>
      </c>
      <c r="O24" s="80">
        <f t="shared" si="5"/>
        <v>0.04</v>
      </c>
      <c r="P24" s="80">
        <f t="shared" si="26"/>
        <v>0.03</v>
      </c>
      <c r="Q24" s="80">
        <f t="shared" si="6"/>
        <v>0.03</v>
      </c>
      <c r="R24" s="80">
        <f t="shared" si="7"/>
        <v>0.03</v>
      </c>
      <c r="S24" s="80">
        <f t="shared" si="8"/>
        <v>0.03</v>
      </c>
      <c r="T24" s="80">
        <f t="shared" si="9"/>
        <v>0.03</v>
      </c>
      <c r="U24" s="80">
        <f t="shared" si="10"/>
        <v>0.03</v>
      </c>
      <c r="V24" s="80">
        <f t="shared" si="11"/>
        <v>0.04</v>
      </c>
      <c r="W24" s="80">
        <f t="shared" si="12"/>
        <v>0.04</v>
      </c>
      <c r="X24" s="80">
        <f t="shared" si="13"/>
        <v>0.03</v>
      </c>
      <c r="Y24" s="80">
        <f t="shared" si="14"/>
        <v>0.03</v>
      </c>
      <c r="Z24" s="80">
        <f t="shared" si="15"/>
        <v>0.04</v>
      </c>
      <c r="AA24" s="80">
        <f t="shared" si="16"/>
        <v>0.03</v>
      </c>
      <c r="AB24" s="80">
        <f t="shared" si="17"/>
        <v>0.03</v>
      </c>
      <c r="AC24" s="80">
        <f t="shared" si="18"/>
        <v>0.03</v>
      </c>
      <c r="AD24" s="80">
        <f t="shared" si="19"/>
        <v>0.04</v>
      </c>
      <c r="AE24" s="80">
        <f t="shared" si="20"/>
        <v>0.03</v>
      </c>
      <c r="AF24" s="80">
        <f t="shared" si="21"/>
        <v>0.03</v>
      </c>
      <c r="AG24" s="80">
        <f t="shared" si="22"/>
        <v>0.03</v>
      </c>
      <c r="AH24" s="80">
        <f t="shared" si="23"/>
        <v>0.03</v>
      </c>
      <c r="AI24" s="80">
        <f t="shared" si="24"/>
        <v>0.04</v>
      </c>
      <c r="AJ24" s="80">
        <f t="shared" si="25"/>
        <v>0.03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6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5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250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1.7400000000000007</v>
      </c>
      <c r="D50" s="16">
        <f>SUMIF(G4:G43,"*下層*",F4:F43)</f>
        <v>0</v>
      </c>
      <c r="E50" s="4">
        <f>SUM(F4:F43)</f>
        <v>1.7400000000000007</v>
      </c>
      <c r="F50" s="13"/>
      <c r="G50" s="17">
        <f>C50*100</f>
        <v>174.00000000000006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1.01</v>
      </c>
      <c r="D57" s="16">
        <f>SUMIF(H4:H43,"▲",F4:F43)</f>
        <v>0</v>
      </c>
      <c r="E57" s="16">
        <f>SUM(C57:D57)</f>
        <v>1.01</v>
      </c>
      <c r="F57" s="13"/>
      <c r="G57" s="19">
        <f>C57*100</f>
        <v>101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76.2</v>
      </c>
      <c r="D61" s="20" t="str">
        <f>IF(D47&gt;0,ROUND(D54/D47*100,1),"")</f>
        <v/>
      </c>
      <c r="E61" s="20">
        <f>ROUND(E54/E47*100,1)</f>
        <v>76.2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58</v>
      </c>
      <c r="D62" s="20" t="str">
        <f>IF(D47&gt;0,ROUND(D57/D50*100,1),"")</f>
        <v/>
      </c>
      <c r="E62" s="20">
        <f>ROUND(E57/E50*100,1)</f>
        <v>58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0.73000000000000065</v>
      </c>
      <c r="D69" s="16" t="str">
        <f>IF(D66&gt;0,D50-D57,"")</f>
        <v/>
      </c>
      <c r="E69" s="4">
        <f>SUM(C69:D69)</f>
        <v>0.73000000000000065</v>
      </c>
      <c r="F69" s="13"/>
      <c r="G69" s="17">
        <f>C69*100</f>
        <v>73.000000000000071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形状比＝71、Sr＝37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03" priority="16" stopIfTrue="1">
      <formula>AND(($H4="スギ"),(#REF!&lt;12))</formula>
    </cfRule>
  </conditionalFormatting>
  <conditionalFormatting sqref="L4:L43">
    <cfRule type="expression" dxfId="702" priority="15" stopIfTrue="1">
      <formula>AND(($H4="スギ"),(#REF!&lt;22),(#REF!&gt;=12))</formula>
    </cfRule>
  </conditionalFormatting>
  <conditionalFormatting sqref="M4:M43">
    <cfRule type="expression" dxfId="701" priority="14" stopIfTrue="1">
      <formula>AND(($H4="スギ"),(#REF!&lt;32),(#REF!&gt;=22))</formula>
    </cfRule>
  </conditionalFormatting>
  <conditionalFormatting sqref="N4:N43">
    <cfRule type="expression" dxfId="700" priority="13" stopIfTrue="1">
      <formula>AND(($H4="スギ"),(#REF!&lt;42),(#REF!&gt;=32))</formula>
    </cfRule>
  </conditionalFormatting>
  <conditionalFormatting sqref="U4:U43 Z4:AF43 AJ4:AJ43 O4:P43">
    <cfRule type="expression" dxfId="699" priority="12" stopIfTrue="1">
      <formula>AND(($H4="スギ"),(#REF!&gt;=42))</formula>
    </cfRule>
  </conditionalFormatting>
  <conditionalFormatting sqref="Q4:Q43 AA4:AA43">
    <cfRule type="expression" dxfId="698" priority="11" stopIfTrue="1">
      <formula>AND(($H4="ヒノキ"),(#REF!&lt;12))</formula>
    </cfRule>
  </conditionalFormatting>
  <conditionalFormatting sqref="R4:R43 AB4:AE43">
    <cfRule type="expression" dxfId="697" priority="10" stopIfTrue="1">
      <formula>AND(($H4="ヒノキ"),(#REF!&lt;22),(#REF!&gt;=12))</formula>
    </cfRule>
  </conditionalFormatting>
  <conditionalFormatting sqref="S4:S43">
    <cfRule type="expression" dxfId="696" priority="9" stopIfTrue="1">
      <formula>AND(($H4="ヒノキ"),(#REF!&lt;32),(#REF!&gt;=22))</formula>
    </cfRule>
  </conditionalFormatting>
  <conditionalFormatting sqref="T4:U43 Z4:AF43 AJ4:AJ43">
    <cfRule type="expression" dxfId="695" priority="8" stopIfTrue="1">
      <formula>AND(($H4="ヒノキ"),(#REF!&gt;=32))</formula>
    </cfRule>
  </conditionalFormatting>
  <conditionalFormatting sqref="V4:V43 AA4:AA43">
    <cfRule type="expression" dxfId="694" priority="7" stopIfTrue="1">
      <formula>AND(($H4="アカマツ"),(#REF!&lt;12))</formula>
    </cfRule>
  </conditionalFormatting>
  <conditionalFormatting sqref="W4:W43 AB4:AB43">
    <cfRule type="expression" dxfId="693" priority="6" stopIfTrue="1">
      <formula>AND(($H4="アカマツ"),(#REF!&lt;22),(#REF!&gt;=12))</formula>
    </cfRule>
  </conditionalFormatting>
  <conditionalFormatting sqref="X4:X43 AC4:AC43">
    <cfRule type="expression" dxfId="692" priority="5" stopIfTrue="1">
      <formula>AND(($H4="アカマツ"),(#REF!&lt;42),(#REF!&gt;=22))</formula>
    </cfRule>
  </conditionalFormatting>
  <conditionalFormatting sqref="Y4:AF43 AJ4:AJ43">
    <cfRule type="expression" dxfId="691" priority="4" stopIfTrue="1">
      <formula>AND(($H4="アカマツ"),(#REF!&gt;=42))</formula>
    </cfRule>
  </conditionalFormatting>
  <conditionalFormatting sqref="AG4:AG43">
    <cfRule type="expression" dxfId="690" priority="3" stopIfTrue="1">
      <formula>AND(($H4&lt;&gt;"スギ"),($H4&lt;&gt;"ヒノキ"),($H4&lt;&gt;"アカマツ"),(#REF!&lt;12))</formula>
    </cfRule>
  </conditionalFormatting>
  <conditionalFormatting sqref="AH4:AH43">
    <cfRule type="expression" dxfId="6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U98"/>
  <sheetViews>
    <sheetView zoomScaleNormal="100" zoomScaleSheetLayoutView="100" workbookViewId="0">
      <selection activeCell="D1" sqref="D1:G1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94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95</v>
      </c>
      <c r="E2" s="50" t="s">
        <v>96</v>
      </c>
      <c r="F2" s="50" t="s">
        <v>97</v>
      </c>
      <c r="G2" s="50" t="s">
        <v>98</v>
      </c>
      <c r="H2" s="50" t="s">
        <v>99</v>
      </c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100</v>
      </c>
      <c r="E3" s="23" t="s">
        <v>101</v>
      </c>
      <c r="F3" s="23" t="s">
        <v>102</v>
      </c>
      <c r="G3" s="23" t="s">
        <v>103</v>
      </c>
      <c r="H3" s="23" t="s">
        <v>104</v>
      </c>
      <c r="I3" s="23"/>
      <c r="J3" s="23"/>
    </row>
    <row r="5" spans="1:21" ht="14.25" x14ac:dyDescent="0.15">
      <c r="A5" s="136" t="str">
        <f>D1</f>
        <v>S-5広葉樹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No.6</v>
      </c>
      <c r="E9" s="26" t="str">
        <f t="shared" si="0"/>
        <v>No.7</v>
      </c>
      <c r="F9" s="26" t="str">
        <f t="shared" si="0"/>
        <v>No.8</v>
      </c>
      <c r="G9" s="26" t="str">
        <f t="shared" si="0"/>
        <v>No.9</v>
      </c>
      <c r="H9" s="26" t="str">
        <f t="shared" si="0"/>
        <v>No.10</v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24</v>
      </c>
      <c r="D10" s="55">
        <f t="shared" ref="D10:J10" ca="1" si="1">IF(D$2&lt;&gt;"",INDIRECT(D$2&amp;"!C47"),"")</f>
        <v>31</v>
      </c>
      <c r="E10" s="55">
        <f t="shared" ca="1" si="1"/>
        <v>28</v>
      </c>
      <c r="F10" s="55">
        <f t="shared" ca="1" si="1"/>
        <v>15</v>
      </c>
      <c r="G10" s="55">
        <f t="shared" ca="1" si="1"/>
        <v>24</v>
      </c>
      <c r="H10" s="55">
        <f t="shared" ca="1" si="1"/>
        <v>21</v>
      </c>
      <c r="I10" s="55" t="str">
        <f t="shared" ca="1" si="1"/>
        <v/>
      </c>
      <c r="J10" s="55" t="str">
        <f t="shared" ca="1" si="1"/>
        <v/>
      </c>
      <c r="K10" s="28">
        <f ca="1">C10*100</f>
        <v>2400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10</v>
      </c>
      <c r="D11" s="55">
        <f t="shared" ref="D11:J11" ca="1" si="2">IF(D$2&lt;&gt;"",INDIRECT(D$2&amp;"!C48"),"")</f>
        <v>10</v>
      </c>
      <c r="E11" s="55">
        <f t="shared" ca="1" si="2"/>
        <v>10</v>
      </c>
      <c r="F11" s="55">
        <f t="shared" ca="1" si="2"/>
        <v>9</v>
      </c>
      <c r="G11" s="55">
        <f t="shared" ca="1" si="2"/>
        <v>12</v>
      </c>
      <c r="H11" s="55">
        <f t="shared" ca="1" si="2"/>
        <v>11</v>
      </c>
      <c r="I11" s="55" t="str">
        <f t="shared" ca="1" si="2"/>
        <v/>
      </c>
      <c r="J11" s="55" t="str">
        <f t="shared" ca="1" si="2"/>
        <v/>
      </c>
      <c r="K11" s="29">
        <f ca="1">C11</f>
        <v>10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13</v>
      </c>
      <c r="D12" s="55">
        <f t="shared" ref="D12:J12" ca="1" si="3">IF(D$2&lt;&gt;"",INDIRECT(D$2&amp;"!C49"),"")</f>
        <v>14</v>
      </c>
      <c r="E12" s="55">
        <f t="shared" ca="1" si="3"/>
        <v>14</v>
      </c>
      <c r="F12" s="55">
        <f t="shared" ca="1" si="3"/>
        <v>13</v>
      </c>
      <c r="G12" s="55">
        <f t="shared" ca="1" si="3"/>
        <v>12</v>
      </c>
      <c r="H12" s="55">
        <f t="shared" ca="1" si="3"/>
        <v>13</v>
      </c>
      <c r="I12" s="55" t="str">
        <f t="shared" ca="1" si="3"/>
        <v/>
      </c>
      <c r="J12" s="55" t="str">
        <f t="shared" ca="1" si="3"/>
        <v/>
      </c>
      <c r="K12" s="29">
        <f ca="1">C12</f>
        <v>13</v>
      </c>
    </row>
    <row r="13" spans="1:21" ht="12.75" customHeight="1" x14ac:dyDescent="0.15">
      <c r="A13" s="121" t="s">
        <v>25</v>
      </c>
      <c r="B13" s="122"/>
      <c r="C13" s="4">
        <f ca="1">ROUND(AVERAGE(D13:J13),3)</f>
        <v>2.1379999999999999</v>
      </c>
      <c r="D13" s="30">
        <f t="shared" ref="D13:J13" ca="1" si="4">IF(D$2&lt;&gt;"",INDIRECT(D$2&amp;"!C50"),"")</f>
        <v>3.3399999999999994</v>
      </c>
      <c r="E13" s="30">
        <f t="shared" ca="1" si="4"/>
        <v>2.7499999999999996</v>
      </c>
      <c r="F13" s="30">
        <f t="shared" ca="1" si="4"/>
        <v>1.1600000000000001</v>
      </c>
      <c r="G13" s="30">
        <f t="shared" ca="1" si="4"/>
        <v>1.7000000000000006</v>
      </c>
      <c r="H13" s="30">
        <f t="shared" ca="1" si="4"/>
        <v>1.7400000000000007</v>
      </c>
      <c r="I13" s="30" t="str">
        <f t="shared" ca="1" si="4"/>
        <v/>
      </c>
      <c r="J13" s="30" t="str">
        <f t="shared" ca="1" si="4"/>
        <v/>
      </c>
      <c r="K13" s="31">
        <f ca="1">C13*100</f>
        <v>213.79999999999998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形状比＝77、Sr＝20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No.6</v>
      </c>
      <c r="E17" s="26" t="str">
        <f t="shared" si="5"/>
        <v>No.7</v>
      </c>
      <c r="F17" s="26" t="str">
        <f t="shared" si="5"/>
        <v>No.8</v>
      </c>
      <c r="G17" s="26" t="str">
        <f t="shared" si="5"/>
        <v>No.9</v>
      </c>
      <c r="H17" s="26" t="str">
        <f t="shared" si="5"/>
        <v>No.10</v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55">
        <f t="shared" ref="D18:J18" ca="1" si="6">IF(D$2&lt;&gt;"",INDIRECT(D$2&amp;"!D47"),"")</f>
        <v>0</v>
      </c>
      <c r="E18" s="55">
        <f t="shared" ca="1" si="6"/>
        <v>0</v>
      </c>
      <c r="F18" s="55">
        <f t="shared" ca="1" si="6"/>
        <v>0</v>
      </c>
      <c r="G18" s="55">
        <f t="shared" ca="1" si="6"/>
        <v>0</v>
      </c>
      <c r="H18" s="55">
        <f t="shared" ca="1" si="6"/>
        <v>0</v>
      </c>
      <c r="I18" s="55" t="str">
        <f t="shared" ca="1" si="6"/>
        <v/>
      </c>
      <c r="J18" s="55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55" t="str">
        <f t="shared" ref="D19:J19" ca="1" si="7">IF(D$2&lt;&gt;"",INDIRECT(D$2&amp;"!D48"),"")</f>
        <v/>
      </c>
      <c r="E19" s="55" t="str">
        <f t="shared" ca="1" si="7"/>
        <v/>
      </c>
      <c r="F19" s="55" t="str">
        <f t="shared" ca="1" si="7"/>
        <v/>
      </c>
      <c r="G19" s="55" t="str">
        <f t="shared" ca="1" si="7"/>
        <v/>
      </c>
      <c r="H19" s="55" t="str">
        <f t="shared" ca="1" si="7"/>
        <v/>
      </c>
      <c r="I19" s="55" t="str">
        <f t="shared" ca="1" si="7"/>
        <v/>
      </c>
      <c r="J19" s="55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55" t="str">
        <f t="shared" ref="D20:J20" ca="1" si="8">IF(D$2&lt;&gt;"",INDIRECT(D$2&amp;"!D49"),"")</f>
        <v/>
      </c>
      <c r="E20" s="55" t="str">
        <f t="shared" ca="1" si="8"/>
        <v/>
      </c>
      <c r="F20" s="55" t="str">
        <f t="shared" ca="1" si="8"/>
        <v/>
      </c>
      <c r="G20" s="55" t="str">
        <f t="shared" ca="1" si="8"/>
        <v/>
      </c>
      <c r="H20" s="55" t="str">
        <f t="shared" ca="1" si="8"/>
        <v/>
      </c>
      <c r="I20" s="55" t="str">
        <f t="shared" ca="1" si="8"/>
        <v/>
      </c>
      <c r="J20" s="55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>
        <f t="shared" ca="1" si="9"/>
        <v>0</v>
      </c>
      <c r="H21" s="32">
        <f t="shared" ca="1" si="9"/>
        <v>0</v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No.6</v>
      </c>
      <c r="E24" s="26" t="str">
        <f t="shared" si="10"/>
        <v>No.7</v>
      </c>
      <c r="F24" s="26" t="str">
        <f t="shared" si="10"/>
        <v>No.8</v>
      </c>
      <c r="G24" s="26" t="str">
        <f t="shared" si="10"/>
        <v>No.9</v>
      </c>
      <c r="H24" s="26" t="str">
        <f t="shared" si="10"/>
        <v>No.10</v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24</v>
      </c>
      <c r="D25" s="55">
        <f t="shared" ref="D25:J25" ca="1" si="11">IF(D$2&lt;&gt;"",INDIRECT(D$2&amp;"!E47"),"")</f>
        <v>31</v>
      </c>
      <c r="E25" s="55">
        <f t="shared" ca="1" si="11"/>
        <v>28</v>
      </c>
      <c r="F25" s="55">
        <f t="shared" ca="1" si="11"/>
        <v>15</v>
      </c>
      <c r="G25" s="55">
        <f t="shared" ca="1" si="11"/>
        <v>24</v>
      </c>
      <c r="H25" s="55">
        <f t="shared" ca="1" si="11"/>
        <v>21</v>
      </c>
      <c r="I25" s="55" t="str">
        <f t="shared" ca="1" si="11"/>
        <v/>
      </c>
      <c r="J25" s="5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10</v>
      </c>
      <c r="D26" s="55">
        <f t="shared" ref="D26:J26" ca="1" si="12">IF(D$2&lt;&gt;"",INDIRECT(D$2&amp;"!E48"),"")</f>
        <v>10</v>
      </c>
      <c r="E26" s="55">
        <f t="shared" ca="1" si="12"/>
        <v>10</v>
      </c>
      <c r="F26" s="55">
        <f t="shared" ca="1" si="12"/>
        <v>9</v>
      </c>
      <c r="G26" s="55">
        <f t="shared" ca="1" si="12"/>
        <v>12</v>
      </c>
      <c r="H26" s="55">
        <f t="shared" ca="1" si="12"/>
        <v>11</v>
      </c>
      <c r="I26" s="55" t="str">
        <f t="shared" ca="1" si="12"/>
        <v/>
      </c>
      <c r="J26" s="5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13</v>
      </c>
      <c r="D27" s="55">
        <f t="shared" ref="D27:J27" ca="1" si="13">IF(D$2&lt;&gt;"",INDIRECT(D$2&amp;"!E49"),"")</f>
        <v>14</v>
      </c>
      <c r="E27" s="55">
        <f t="shared" ca="1" si="13"/>
        <v>14</v>
      </c>
      <c r="F27" s="55">
        <f t="shared" ca="1" si="13"/>
        <v>13</v>
      </c>
      <c r="G27" s="55">
        <f t="shared" ca="1" si="13"/>
        <v>12</v>
      </c>
      <c r="H27" s="55">
        <f t="shared" ca="1" si="13"/>
        <v>13</v>
      </c>
      <c r="I27" s="55" t="str">
        <f t="shared" ca="1" si="13"/>
        <v/>
      </c>
      <c r="J27" s="5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2.1379999999999999</v>
      </c>
      <c r="D28" s="30">
        <f t="shared" ref="D28:J28" ca="1" si="14">IF(D$2&lt;&gt;"",INDIRECT(D$2&amp;"!E50"),"")</f>
        <v>3.3399999999999994</v>
      </c>
      <c r="E28" s="30">
        <f t="shared" ca="1" si="14"/>
        <v>2.7499999999999996</v>
      </c>
      <c r="F28" s="30">
        <f t="shared" ca="1" si="14"/>
        <v>1.1600000000000001</v>
      </c>
      <c r="G28" s="30">
        <f t="shared" ca="1" si="14"/>
        <v>1.7000000000000006</v>
      </c>
      <c r="H28" s="30">
        <f t="shared" ca="1" si="14"/>
        <v>1.7400000000000007</v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No.6</v>
      </c>
      <c r="E32" s="26" t="str">
        <f t="shared" si="15"/>
        <v>No.7</v>
      </c>
      <c r="F32" s="26" t="str">
        <f t="shared" si="15"/>
        <v>No.8</v>
      </c>
      <c r="G32" s="26" t="str">
        <f t="shared" si="15"/>
        <v>No.9</v>
      </c>
      <c r="H32" s="26" t="str">
        <f t="shared" si="15"/>
        <v>No.10</v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18</v>
      </c>
      <c r="D33" s="55">
        <f t="shared" ref="D33:J33" ca="1" si="16">IF(D$2&lt;&gt;"",INDIRECT(D$2&amp;"!C54"),"")</f>
        <v>23</v>
      </c>
      <c r="E33" s="55">
        <f t="shared" ca="1" si="16"/>
        <v>21</v>
      </c>
      <c r="F33" s="55">
        <f t="shared" ca="1" si="16"/>
        <v>11</v>
      </c>
      <c r="G33" s="55">
        <f t="shared" ca="1" si="16"/>
        <v>18</v>
      </c>
      <c r="H33" s="55">
        <f t="shared" ca="1" si="16"/>
        <v>16</v>
      </c>
      <c r="I33" s="55" t="str">
        <f t="shared" ca="1" si="16"/>
        <v/>
      </c>
      <c r="J33" s="55" t="str">
        <f t="shared" ca="1" si="16"/>
        <v/>
      </c>
      <c r="K33" s="28">
        <f ca="1">C33*100</f>
        <v>1800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10</v>
      </c>
      <c r="D34" s="55">
        <f t="shared" ref="D34:J34" ca="1" si="17">IF(D$2&lt;&gt;"",INDIRECT(D$2&amp;"!C55"),"")</f>
        <v>9</v>
      </c>
      <c r="E34" s="55">
        <f t="shared" ca="1" si="17"/>
        <v>10</v>
      </c>
      <c r="F34" s="55">
        <f t="shared" ca="1" si="17"/>
        <v>8</v>
      </c>
      <c r="G34" s="55">
        <f t="shared" ca="1" si="17"/>
        <v>11</v>
      </c>
      <c r="H34" s="55">
        <f t="shared" ca="1" si="17"/>
        <v>10</v>
      </c>
      <c r="I34" s="55" t="str">
        <f t="shared" ca="1" si="17"/>
        <v/>
      </c>
      <c r="J34" s="55" t="str">
        <f t="shared" ca="1" si="17"/>
        <v/>
      </c>
      <c r="K34" s="29">
        <f ca="1">C34</f>
        <v>10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11</v>
      </c>
      <c r="D35" s="55">
        <f t="shared" ref="D35:J35" ca="1" si="18">IF(D$2&lt;&gt;"",INDIRECT(D$2&amp;"!C56"),"")</f>
        <v>11</v>
      </c>
      <c r="E35" s="55">
        <f t="shared" ca="1" si="18"/>
        <v>12</v>
      </c>
      <c r="F35" s="55">
        <f t="shared" ca="1" si="18"/>
        <v>10</v>
      </c>
      <c r="G35" s="55">
        <f t="shared" ca="1" si="18"/>
        <v>10</v>
      </c>
      <c r="H35" s="55">
        <f t="shared" ca="1" si="18"/>
        <v>12</v>
      </c>
      <c r="I35" s="55" t="str">
        <f t="shared" ca="1" si="18"/>
        <v/>
      </c>
      <c r="J35" s="55" t="str">
        <f t="shared" ca="1" si="18"/>
        <v/>
      </c>
      <c r="K35" s="29">
        <f ca="1">C35</f>
        <v>11</v>
      </c>
    </row>
    <row r="36" spans="1:21" ht="12.75" customHeight="1" x14ac:dyDescent="0.15">
      <c r="A36" s="121" t="s">
        <v>25</v>
      </c>
      <c r="B36" s="122"/>
      <c r="C36" s="4">
        <f ca="1">ROUND(AVERAGE(D36:J36),3)</f>
        <v>1.056</v>
      </c>
      <c r="D36" s="30">
        <f t="shared" ref="D36:J36" ca="1" si="19">IF(D$2&lt;&gt;"",INDIRECT(D$2&amp;"!C57"),"")</f>
        <v>1.4500000000000006</v>
      </c>
      <c r="E36" s="30">
        <f t="shared" ca="1" si="19"/>
        <v>1.4300000000000002</v>
      </c>
      <c r="F36" s="30">
        <f t="shared" ca="1" si="19"/>
        <v>0.45999999999999996</v>
      </c>
      <c r="G36" s="30">
        <f t="shared" ca="1" si="19"/>
        <v>0.93000000000000038</v>
      </c>
      <c r="H36" s="30">
        <f t="shared" ca="1" si="19"/>
        <v>1.01</v>
      </c>
      <c r="I36" s="30" t="str">
        <f t="shared" ca="1" si="19"/>
        <v/>
      </c>
      <c r="J36" s="30" t="str">
        <f t="shared" ca="1" si="19"/>
        <v/>
      </c>
      <c r="K36" s="31">
        <f ca="1">C36*100</f>
        <v>105.60000000000001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No.6</v>
      </c>
      <c r="E39" s="26" t="str">
        <f t="shared" si="20"/>
        <v>No.7</v>
      </c>
      <c r="F39" s="26" t="str">
        <f t="shared" si="20"/>
        <v>No.8</v>
      </c>
      <c r="G39" s="26" t="str">
        <f t="shared" si="20"/>
        <v>No.9</v>
      </c>
      <c r="H39" s="26" t="str">
        <f t="shared" si="20"/>
        <v>No.10</v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55">
        <f t="shared" ref="D40:J40" ca="1" si="21">IF(D$2&lt;&gt;"",INDIRECT(D$2&amp;"!D54"),"")</f>
        <v>0</v>
      </c>
      <c r="E40" s="55">
        <f t="shared" ca="1" si="21"/>
        <v>0</v>
      </c>
      <c r="F40" s="55">
        <f t="shared" ca="1" si="21"/>
        <v>0</v>
      </c>
      <c r="G40" s="55">
        <f t="shared" ca="1" si="21"/>
        <v>0</v>
      </c>
      <c r="H40" s="55">
        <f t="shared" ca="1" si="21"/>
        <v>0</v>
      </c>
      <c r="I40" s="55" t="str">
        <f t="shared" ca="1" si="21"/>
        <v/>
      </c>
      <c r="J40" s="5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55" t="str">
        <f t="shared" ref="D41:J41" ca="1" si="22">IF(D$2&lt;&gt;"",INDIRECT(D$2&amp;"!D55"),"")</f>
        <v/>
      </c>
      <c r="E41" s="55" t="str">
        <f t="shared" ca="1" si="22"/>
        <v/>
      </c>
      <c r="F41" s="55" t="str">
        <f t="shared" ca="1" si="22"/>
        <v/>
      </c>
      <c r="G41" s="55" t="str">
        <f t="shared" ca="1" si="22"/>
        <v/>
      </c>
      <c r="H41" s="55" t="str">
        <f t="shared" ca="1" si="22"/>
        <v/>
      </c>
      <c r="I41" s="55" t="str">
        <f t="shared" ca="1" si="22"/>
        <v/>
      </c>
      <c r="J41" s="5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55" t="str">
        <f t="shared" ref="D42:J42" ca="1" si="23">IF(D$2&lt;&gt;"",INDIRECT(D$2&amp;"!D56"),"")</f>
        <v/>
      </c>
      <c r="E42" s="55" t="str">
        <f t="shared" ca="1" si="23"/>
        <v/>
      </c>
      <c r="F42" s="55" t="str">
        <f t="shared" ca="1" si="23"/>
        <v/>
      </c>
      <c r="G42" s="55" t="str">
        <f t="shared" ca="1" si="23"/>
        <v/>
      </c>
      <c r="H42" s="55" t="str">
        <f t="shared" ca="1" si="23"/>
        <v/>
      </c>
      <c r="I42" s="55" t="str">
        <f t="shared" ca="1" si="23"/>
        <v/>
      </c>
      <c r="J42" s="5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>
        <f t="shared" ca="1" si="24"/>
        <v>0</v>
      </c>
      <c r="H43" s="32">
        <f t="shared" ca="1" si="24"/>
        <v>0</v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No.6</v>
      </c>
      <c r="E46" s="26" t="str">
        <f t="shared" si="25"/>
        <v>No.7</v>
      </c>
      <c r="F46" s="26" t="str">
        <f t="shared" si="25"/>
        <v>No.8</v>
      </c>
      <c r="G46" s="26" t="str">
        <f t="shared" si="25"/>
        <v>No.9</v>
      </c>
      <c r="H46" s="26" t="str">
        <f t="shared" si="25"/>
        <v>No.10</v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18</v>
      </c>
      <c r="D47" s="55">
        <f t="shared" ref="D47:J47" ca="1" si="26">IF(D$2&lt;&gt;"",INDIRECT(D$2&amp;"!E54"),"")</f>
        <v>23</v>
      </c>
      <c r="E47" s="55">
        <f t="shared" ca="1" si="26"/>
        <v>21</v>
      </c>
      <c r="F47" s="55">
        <f t="shared" ca="1" si="26"/>
        <v>11</v>
      </c>
      <c r="G47" s="55">
        <f t="shared" ca="1" si="26"/>
        <v>18</v>
      </c>
      <c r="H47" s="55">
        <f t="shared" ca="1" si="26"/>
        <v>16</v>
      </c>
      <c r="I47" s="55" t="str">
        <f t="shared" ca="1" si="26"/>
        <v/>
      </c>
      <c r="J47" s="5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10</v>
      </c>
      <c r="D48" s="55">
        <f t="shared" ref="D48:J48" ca="1" si="27">IF(D$2&lt;&gt;"",INDIRECT(D$2&amp;"!E55"),"")</f>
        <v>9</v>
      </c>
      <c r="E48" s="55">
        <f t="shared" ca="1" si="27"/>
        <v>10</v>
      </c>
      <c r="F48" s="55">
        <f t="shared" ca="1" si="27"/>
        <v>8</v>
      </c>
      <c r="G48" s="55">
        <f t="shared" ca="1" si="27"/>
        <v>11</v>
      </c>
      <c r="H48" s="55">
        <f t="shared" ca="1" si="27"/>
        <v>10</v>
      </c>
      <c r="I48" s="55" t="str">
        <f t="shared" ca="1" si="27"/>
        <v/>
      </c>
      <c r="J48" s="5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11</v>
      </c>
      <c r="D49" s="55">
        <f t="shared" ref="D49:J49" ca="1" si="28">IF(D$2&lt;&gt;"",INDIRECT(D$2&amp;"!E56"),"")</f>
        <v>11</v>
      </c>
      <c r="E49" s="55">
        <f t="shared" ca="1" si="28"/>
        <v>12</v>
      </c>
      <c r="F49" s="55">
        <f t="shared" ca="1" si="28"/>
        <v>10</v>
      </c>
      <c r="G49" s="55">
        <f t="shared" ca="1" si="28"/>
        <v>10</v>
      </c>
      <c r="H49" s="55">
        <f t="shared" ca="1" si="28"/>
        <v>12</v>
      </c>
      <c r="I49" s="55" t="str">
        <f t="shared" ca="1" si="28"/>
        <v/>
      </c>
      <c r="J49" s="5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1.056</v>
      </c>
      <c r="D50" s="30">
        <f t="shared" ref="D50:J50" ca="1" si="29">IF(D$2&lt;&gt;"",INDIRECT(D$2&amp;"!E57"),"")</f>
        <v>1.4500000000000006</v>
      </c>
      <c r="E50" s="30">
        <f t="shared" ca="1" si="29"/>
        <v>1.4300000000000002</v>
      </c>
      <c r="F50" s="30">
        <f t="shared" ca="1" si="29"/>
        <v>0.45999999999999996</v>
      </c>
      <c r="G50" s="30">
        <f t="shared" ca="1" si="29"/>
        <v>0.93000000000000038</v>
      </c>
      <c r="H50" s="30">
        <f t="shared" ca="1" si="29"/>
        <v>1.01</v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49.4</v>
      </c>
      <c r="D55" s="14" t="str">
        <f ca="1">IF($C$18=0,"",ROUND((C43/C21)*100,1))</f>
        <v/>
      </c>
      <c r="E55" s="35">
        <f ca="1">ROUND((C50/C28)*100,1)</f>
        <v>49.4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No.6</v>
      </c>
      <c r="E59" s="26" t="str">
        <f t="shared" si="30"/>
        <v>No.7</v>
      </c>
      <c r="F59" s="26" t="str">
        <f t="shared" si="30"/>
        <v>No.8</v>
      </c>
      <c r="G59" s="26" t="str">
        <f t="shared" si="30"/>
        <v>No.9</v>
      </c>
      <c r="H59" s="26" t="str">
        <f t="shared" si="30"/>
        <v>No.10</v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6</v>
      </c>
      <c r="D60" s="55">
        <f t="shared" ref="D60:J60" ca="1" si="31">IF(D$2&lt;&gt;"",INDIRECT(D$2&amp;"!C66"),"")</f>
        <v>8</v>
      </c>
      <c r="E60" s="55">
        <f t="shared" ca="1" si="31"/>
        <v>7</v>
      </c>
      <c r="F60" s="55">
        <f t="shared" ca="1" si="31"/>
        <v>4</v>
      </c>
      <c r="G60" s="55">
        <f t="shared" ca="1" si="31"/>
        <v>6</v>
      </c>
      <c r="H60" s="55">
        <f t="shared" ca="1" si="31"/>
        <v>5</v>
      </c>
      <c r="I60" s="55" t="str">
        <f t="shared" ca="1" si="31"/>
        <v/>
      </c>
      <c r="J60" s="55" t="str">
        <f t="shared" ca="1" si="31"/>
        <v/>
      </c>
      <c r="K60" s="28">
        <f ca="1">C60*100</f>
        <v>600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13</v>
      </c>
      <c r="D61" s="55">
        <f t="shared" ref="D61:J61" ca="1" si="32">IF(D$2&lt;&gt;"",INDIRECT(D$2&amp;"!C67"),"")</f>
        <v>13</v>
      </c>
      <c r="E61" s="55">
        <f t="shared" ca="1" si="32"/>
        <v>13</v>
      </c>
      <c r="F61" s="55">
        <f t="shared" ca="1" si="32"/>
        <v>13</v>
      </c>
      <c r="G61" s="55">
        <f t="shared" ca="1" si="32"/>
        <v>13</v>
      </c>
      <c r="H61" s="55">
        <f t="shared" ca="1" si="32"/>
        <v>12</v>
      </c>
      <c r="I61" s="55" t="str">
        <f t="shared" ca="1" si="32"/>
        <v/>
      </c>
      <c r="J61" s="55" t="str">
        <f t="shared" ca="1" si="32"/>
        <v/>
      </c>
      <c r="K61" s="29">
        <f ca="1">C61</f>
        <v>13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18</v>
      </c>
      <c r="D62" s="55">
        <f t="shared" ref="D62:J62" ca="1" si="33">IF(D$2&lt;&gt;"",INDIRECT(D$2&amp;"!C68"),"")</f>
        <v>21</v>
      </c>
      <c r="E62" s="55">
        <f t="shared" ca="1" si="33"/>
        <v>18</v>
      </c>
      <c r="F62" s="55">
        <f t="shared" ca="1" si="33"/>
        <v>20</v>
      </c>
      <c r="G62" s="55">
        <f t="shared" ca="1" si="33"/>
        <v>16</v>
      </c>
      <c r="H62" s="55">
        <f t="shared" ca="1" si="33"/>
        <v>17</v>
      </c>
      <c r="I62" s="55" t="str">
        <f t="shared" ca="1" si="33"/>
        <v/>
      </c>
      <c r="J62" s="55" t="str">
        <f t="shared" ca="1" si="33"/>
        <v/>
      </c>
      <c r="K62" s="29">
        <f ca="1">C62</f>
        <v>18</v>
      </c>
    </row>
    <row r="63" spans="1:21" ht="12.75" customHeight="1" x14ac:dyDescent="0.15">
      <c r="A63" s="121" t="s">
        <v>25</v>
      </c>
      <c r="B63" s="122"/>
      <c r="C63" s="4">
        <f ca="1">ROUND(AVERAGE(D63:J63),3)</f>
        <v>1.0820000000000001</v>
      </c>
      <c r="D63" s="30">
        <f t="shared" ref="D63:J63" ca="1" si="34">IF(D$2&lt;&gt;"",INDIRECT(D$2&amp;"!C69"),"")</f>
        <v>1.8899999999999988</v>
      </c>
      <c r="E63" s="30">
        <f t="shared" ca="1" si="34"/>
        <v>1.3199999999999994</v>
      </c>
      <c r="F63" s="30">
        <f t="shared" ca="1" si="34"/>
        <v>0.70000000000000018</v>
      </c>
      <c r="G63" s="30">
        <f t="shared" ca="1" si="34"/>
        <v>0.77000000000000024</v>
      </c>
      <c r="H63" s="30">
        <f t="shared" ca="1" si="34"/>
        <v>0.73000000000000065</v>
      </c>
      <c r="I63" s="30" t="str">
        <f t="shared" ca="1" si="34"/>
        <v/>
      </c>
      <c r="J63" s="30" t="str">
        <f t="shared" ca="1" si="34"/>
        <v/>
      </c>
      <c r="K63" s="31">
        <f ca="1">C63*100</f>
        <v>108.2</v>
      </c>
    </row>
    <row r="64" spans="1:21" ht="12.75" customHeight="1" x14ac:dyDescent="0.15">
      <c r="K64" s="18" t="str">
        <f ca="1">"形状比＝"&amp;ROUND(K61/K62*100,0)&amp;"、Sr＝"&amp;ROUND((10000/K60)^0.5/K61*100,0)</f>
        <v>形状比＝72、Sr＝31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No.6</v>
      </c>
      <c r="E67" s="26" t="str">
        <f t="shared" si="35"/>
        <v>No.7</v>
      </c>
      <c r="F67" s="26" t="str">
        <f t="shared" si="35"/>
        <v>No.8</v>
      </c>
      <c r="G67" s="26" t="str">
        <f t="shared" si="35"/>
        <v>No.9</v>
      </c>
      <c r="H67" s="26" t="str">
        <f t="shared" si="35"/>
        <v>No.10</v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55">
        <f t="shared" ref="D68:J68" ca="1" si="36">IF(D$2&lt;&gt;"",INDIRECT(D$2&amp;"!D66"),"")</f>
        <v>0</v>
      </c>
      <c r="E68" s="55">
        <f t="shared" ca="1" si="36"/>
        <v>0</v>
      </c>
      <c r="F68" s="55">
        <f t="shared" ca="1" si="36"/>
        <v>0</v>
      </c>
      <c r="G68" s="55">
        <f t="shared" ca="1" si="36"/>
        <v>0</v>
      </c>
      <c r="H68" s="55">
        <f t="shared" ca="1" si="36"/>
        <v>0</v>
      </c>
      <c r="I68" s="55" t="str">
        <f t="shared" ca="1" si="36"/>
        <v/>
      </c>
      <c r="J68" s="55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55" t="str">
        <f t="shared" ref="D69:J69" ca="1" si="37">IF(D$2&lt;&gt;"",INDIRECT(D$2&amp;"!D67"),"")</f>
        <v/>
      </c>
      <c r="E69" s="55" t="str">
        <f t="shared" ca="1" si="37"/>
        <v/>
      </c>
      <c r="F69" s="55" t="str">
        <f t="shared" ca="1" si="37"/>
        <v/>
      </c>
      <c r="G69" s="55" t="str">
        <f t="shared" ca="1" si="37"/>
        <v/>
      </c>
      <c r="H69" s="55" t="str">
        <f t="shared" ca="1" si="37"/>
        <v/>
      </c>
      <c r="I69" s="55" t="str">
        <f t="shared" ca="1" si="37"/>
        <v/>
      </c>
      <c r="J69" s="55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55" t="str">
        <f t="shared" ref="D70:J70" ca="1" si="38">IF(D$2&lt;&gt;"",INDIRECT(D$2&amp;"!D68"),"")</f>
        <v/>
      </c>
      <c r="E70" s="55" t="str">
        <f t="shared" ca="1" si="38"/>
        <v/>
      </c>
      <c r="F70" s="55" t="str">
        <f t="shared" ca="1" si="38"/>
        <v/>
      </c>
      <c r="G70" s="55" t="str">
        <f t="shared" ca="1" si="38"/>
        <v/>
      </c>
      <c r="H70" s="55" t="str">
        <f t="shared" ca="1" si="38"/>
        <v/>
      </c>
      <c r="I70" s="55" t="str">
        <f t="shared" ca="1" si="38"/>
        <v/>
      </c>
      <c r="J70" s="55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No.6</v>
      </c>
      <c r="E74" s="26" t="str">
        <f t="shared" si="40"/>
        <v>No.7</v>
      </c>
      <c r="F74" s="26" t="str">
        <f t="shared" si="40"/>
        <v>No.8</v>
      </c>
      <c r="G74" s="26" t="str">
        <f t="shared" si="40"/>
        <v>No.9</v>
      </c>
      <c r="H74" s="26" t="str">
        <f t="shared" si="40"/>
        <v>No.10</v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6</v>
      </c>
      <c r="D75" s="55">
        <f t="shared" ref="D75:J75" ca="1" si="41">IF(D$2&lt;&gt;"",INDIRECT(D$2&amp;"!E66"),"")</f>
        <v>8</v>
      </c>
      <c r="E75" s="55">
        <f t="shared" ca="1" si="41"/>
        <v>7</v>
      </c>
      <c r="F75" s="55">
        <f t="shared" ca="1" si="41"/>
        <v>4</v>
      </c>
      <c r="G75" s="55">
        <f t="shared" ca="1" si="41"/>
        <v>6</v>
      </c>
      <c r="H75" s="55">
        <f t="shared" ca="1" si="41"/>
        <v>5</v>
      </c>
      <c r="I75" s="55" t="str">
        <f t="shared" ca="1" si="41"/>
        <v/>
      </c>
      <c r="J75" s="55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13</v>
      </c>
      <c r="D76" s="55">
        <f t="shared" ref="D76:J76" ca="1" si="42">IF(D$2&lt;&gt;"",INDIRECT(D$2&amp;"!E67"),"")</f>
        <v>13</v>
      </c>
      <c r="E76" s="55">
        <f t="shared" ca="1" si="42"/>
        <v>13</v>
      </c>
      <c r="F76" s="55">
        <f t="shared" ca="1" si="42"/>
        <v>13</v>
      </c>
      <c r="G76" s="55">
        <f t="shared" ca="1" si="42"/>
        <v>13</v>
      </c>
      <c r="H76" s="55">
        <f t="shared" ca="1" si="42"/>
        <v>12</v>
      </c>
      <c r="I76" s="55" t="str">
        <f t="shared" ca="1" si="42"/>
        <v/>
      </c>
      <c r="J76" s="55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18</v>
      </c>
      <c r="D77" s="55">
        <f t="shared" ref="D77:J77" ca="1" si="43">IF(D$2&lt;&gt;"",INDIRECT(D$2&amp;"!E68"),"")</f>
        <v>21</v>
      </c>
      <c r="E77" s="55">
        <f t="shared" ca="1" si="43"/>
        <v>18</v>
      </c>
      <c r="F77" s="55">
        <f t="shared" ca="1" si="43"/>
        <v>20</v>
      </c>
      <c r="G77" s="55">
        <f t="shared" ca="1" si="43"/>
        <v>16</v>
      </c>
      <c r="H77" s="55">
        <f t="shared" ca="1" si="43"/>
        <v>17</v>
      </c>
      <c r="I77" s="55" t="str">
        <f t="shared" ca="1" si="43"/>
        <v/>
      </c>
      <c r="J77" s="55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1.0820000000000001</v>
      </c>
      <c r="D78" s="30">
        <f t="shared" ref="D78:J78" ca="1" si="44">IF(D$2&lt;&gt;"",INDIRECT(D$2&amp;"!E69"),"")</f>
        <v>1.8899999999999988</v>
      </c>
      <c r="E78" s="30">
        <f t="shared" ca="1" si="44"/>
        <v>1.3199999999999994</v>
      </c>
      <c r="F78" s="30">
        <f t="shared" ca="1" si="44"/>
        <v>0.70000000000000018</v>
      </c>
      <c r="G78" s="30">
        <f t="shared" ca="1" si="44"/>
        <v>0.77000000000000024</v>
      </c>
      <c r="H78" s="30">
        <f t="shared" ca="1" si="44"/>
        <v>0.73000000000000065</v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233</v>
      </c>
    </row>
    <row r="93" spans="1:11" x14ac:dyDescent="0.15">
      <c r="B93" s="10" t="s">
        <v>234</v>
      </c>
    </row>
    <row r="94" spans="1:11" x14ac:dyDescent="0.15">
      <c r="B94" s="10" t="s">
        <v>235</v>
      </c>
    </row>
    <row r="95" spans="1:11" x14ac:dyDescent="0.15">
      <c r="B95" s="10" t="s">
        <v>236</v>
      </c>
    </row>
    <row r="96" spans="1:11" x14ac:dyDescent="0.15">
      <c r="B96" s="10" t="s">
        <v>237</v>
      </c>
    </row>
    <row r="98" spans="2:2" x14ac:dyDescent="0.15">
      <c r="B98" s="10" t="s">
        <v>238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J120"/>
  <sheetViews>
    <sheetView showGridLines="0" view="pageBreakPreview" topLeftCell="A4" zoomScaleNormal="85" zoomScaleSheetLayoutView="100" workbookViewId="0">
      <selection activeCell="I8" sqref="I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105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231</v>
      </c>
      <c r="B4" s="123" t="s">
        <v>54</v>
      </c>
      <c r="C4" s="124"/>
      <c r="D4" s="79">
        <v>32</v>
      </c>
      <c r="E4" s="79">
        <v>22</v>
      </c>
      <c r="F4" s="4">
        <f t="shared" ref="F4:F43" si="0">IF(D4&gt;0,IF(B4="スギ",P4,IF(B4="ヒノキ",U4,IF(B4="アカマツ",Z4,IF(B4="カラマツ",AF4,AJ4)))),"")</f>
        <v>0.82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0.73</v>
      </c>
      <c r="L4" s="80">
        <f t="shared" ref="L4:L43" si="2">ROUND(10^(-5+0.73504+1.83346*LOG(D4)+1.06569*LOG(E4)),2)</f>
        <v>0.84</v>
      </c>
      <c r="M4" s="80">
        <f t="shared" ref="M4:M43" si="3">ROUND(10^(-5+0.71514+1.74357*LOG(D4)+1.17719*LOG(E4)),2)</f>
        <v>0.83</v>
      </c>
      <c r="N4" s="80">
        <f t="shared" ref="N4:N43" si="4">ROUND(10^(-5+0.82956+1.76381*LOG(D4)+1.06412*LOG(E4)),2)</f>
        <v>0.82</v>
      </c>
      <c r="O4" s="80">
        <f t="shared" ref="O4:O43" si="5">ROUND(10^(-5+0.88226+1.79204*LOG(D4)+0.99303*LOG(E4)),2)</f>
        <v>0.82</v>
      </c>
      <c r="P4" s="80">
        <f>HLOOKUP($D4,K$3:O$43,MATCH($A4,$A$3:$A$43,0),1)</f>
        <v>0.82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0.74</v>
      </c>
      <c r="R4" s="80">
        <f t="shared" ref="R4:R43" si="7">ROUND(10^(1.905709*LOG(D4)+1.011385*LOG(E4)-4.293729),2)</f>
        <v>0.86</v>
      </c>
      <c r="S4" s="80">
        <f t="shared" ref="S4:S43" si="8">ROUND(10^(1.771888*LOG(D4)+1.138415*LOG(E4)-4.271259),2)</f>
        <v>0.84</v>
      </c>
      <c r="T4" s="80">
        <f t="shared" ref="T4:T43" si="9">ROUND(10^(1.671519*LOG(D4)+1.363617*LOG(E4)-4.404407),2)</f>
        <v>0.88</v>
      </c>
      <c r="U4" s="80">
        <f t="shared" ref="U4:U43" si="10">HLOOKUP($D4,Q$3:T$43,MATCH($A4,$A$3:$A$43,0),1)</f>
        <v>0.88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0.88</v>
      </c>
      <c r="W4" s="80">
        <f t="shared" ref="W4:W43" si="12">ROUND(10^(-4.155639+1.847898*LOG(D4)+0.951955*LOG(E4)),2)</f>
        <v>0.8</v>
      </c>
      <c r="X4" s="80">
        <f t="shared" ref="X4:X43" si="13">ROUND(10^(-4.194535+1.804172*LOG(D4)+1.034248*LOG(E4)),2)</f>
        <v>0.81</v>
      </c>
      <c r="Y4" s="80">
        <f t="shared" ref="Y4:Y43" si="14">ROUND(10^(-4.42347+2.006485*LOG(D4)+0.967757*LOG(E4)),2)</f>
        <v>0.79</v>
      </c>
      <c r="Z4" s="80">
        <f t="shared" ref="Z4:Z43" si="15">HLOOKUP($D4,V$3:Y$43,MATCH($A4,$A$3:$A$43,0),1)</f>
        <v>0.81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0.71</v>
      </c>
      <c r="AB4" s="80">
        <f t="shared" ref="AB4:AB43" si="17">ROUND(10^(1.979213*LOG(D4)+0.998347*LOG(E4)-4.369281),2)</f>
        <v>0.89</v>
      </c>
      <c r="AC4" s="80">
        <f t="shared" ref="AC4:AC43" si="18">ROUND(10^(1.904401*LOG(D4)+1.062478*LOG(E4)-4.348104),2)</f>
        <v>0.88</v>
      </c>
      <c r="AD4" s="80">
        <f t="shared" ref="AD4:AD43" si="19">ROUND(10^(1.640825*LOG(D4)+1.080387*LOG(E4)-3.976731),2)</f>
        <v>0.88</v>
      </c>
      <c r="AE4" s="80">
        <f t="shared" ref="AE4:AE43" si="20">ROUND(10^(1.90887*LOG(D4)+1.088002*LOG(E4)-4.431495),2)</f>
        <v>0.8</v>
      </c>
      <c r="AF4" s="80">
        <f t="shared" ref="AF4:AF43" si="21">HLOOKUP($D4,AA$3:AE$43,MATCH($A4,$A$3:$A$43,0),1)</f>
        <v>0.88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0.72</v>
      </c>
      <c r="AH4" s="80">
        <f t="shared" ref="AH4:AH43" si="23">ROUND(10^(1.93813902*LOG(D4)+0.96697002*LOG(E4)-4.32216295),2)</f>
        <v>0.78</v>
      </c>
      <c r="AI4" s="80">
        <f t="shared" ref="AI4:AI43" si="24">ROUND(10^(1.82464098*LOG(D4)+0.97625989*LOG(E4)-4.15096808),2)</f>
        <v>0.81</v>
      </c>
      <c r="AJ4" s="80">
        <f t="shared" ref="AJ4:AJ43" si="25">HLOOKUP($D4,AG$3:AI$43,MATCH($A4,$A$3:$A$43,0),1)</f>
        <v>0.78</v>
      </c>
    </row>
    <row r="5" spans="1:36" ht="12.95" customHeight="1" x14ac:dyDescent="0.15">
      <c r="A5" s="79">
        <v>232</v>
      </c>
      <c r="B5" s="123" t="s">
        <v>54</v>
      </c>
      <c r="C5" s="124"/>
      <c r="D5" s="79">
        <v>32</v>
      </c>
      <c r="E5" s="79">
        <v>21</v>
      </c>
      <c r="F5" s="4">
        <f t="shared" si="0"/>
        <v>0.78</v>
      </c>
      <c r="G5" s="5" t="s">
        <v>62</v>
      </c>
      <c r="H5" s="79" t="s">
        <v>65</v>
      </c>
      <c r="I5" s="5" t="s">
        <v>62</v>
      </c>
      <c r="J5" s="1" t="s">
        <v>15</v>
      </c>
      <c r="K5" s="80">
        <f t="shared" si="1"/>
        <v>0.7</v>
      </c>
      <c r="L5" s="80">
        <f t="shared" si="2"/>
        <v>0.8</v>
      </c>
      <c r="M5" s="80">
        <f t="shared" si="3"/>
        <v>0.79</v>
      </c>
      <c r="N5" s="80">
        <f t="shared" si="4"/>
        <v>0.78</v>
      </c>
      <c r="O5" s="80">
        <f t="shared" si="5"/>
        <v>0.78</v>
      </c>
      <c r="P5" s="80">
        <f t="shared" ref="P5:P43" si="26">HLOOKUP($D5,K$3:O$43,MATCH(A5,$A$3:$A$43,0),1)</f>
        <v>0.78</v>
      </c>
      <c r="Q5" s="80">
        <f t="shared" si="6"/>
        <v>0.71</v>
      </c>
      <c r="R5" s="80">
        <f t="shared" si="7"/>
        <v>0.82</v>
      </c>
      <c r="S5" s="80">
        <f t="shared" si="8"/>
        <v>0.8</v>
      </c>
      <c r="T5" s="80">
        <f t="shared" si="9"/>
        <v>0.82</v>
      </c>
      <c r="U5" s="80">
        <f t="shared" si="10"/>
        <v>0.82</v>
      </c>
      <c r="V5" s="80">
        <f t="shared" si="11"/>
        <v>0.84</v>
      </c>
      <c r="W5" s="80">
        <f t="shared" si="12"/>
        <v>0.77</v>
      </c>
      <c r="X5" s="80">
        <f t="shared" si="13"/>
        <v>0.77</v>
      </c>
      <c r="Y5" s="80">
        <f t="shared" si="14"/>
        <v>0.75</v>
      </c>
      <c r="Z5" s="80">
        <f t="shared" si="15"/>
        <v>0.77</v>
      </c>
      <c r="AA5" s="80">
        <f t="shared" si="16"/>
        <v>0.68</v>
      </c>
      <c r="AB5" s="80">
        <f t="shared" si="17"/>
        <v>0.85</v>
      </c>
      <c r="AC5" s="80">
        <f t="shared" si="18"/>
        <v>0.84</v>
      </c>
      <c r="AD5" s="80">
        <f t="shared" si="19"/>
        <v>0.83</v>
      </c>
      <c r="AE5" s="80">
        <f t="shared" si="20"/>
        <v>0.76</v>
      </c>
      <c r="AF5" s="80">
        <f t="shared" si="21"/>
        <v>0.83</v>
      </c>
      <c r="AG5" s="80">
        <f t="shared" si="22"/>
        <v>0.69</v>
      </c>
      <c r="AH5" s="80">
        <f t="shared" si="23"/>
        <v>0.75</v>
      </c>
      <c r="AI5" s="80">
        <f t="shared" si="24"/>
        <v>0.77</v>
      </c>
      <c r="AJ5" s="80">
        <f t="shared" si="25"/>
        <v>0.75</v>
      </c>
    </row>
    <row r="6" spans="1:36" ht="12.95" customHeight="1" x14ac:dyDescent="0.15">
      <c r="A6" s="79">
        <v>233</v>
      </c>
      <c r="B6" s="123" t="s">
        <v>54</v>
      </c>
      <c r="C6" s="124"/>
      <c r="D6" s="79">
        <v>30</v>
      </c>
      <c r="E6" s="79">
        <v>22</v>
      </c>
      <c r="F6" s="4">
        <f t="shared" si="0"/>
        <v>0.74</v>
      </c>
      <c r="G6" s="79"/>
      <c r="H6" s="79"/>
      <c r="I6" s="106"/>
      <c r="J6" s="1" t="s">
        <v>15</v>
      </c>
      <c r="K6" s="80">
        <f t="shared" si="1"/>
        <v>0.66</v>
      </c>
      <c r="L6" s="80">
        <f t="shared" si="2"/>
        <v>0.75</v>
      </c>
      <c r="M6" s="80">
        <f t="shared" si="3"/>
        <v>0.74</v>
      </c>
      <c r="N6" s="80">
        <f t="shared" si="4"/>
        <v>0.73</v>
      </c>
      <c r="O6" s="80">
        <f t="shared" si="5"/>
        <v>0.73</v>
      </c>
      <c r="P6" s="80">
        <f t="shared" si="26"/>
        <v>0.74</v>
      </c>
      <c r="Q6" s="80">
        <f t="shared" si="6"/>
        <v>0.66</v>
      </c>
      <c r="R6" s="80">
        <f t="shared" si="7"/>
        <v>0.76</v>
      </c>
      <c r="S6" s="80">
        <f t="shared" si="8"/>
        <v>0.75</v>
      </c>
      <c r="T6" s="80">
        <f t="shared" si="9"/>
        <v>0.79</v>
      </c>
      <c r="U6" s="80">
        <f t="shared" si="10"/>
        <v>0.75</v>
      </c>
      <c r="V6" s="80">
        <f t="shared" si="11"/>
        <v>0.78</v>
      </c>
      <c r="W6" s="80">
        <f t="shared" si="12"/>
        <v>0.71</v>
      </c>
      <c r="X6" s="80">
        <f t="shared" si="13"/>
        <v>0.72</v>
      </c>
      <c r="Y6" s="80">
        <f t="shared" si="14"/>
        <v>0.69</v>
      </c>
      <c r="Z6" s="80">
        <f t="shared" si="15"/>
        <v>0.72</v>
      </c>
      <c r="AA6" s="80">
        <f t="shared" si="16"/>
        <v>0.63</v>
      </c>
      <c r="AB6" s="80">
        <f t="shared" si="17"/>
        <v>0.78</v>
      </c>
      <c r="AC6" s="80">
        <f t="shared" si="18"/>
        <v>0.78</v>
      </c>
      <c r="AD6" s="80">
        <f t="shared" si="19"/>
        <v>0.79</v>
      </c>
      <c r="AE6" s="80">
        <f t="shared" si="20"/>
        <v>0.71</v>
      </c>
      <c r="AF6" s="80">
        <f t="shared" si="21"/>
        <v>0.78</v>
      </c>
      <c r="AG6" s="80">
        <f t="shared" si="22"/>
        <v>0.63</v>
      </c>
      <c r="AH6" s="80">
        <f t="shared" si="23"/>
        <v>0.69</v>
      </c>
      <c r="AI6" s="80">
        <f t="shared" si="24"/>
        <v>0.72</v>
      </c>
      <c r="AJ6" s="80">
        <f t="shared" si="25"/>
        <v>0.69</v>
      </c>
    </row>
    <row r="7" spans="1:36" ht="12.95" customHeight="1" x14ac:dyDescent="0.15">
      <c r="A7" s="79">
        <v>234</v>
      </c>
      <c r="B7" s="123" t="s">
        <v>54</v>
      </c>
      <c r="C7" s="124"/>
      <c r="D7" s="79">
        <v>24</v>
      </c>
      <c r="E7" s="79">
        <v>19</v>
      </c>
      <c r="F7" s="4">
        <f t="shared" si="0"/>
        <v>0.42</v>
      </c>
      <c r="G7" s="5"/>
      <c r="H7" s="79"/>
      <c r="I7" s="5"/>
      <c r="J7" s="1" t="s">
        <v>15</v>
      </c>
      <c r="K7" s="80">
        <f t="shared" si="1"/>
        <v>0.38</v>
      </c>
      <c r="L7" s="80">
        <f t="shared" si="2"/>
        <v>0.42</v>
      </c>
      <c r="M7" s="80">
        <f t="shared" si="3"/>
        <v>0.42</v>
      </c>
      <c r="N7" s="80">
        <f t="shared" si="4"/>
        <v>0.42</v>
      </c>
      <c r="O7" s="80">
        <f t="shared" si="5"/>
        <v>0.42</v>
      </c>
      <c r="P7" s="80">
        <f t="shared" si="26"/>
        <v>0.42</v>
      </c>
      <c r="Q7" s="80">
        <f t="shared" si="6"/>
        <v>0.38</v>
      </c>
      <c r="R7" s="80">
        <f t="shared" si="7"/>
        <v>0.43</v>
      </c>
      <c r="S7" s="80">
        <f t="shared" si="8"/>
        <v>0.43</v>
      </c>
      <c r="T7" s="80">
        <f t="shared" si="9"/>
        <v>0.44</v>
      </c>
      <c r="U7" s="80">
        <f t="shared" si="10"/>
        <v>0.43</v>
      </c>
      <c r="V7" s="80">
        <f t="shared" si="11"/>
        <v>0.44</v>
      </c>
      <c r="W7" s="80">
        <f t="shared" si="12"/>
        <v>0.41</v>
      </c>
      <c r="X7" s="80">
        <f t="shared" si="13"/>
        <v>0.42</v>
      </c>
      <c r="Y7" s="80">
        <f t="shared" si="14"/>
        <v>0.38</v>
      </c>
      <c r="Z7" s="80">
        <f t="shared" si="15"/>
        <v>0.42</v>
      </c>
      <c r="AA7" s="80">
        <f t="shared" si="16"/>
        <v>0.37</v>
      </c>
      <c r="AB7" s="80">
        <f t="shared" si="17"/>
        <v>0.44</v>
      </c>
      <c r="AC7" s="80">
        <f t="shared" si="18"/>
        <v>0.44</v>
      </c>
      <c r="AD7" s="80">
        <f t="shared" si="19"/>
        <v>0.47</v>
      </c>
      <c r="AE7" s="80">
        <f t="shared" si="20"/>
        <v>0.39</v>
      </c>
      <c r="AF7" s="80">
        <f t="shared" si="21"/>
        <v>0.44</v>
      </c>
      <c r="AG7" s="80">
        <f t="shared" si="22"/>
        <v>0.36</v>
      </c>
      <c r="AH7" s="80">
        <f t="shared" si="23"/>
        <v>0.39</v>
      </c>
      <c r="AI7" s="80">
        <f t="shared" si="24"/>
        <v>0.41</v>
      </c>
      <c r="AJ7" s="80">
        <f t="shared" si="25"/>
        <v>0.39</v>
      </c>
    </row>
    <row r="8" spans="1:36" ht="12.95" customHeight="1" x14ac:dyDescent="0.15">
      <c r="A8" s="79">
        <v>235</v>
      </c>
      <c r="B8" s="123" t="s">
        <v>54</v>
      </c>
      <c r="C8" s="124"/>
      <c r="D8" s="79">
        <v>40</v>
      </c>
      <c r="E8" s="79">
        <v>21</v>
      </c>
      <c r="F8" s="4">
        <f t="shared" si="0"/>
        <v>1.1499999999999999</v>
      </c>
      <c r="G8" s="5" t="s">
        <v>72</v>
      </c>
      <c r="H8" s="79"/>
      <c r="I8" s="5"/>
      <c r="J8" s="1" t="s">
        <v>15</v>
      </c>
      <c r="K8" s="80">
        <f t="shared" si="1"/>
        <v>1.03</v>
      </c>
      <c r="L8" s="80">
        <f t="shared" si="2"/>
        <v>1.21</v>
      </c>
      <c r="M8" s="80">
        <f t="shared" si="3"/>
        <v>1.1599999999999999</v>
      </c>
      <c r="N8" s="80">
        <f t="shared" si="4"/>
        <v>1.1499999999999999</v>
      </c>
      <c r="O8" s="80">
        <f t="shared" si="5"/>
        <v>1.1599999999999999</v>
      </c>
      <c r="P8" s="80">
        <f t="shared" si="26"/>
        <v>1.1499999999999999</v>
      </c>
      <c r="Q8" s="80">
        <f t="shared" si="6"/>
        <v>1.06</v>
      </c>
      <c r="R8" s="80">
        <f t="shared" si="7"/>
        <v>1.25</v>
      </c>
      <c r="S8" s="80">
        <f t="shared" si="8"/>
        <v>1.18</v>
      </c>
      <c r="T8" s="80">
        <f t="shared" si="9"/>
        <v>1.19</v>
      </c>
      <c r="U8" s="80">
        <f t="shared" si="10"/>
        <v>1.19</v>
      </c>
      <c r="V8" s="80">
        <f t="shared" si="11"/>
        <v>1.3</v>
      </c>
      <c r="W8" s="80">
        <f t="shared" si="12"/>
        <v>1.1599999999999999</v>
      </c>
      <c r="X8" s="80">
        <f t="shared" si="13"/>
        <v>1.1599999999999999</v>
      </c>
      <c r="Y8" s="80">
        <f t="shared" si="14"/>
        <v>1.18</v>
      </c>
      <c r="Z8" s="80">
        <f t="shared" si="15"/>
        <v>1.1599999999999999</v>
      </c>
      <c r="AA8" s="80">
        <f t="shared" si="16"/>
        <v>1.02</v>
      </c>
      <c r="AB8" s="80">
        <f t="shared" si="17"/>
        <v>1.32</v>
      </c>
      <c r="AC8" s="80">
        <f t="shared" si="18"/>
        <v>1.28</v>
      </c>
      <c r="AD8" s="80">
        <f t="shared" si="19"/>
        <v>1.2</v>
      </c>
      <c r="AE8" s="80">
        <f t="shared" si="20"/>
        <v>1.1599999999999999</v>
      </c>
      <c r="AF8" s="80">
        <f t="shared" si="21"/>
        <v>1.2</v>
      </c>
      <c r="AG8" s="80">
        <f t="shared" si="22"/>
        <v>1.07</v>
      </c>
      <c r="AH8" s="80">
        <f t="shared" si="23"/>
        <v>1.1499999999999999</v>
      </c>
      <c r="AI8" s="80">
        <f t="shared" si="24"/>
        <v>1.1599999999999999</v>
      </c>
      <c r="AJ8" s="80">
        <f t="shared" si="25"/>
        <v>1.1499999999999999</v>
      </c>
    </row>
    <row r="9" spans="1:36" ht="12.95" customHeight="1" x14ac:dyDescent="0.15">
      <c r="A9" s="79">
        <v>236</v>
      </c>
      <c r="B9" s="123" t="s">
        <v>54</v>
      </c>
      <c r="C9" s="124"/>
      <c r="D9" s="79">
        <v>26</v>
      </c>
      <c r="E9" s="79">
        <v>18</v>
      </c>
      <c r="F9" s="4">
        <f t="shared" si="0"/>
        <v>0.46</v>
      </c>
      <c r="G9" s="5" t="s">
        <v>106</v>
      </c>
      <c r="H9" s="79" t="s">
        <v>65</v>
      </c>
      <c r="I9" s="5" t="s">
        <v>106</v>
      </c>
      <c r="J9" s="1" t="s">
        <v>15</v>
      </c>
      <c r="K9" s="80">
        <f t="shared" si="1"/>
        <v>0.42</v>
      </c>
      <c r="L9" s="80">
        <f t="shared" si="2"/>
        <v>0.46</v>
      </c>
      <c r="M9" s="80">
        <f t="shared" si="3"/>
        <v>0.46</v>
      </c>
      <c r="N9" s="80">
        <f t="shared" si="4"/>
        <v>0.46</v>
      </c>
      <c r="O9" s="80">
        <f t="shared" si="5"/>
        <v>0.46</v>
      </c>
      <c r="P9" s="80">
        <f t="shared" si="26"/>
        <v>0.46</v>
      </c>
      <c r="Q9" s="80">
        <f t="shared" si="6"/>
        <v>0.42</v>
      </c>
      <c r="R9" s="80">
        <f t="shared" si="7"/>
        <v>0.47</v>
      </c>
      <c r="S9" s="80">
        <f t="shared" si="8"/>
        <v>0.46</v>
      </c>
      <c r="T9" s="80">
        <f t="shared" si="9"/>
        <v>0.47</v>
      </c>
      <c r="U9" s="80">
        <f t="shared" si="10"/>
        <v>0.46</v>
      </c>
      <c r="V9" s="80">
        <f t="shared" si="11"/>
        <v>0.49</v>
      </c>
      <c r="W9" s="80">
        <f t="shared" si="12"/>
        <v>0.45</v>
      </c>
      <c r="X9" s="80">
        <f t="shared" si="13"/>
        <v>0.45</v>
      </c>
      <c r="Y9" s="80">
        <f t="shared" si="14"/>
        <v>0.43</v>
      </c>
      <c r="Z9" s="80">
        <f t="shared" si="15"/>
        <v>0.45</v>
      </c>
      <c r="AA9" s="80">
        <f t="shared" si="16"/>
        <v>0.4</v>
      </c>
      <c r="AB9" s="80">
        <f t="shared" si="17"/>
        <v>0.48</v>
      </c>
      <c r="AC9" s="80">
        <f t="shared" si="18"/>
        <v>0.48</v>
      </c>
      <c r="AD9" s="80">
        <f t="shared" si="19"/>
        <v>0.5</v>
      </c>
      <c r="AE9" s="80">
        <f t="shared" si="20"/>
        <v>0.43</v>
      </c>
      <c r="AF9" s="80">
        <f t="shared" si="21"/>
        <v>0.48</v>
      </c>
      <c r="AG9" s="80">
        <f t="shared" si="22"/>
        <v>0.41</v>
      </c>
      <c r="AH9" s="80">
        <f t="shared" si="23"/>
        <v>0.43</v>
      </c>
      <c r="AI9" s="80">
        <f t="shared" si="24"/>
        <v>0.45</v>
      </c>
      <c r="AJ9" s="80">
        <f t="shared" si="25"/>
        <v>0.43</v>
      </c>
    </row>
    <row r="10" spans="1:36" ht="12.95" customHeight="1" x14ac:dyDescent="0.15">
      <c r="A10" s="79">
        <v>237</v>
      </c>
      <c r="B10" s="123" t="s">
        <v>54</v>
      </c>
      <c r="C10" s="124"/>
      <c r="D10" s="79">
        <v>40</v>
      </c>
      <c r="E10" s="79">
        <v>24</v>
      </c>
      <c r="F10" s="4">
        <f t="shared" si="0"/>
        <v>1.33</v>
      </c>
      <c r="G10" s="79"/>
      <c r="H10" s="79"/>
      <c r="I10" s="106"/>
      <c r="J10" s="1" t="s">
        <v>15</v>
      </c>
      <c r="K10" s="80">
        <f t="shared" si="1"/>
        <v>1.18</v>
      </c>
      <c r="L10" s="80">
        <f t="shared" si="2"/>
        <v>1.39</v>
      </c>
      <c r="M10" s="80">
        <f t="shared" si="3"/>
        <v>1.36</v>
      </c>
      <c r="N10" s="80">
        <f t="shared" si="4"/>
        <v>1.33</v>
      </c>
      <c r="O10" s="80">
        <f t="shared" si="5"/>
        <v>1.33</v>
      </c>
      <c r="P10" s="80">
        <f t="shared" si="26"/>
        <v>1.33</v>
      </c>
      <c r="Q10" s="80">
        <f t="shared" si="6"/>
        <v>1.21</v>
      </c>
      <c r="R10" s="80">
        <f t="shared" si="7"/>
        <v>1.43</v>
      </c>
      <c r="S10" s="80">
        <f t="shared" si="8"/>
        <v>1.38</v>
      </c>
      <c r="T10" s="80">
        <f t="shared" si="9"/>
        <v>1.43</v>
      </c>
      <c r="U10" s="80">
        <f t="shared" si="10"/>
        <v>1.43</v>
      </c>
      <c r="V10" s="80">
        <f t="shared" si="11"/>
        <v>1.48</v>
      </c>
      <c r="W10" s="80">
        <f t="shared" si="12"/>
        <v>1.31</v>
      </c>
      <c r="X10" s="80">
        <f t="shared" si="13"/>
        <v>1.33</v>
      </c>
      <c r="Y10" s="80">
        <f t="shared" si="14"/>
        <v>1.34</v>
      </c>
      <c r="Z10" s="80">
        <f t="shared" si="15"/>
        <v>1.33</v>
      </c>
      <c r="AA10" s="80">
        <f t="shared" si="16"/>
        <v>1.1599999999999999</v>
      </c>
      <c r="AB10" s="80">
        <f t="shared" si="17"/>
        <v>1.51</v>
      </c>
      <c r="AC10" s="80">
        <f t="shared" si="18"/>
        <v>1.48</v>
      </c>
      <c r="AD10" s="80">
        <f t="shared" si="19"/>
        <v>1.39</v>
      </c>
      <c r="AE10" s="80">
        <f t="shared" si="20"/>
        <v>1.34</v>
      </c>
      <c r="AF10" s="80">
        <f t="shared" si="21"/>
        <v>1.39</v>
      </c>
      <c r="AG10" s="80">
        <f t="shared" si="22"/>
        <v>1.19</v>
      </c>
      <c r="AH10" s="80">
        <f t="shared" si="23"/>
        <v>1.31</v>
      </c>
      <c r="AI10" s="80">
        <f t="shared" si="24"/>
        <v>1.32</v>
      </c>
      <c r="AJ10" s="80">
        <f t="shared" si="25"/>
        <v>1.31</v>
      </c>
    </row>
    <row r="11" spans="1:36" ht="12.95" customHeight="1" x14ac:dyDescent="0.15">
      <c r="A11" s="79">
        <v>238</v>
      </c>
      <c r="B11" s="123" t="s">
        <v>54</v>
      </c>
      <c r="C11" s="124"/>
      <c r="D11" s="79">
        <v>30</v>
      </c>
      <c r="E11" s="79">
        <v>22</v>
      </c>
      <c r="F11" s="4">
        <f t="shared" si="0"/>
        <v>0.74</v>
      </c>
      <c r="G11" s="5" t="s">
        <v>62</v>
      </c>
      <c r="H11" s="79" t="s">
        <v>65</v>
      </c>
      <c r="I11" s="5" t="s">
        <v>62</v>
      </c>
      <c r="J11" s="1" t="s">
        <v>15</v>
      </c>
      <c r="K11" s="80">
        <f t="shared" si="1"/>
        <v>0.66</v>
      </c>
      <c r="L11" s="80">
        <f t="shared" si="2"/>
        <v>0.75</v>
      </c>
      <c r="M11" s="80">
        <f t="shared" si="3"/>
        <v>0.74</v>
      </c>
      <c r="N11" s="80">
        <f t="shared" si="4"/>
        <v>0.73</v>
      </c>
      <c r="O11" s="80">
        <f t="shared" si="5"/>
        <v>0.73</v>
      </c>
      <c r="P11" s="80">
        <f t="shared" si="26"/>
        <v>0.74</v>
      </c>
      <c r="Q11" s="80">
        <f t="shared" si="6"/>
        <v>0.66</v>
      </c>
      <c r="R11" s="80">
        <f t="shared" si="7"/>
        <v>0.76</v>
      </c>
      <c r="S11" s="80">
        <f t="shared" si="8"/>
        <v>0.75</v>
      </c>
      <c r="T11" s="80">
        <f t="shared" si="9"/>
        <v>0.79</v>
      </c>
      <c r="U11" s="80">
        <f t="shared" si="10"/>
        <v>0.75</v>
      </c>
      <c r="V11" s="80">
        <f t="shared" si="11"/>
        <v>0.78</v>
      </c>
      <c r="W11" s="80">
        <f t="shared" si="12"/>
        <v>0.71</v>
      </c>
      <c r="X11" s="80">
        <f t="shared" si="13"/>
        <v>0.72</v>
      </c>
      <c r="Y11" s="80">
        <f t="shared" si="14"/>
        <v>0.69</v>
      </c>
      <c r="Z11" s="80">
        <f t="shared" si="15"/>
        <v>0.72</v>
      </c>
      <c r="AA11" s="80">
        <f t="shared" si="16"/>
        <v>0.63</v>
      </c>
      <c r="AB11" s="80">
        <f t="shared" si="17"/>
        <v>0.78</v>
      </c>
      <c r="AC11" s="80">
        <f t="shared" si="18"/>
        <v>0.78</v>
      </c>
      <c r="AD11" s="80">
        <f t="shared" si="19"/>
        <v>0.79</v>
      </c>
      <c r="AE11" s="80">
        <f t="shared" si="20"/>
        <v>0.71</v>
      </c>
      <c r="AF11" s="80">
        <f t="shared" si="21"/>
        <v>0.78</v>
      </c>
      <c r="AG11" s="80">
        <f t="shared" si="22"/>
        <v>0.63</v>
      </c>
      <c r="AH11" s="80">
        <f t="shared" si="23"/>
        <v>0.69</v>
      </c>
      <c r="AI11" s="80">
        <f t="shared" si="24"/>
        <v>0.72</v>
      </c>
      <c r="AJ11" s="80">
        <f t="shared" si="25"/>
        <v>0.69</v>
      </c>
    </row>
    <row r="12" spans="1:36" ht="12.95" customHeight="1" x14ac:dyDescent="0.15">
      <c r="A12" s="79">
        <v>239</v>
      </c>
      <c r="B12" s="123" t="s">
        <v>54</v>
      </c>
      <c r="C12" s="124"/>
      <c r="D12" s="79">
        <v>18</v>
      </c>
      <c r="E12" s="79">
        <v>18</v>
      </c>
      <c r="F12" s="4">
        <f t="shared" si="0"/>
        <v>0.24</v>
      </c>
      <c r="G12" s="5" t="s">
        <v>72</v>
      </c>
      <c r="H12" s="79"/>
      <c r="I12" s="79"/>
      <c r="J12" s="1" t="s">
        <v>15</v>
      </c>
      <c r="K12" s="80">
        <f t="shared" si="1"/>
        <v>0.22</v>
      </c>
      <c r="L12" s="80">
        <f t="shared" si="2"/>
        <v>0.24</v>
      </c>
      <c r="M12" s="80">
        <f t="shared" si="3"/>
        <v>0.24</v>
      </c>
      <c r="N12" s="80">
        <f t="shared" si="4"/>
        <v>0.24</v>
      </c>
      <c r="O12" s="80">
        <f t="shared" si="5"/>
        <v>0.24</v>
      </c>
      <c r="P12" s="80">
        <f t="shared" si="26"/>
        <v>0.24</v>
      </c>
      <c r="Q12" s="80">
        <f t="shared" si="6"/>
        <v>0.22</v>
      </c>
      <c r="R12" s="80">
        <f t="shared" si="7"/>
        <v>0.23</v>
      </c>
      <c r="S12" s="80">
        <f t="shared" si="8"/>
        <v>0.24</v>
      </c>
      <c r="T12" s="80">
        <f t="shared" si="9"/>
        <v>0.25</v>
      </c>
      <c r="U12" s="80">
        <f t="shared" si="10"/>
        <v>0.23</v>
      </c>
      <c r="V12" s="80">
        <f t="shared" si="11"/>
        <v>0.24</v>
      </c>
      <c r="W12" s="80">
        <f t="shared" si="12"/>
        <v>0.23</v>
      </c>
      <c r="X12" s="80">
        <f t="shared" si="13"/>
        <v>0.23</v>
      </c>
      <c r="Y12" s="80">
        <f t="shared" si="14"/>
        <v>0.2</v>
      </c>
      <c r="Z12" s="80">
        <f t="shared" si="15"/>
        <v>0.23</v>
      </c>
      <c r="AA12" s="80">
        <f t="shared" si="16"/>
        <v>0.21</v>
      </c>
      <c r="AB12" s="80">
        <f t="shared" si="17"/>
        <v>0.23</v>
      </c>
      <c r="AC12" s="80">
        <f t="shared" si="18"/>
        <v>0.24</v>
      </c>
      <c r="AD12" s="80">
        <f t="shared" si="19"/>
        <v>0.27</v>
      </c>
      <c r="AE12" s="80">
        <f t="shared" si="20"/>
        <v>0.21</v>
      </c>
      <c r="AF12" s="80">
        <f t="shared" si="21"/>
        <v>0.23</v>
      </c>
      <c r="AG12" s="80">
        <f t="shared" si="22"/>
        <v>0.2</v>
      </c>
      <c r="AH12" s="80">
        <f t="shared" si="23"/>
        <v>0.21</v>
      </c>
      <c r="AI12" s="80">
        <f t="shared" si="24"/>
        <v>0.23</v>
      </c>
      <c r="AJ12" s="80">
        <f t="shared" si="25"/>
        <v>0.21</v>
      </c>
    </row>
    <row r="13" spans="1:36" ht="12.95" customHeight="1" x14ac:dyDescent="0.15">
      <c r="A13" s="79">
        <v>240</v>
      </c>
      <c r="B13" s="123" t="s">
        <v>54</v>
      </c>
      <c r="C13" s="124"/>
      <c r="D13" s="79">
        <v>20</v>
      </c>
      <c r="E13" s="79">
        <v>18</v>
      </c>
      <c r="F13" s="4">
        <f t="shared" si="0"/>
        <v>0.28999999999999998</v>
      </c>
      <c r="G13" s="5" t="s">
        <v>62</v>
      </c>
      <c r="H13" s="79"/>
      <c r="I13" s="79"/>
      <c r="J13" s="1" t="s">
        <v>15</v>
      </c>
      <c r="K13" s="80">
        <f t="shared" si="1"/>
        <v>0.26</v>
      </c>
      <c r="L13" s="80">
        <f t="shared" si="2"/>
        <v>0.28999999999999998</v>
      </c>
      <c r="M13" s="80">
        <f t="shared" si="3"/>
        <v>0.28999999999999998</v>
      </c>
      <c r="N13" s="80">
        <f t="shared" si="4"/>
        <v>0.28999999999999998</v>
      </c>
      <c r="O13" s="80">
        <f t="shared" si="5"/>
        <v>0.28999999999999998</v>
      </c>
      <c r="P13" s="80">
        <f t="shared" si="26"/>
        <v>0.28999999999999998</v>
      </c>
      <c r="Q13" s="80">
        <f t="shared" si="6"/>
        <v>0.26</v>
      </c>
      <c r="R13" s="80">
        <f t="shared" si="7"/>
        <v>0.28999999999999998</v>
      </c>
      <c r="S13" s="80">
        <f t="shared" si="8"/>
        <v>0.28999999999999998</v>
      </c>
      <c r="T13" s="80">
        <f t="shared" si="9"/>
        <v>0.3</v>
      </c>
      <c r="U13" s="80">
        <f t="shared" si="10"/>
        <v>0.28999999999999998</v>
      </c>
      <c r="V13" s="80">
        <f t="shared" si="11"/>
        <v>0.28999999999999998</v>
      </c>
      <c r="W13" s="80">
        <f t="shared" si="12"/>
        <v>0.28000000000000003</v>
      </c>
      <c r="X13" s="80">
        <f t="shared" si="13"/>
        <v>0.28000000000000003</v>
      </c>
      <c r="Y13" s="80">
        <f t="shared" si="14"/>
        <v>0.25</v>
      </c>
      <c r="Z13" s="80">
        <f t="shared" si="15"/>
        <v>0.28000000000000003</v>
      </c>
      <c r="AA13" s="80">
        <f t="shared" si="16"/>
        <v>0.25</v>
      </c>
      <c r="AB13" s="80">
        <f t="shared" si="17"/>
        <v>0.28999999999999998</v>
      </c>
      <c r="AC13" s="80">
        <f t="shared" si="18"/>
        <v>0.28999999999999998</v>
      </c>
      <c r="AD13" s="80">
        <f t="shared" si="19"/>
        <v>0.33</v>
      </c>
      <c r="AE13" s="80">
        <f t="shared" si="20"/>
        <v>0.26</v>
      </c>
      <c r="AF13" s="80">
        <f t="shared" si="21"/>
        <v>0.28999999999999998</v>
      </c>
      <c r="AG13" s="80">
        <f t="shared" si="22"/>
        <v>0.24</v>
      </c>
      <c r="AH13" s="80">
        <f t="shared" si="23"/>
        <v>0.26</v>
      </c>
      <c r="AI13" s="80">
        <f t="shared" si="24"/>
        <v>0.28000000000000003</v>
      </c>
      <c r="AJ13" s="80">
        <f t="shared" si="25"/>
        <v>0.26</v>
      </c>
    </row>
    <row r="14" spans="1:36" ht="12.95" customHeight="1" x14ac:dyDescent="0.15">
      <c r="A14" s="79"/>
      <c r="B14" s="123"/>
      <c r="C14" s="124"/>
      <c r="D14" s="79"/>
      <c r="E14" s="79"/>
      <c r="F14" s="4" t="str">
        <f t="shared" si="0"/>
        <v/>
      </c>
      <c r="G14" s="5"/>
      <c r="H14" s="79"/>
      <c r="I14" s="79"/>
      <c r="J14" s="1" t="s">
        <v>15</v>
      </c>
      <c r="K14" s="80" t="e">
        <f t="shared" si="1"/>
        <v>#NUM!</v>
      </c>
      <c r="L14" s="80" t="e">
        <f t="shared" si="2"/>
        <v>#NUM!</v>
      </c>
      <c r="M14" s="80" t="e">
        <f t="shared" si="3"/>
        <v>#NUM!</v>
      </c>
      <c r="N14" s="80" t="e">
        <f t="shared" si="4"/>
        <v>#NUM!</v>
      </c>
      <c r="O14" s="80" t="e">
        <f t="shared" si="5"/>
        <v>#NUM!</v>
      </c>
      <c r="P14" s="80" t="e">
        <f t="shared" si="26"/>
        <v>#N/A</v>
      </c>
      <c r="Q14" s="80" t="e">
        <f t="shared" si="6"/>
        <v>#NUM!</v>
      </c>
      <c r="R14" s="80" t="e">
        <f t="shared" si="7"/>
        <v>#NUM!</v>
      </c>
      <c r="S14" s="80" t="e">
        <f t="shared" si="8"/>
        <v>#NUM!</v>
      </c>
      <c r="T14" s="80" t="e">
        <f t="shared" si="9"/>
        <v>#NUM!</v>
      </c>
      <c r="U14" s="80" t="e">
        <f t="shared" si="10"/>
        <v>#N/A</v>
      </c>
      <c r="V14" s="80" t="e">
        <f t="shared" si="11"/>
        <v>#NUM!</v>
      </c>
      <c r="W14" s="80" t="e">
        <f t="shared" si="12"/>
        <v>#NUM!</v>
      </c>
      <c r="X14" s="80" t="e">
        <f t="shared" si="13"/>
        <v>#NUM!</v>
      </c>
      <c r="Y14" s="80" t="e">
        <f t="shared" si="14"/>
        <v>#NUM!</v>
      </c>
      <c r="Z14" s="80" t="e">
        <f t="shared" si="15"/>
        <v>#N/A</v>
      </c>
      <c r="AA14" s="80" t="e">
        <f t="shared" si="16"/>
        <v>#NUM!</v>
      </c>
      <c r="AB14" s="80" t="e">
        <f t="shared" si="17"/>
        <v>#NUM!</v>
      </c>
      <c r="AC14" s="80" t="e">
        <f t="shared" si="18"/>
        <v>#NUM!</v>
      </c>
      <c r="AD14" s="80" t="e">
        <f t="shared" si="19"/>
        <v>#NUM!</v>
      </c>
      <c r="AE14" s="80" t="e">
        <f t="shared" si="20"/>
        <v>#NUM!</v>
      </c>
      <c r="AF14" s="80" t="e">
        <f t="shared" si="21"/>
        <v>#N/A</v>
      </c>
      <c r="AG14" s="80" t="e">
        <f t="shared" si="22"/>
        <v>#NUM!</v>
      </c>
      <c r="AH14" s="80" t="e">
        <f t="shared" si="23"/>
        <v>#NUM!</v>
      </c>
      <c r="AI14" s="80" t="e">
        <f t="shared" si="24"/>
        <v>#NUM!</v>
      </c>
      <c r="AJ14" s="80" t="e">
        <f t="shared" si="25"/>
        <v>#N/A</v>
      </c>
    </row>
    <row r="15" spans="1:36" ht="12.95" customHeight="1" x14ac:dyDescent="0.15">
      <c r="A15" s="79"/>
      <c r="B15" s="123"/>
      <c r="C15" s="124"/>
      <c r="D15" s="79"/>
      <c r="E15" s="79"/>
      <c r="F15" s="4" t="str">
        <f t="shared" si="0"/>
        <v/>
      </c>
      <c r="G15" s="79"/>
      <c r="H15" s="79"/>
      <c r="I15" s="79"/>
      <c r="J15" s="1" t="s">
        <v>15</v>
      </c>
      <c r="K15" s="80" t="e">
        <f t="shared" si="1"/>
        <v>#NUM!</v>
      </c>
      <c r="L15" s="80" t="e">
        <f t="shared" si="2"/>
        <v>#NUM!</v>
      </c>
      <c r="M15" s="80" t="e">
        <f t="shared" si="3"/>
        <v>#NUM!</v>
      </c>
      <c r="N15" s="80" t="e">
        <f t="shared" si="4"/>
        <v>#NUM!</v>
      </c>
      <c r="O15" s="80" t="e">
        <f t="shared" si="5"/>
        <v>#NUM!</v>
      </c>
      <c r="P15" s="80" t="e">
        <f t="shared" si="26"/>
        <v>#N/A</v>
      </c>
      <c r="Q15" s="80" t="e">
        <f t="shared" si="6"/>
        <v>#NUM!</v>
      </c>
      <c r="R15" s="80" t="e">
        <f t="shared" si="7"/>
        <v>#NUM!</v>
      </c>
      <c r="S15" s="80" t="e">
        <f t="shared" si="8"/>
        <v>#NUM!</v>
      </c>
      <c r="T15" s="80" t="e">
        <f t="shared" si="9"/>
        <v>#NUM!</v>
      </c>
      <c r="U15" s="80" t="e">
        <f t="shared" si="10"/>
        <v>#N/A</v>
      </c>
      <c r="V15" s="80" t="e">
        <f t="shared" si="11"/>
        <v>#NUM!</v>
      </c>
      <c r="W15" s="80" t="e">
        <f t="shared" si="12"/>
        <v>#NUM!</v>
      </c>
      <c r="X15" s="80" t="e">
        <f t="shared" si="13"/>
        <v>#NUM!</v>
      </c>
      <c r="Y15" s="80" t="e">
        <f t="shared" si="14"/>
        <v>#NUM!</v>
      </c>
      <c r="Z15" s="80" t="e">
        <f t="shared" si="15"/>
        <v>#N/A</v>
      </c>
      <c r="AA15" s="80" t="e">
        <f t="shared" si="16"/>
        <v>#NUM!</v>
      </c>
      <c r="AB15" s="80" t="e">
        <f t="shared" si="17"/>
        <v>#NUM!</v>
      </c>
      <c r="AC15" s="80" t="e">
        <f t="shared" si="18"/>
        <v>#NUM!</v>
      </c>
      <c r="AD15" s="80" t="e">
        <f t="shared" si="19"/>
        <v>#NUM!</v>
      </c>
      <c r="AE15" s="80" t="e">
        <f t="shared" si="20"/>
        <v>#NUM!</v>
      </c>
      <c r="AF15" s="80" t="e">
        <f t="shared" si="21"/>
        <v>#N/A</v>
      </c>
      <c r="AG15" s="80" t="e">
        <f t="shared" si="22"/>
        <v>#NUM!</v>
      </c>
      <c r="AH15" s="80" t="e">
        <f t="shared" si="23"/>
        <v>#NUM!</v>
      </c>
      <c r="AI15" s="80" t="e">
        <f t="shared" si="24"/>
        <v>#NUM!</v>
      </c>
      <c r="AJ15" s="80" t="e">
        <f t="shared" si="25"/>
        <v>#N/A</v>
      </c>
    </row>
    <row r="16" spans="1:36" ht="12.95" customHeight="1" x14ac:dyDescent="0.15">
      <c r="A16" s="79"/>
      <c r="B16" s="123"/>
      <c r="C16" s="124"/>
      <c r="D16" s="79"/>
      <c r="E16" s="79"/>
      <c r="F16" s="4" t="str">
        <f t="shared" si="0"/>
        <v/>
      </c>
      <c r="G16" s="5"/>
      <c r="H16" s="79"/>
      <c r="I16" s="79"/>
      <c r="J16" s="1" t="s">
        <v>15</v>
      </c>
      <c r="K16" s="80" t="e">
        <f t="shared" si="1"/>
        <v>#NUM!</v>
      </c>
      <c r="L16" s="80" t="e">
        <f t="shared" si="2"/>
        <v>#NUM!</v>
      </c>
      <c r="M16" s="80" t="e">
        <f t="shared" si="3"/>
        <v>#NUM!</v>
      </c>
      <c r="N16" s="80" t="e">
        <f t="shared" si="4"/>
        <v>#NUM!</v>
      </c>
      <c r="O16" s="80" t="e">
        <f t="shared" si="5"/>
        <v>#NUM!</v>
      </c>
      <c r="P16" s="80" t="e">
        <f t="shared" si="26"/>
        <v>#N/A</v>
      </c>
      <c r="Q16" s="80" t="e">
        <f t="shared" si="6"/>
        <v>#NUM!</v>
      </c>
      <c r="R16" s="80" t="e">
        <f t="shared" si="7"/>
        <v>#NUM!</v>
      </c>
      <c r="S16" s="80" t="e">
        <f t="shared" si="8"/>
        <v>#NUM!</v>
      </c>
      <c r="T16" s="80" t="e">
        <f t="shared" si="9"/>
        <v>#NUM!</v>
      </c>
      <c r="U16" s="80" t="e">
        <f t="shared" si="10"/>
        <v>#N/A</v>
      </c>
      <c r="V16" s="80" t="e">
        <f t="shared" si="11"/>
        <v>#NUM!</v>
      </c>
      <c r="W16" s="80" t="e">
        <f t="shared" si="12"/>
        <v>#NUM!</v>
      </c>
      <c r="X16" s="80" t="e">
        <f t="shared" si="13"/>
        <v>#NUM!</v>
      </c>
      <c r="Y16" s="80" t="e">
        <f t="shared" si="14"/>
        <v>#NUM!</v>
      </c>
      <c r="Z16" s="80" t="e">
        <f t="shared" si="15"/>
        <v>#N/A</v>
      </c>
      <c r="AA16" s="80" t="e">
        <f t="shared" si="16"/>
        <v>#NUM!</v>
      </c>
      <c r="AB16" s="80" t="e">
        <f t="shared" si="17"/>
        <v>#NUM!</v>
      </c>
      <c r="AC16" s="80" t="e">
        <f t="shared" si="18"/>
        <v>#NUM!</v>
      </c>
      <c r="AD16" s="80" t="e">
        <f t="shared" si="19"/>
        <v>#NUM!</v>
      </c>
      <c r="AE16" s="80" t="e">
        <f t="shared" si="20"/>
        <v>#NUM!</v>
      </c>
      <c r="AF16" s="80" t="e">
        <f t="shared" si="21"/>
        <v>#N/A</v>
      </c>
      <c r="AG16" s="80" t="e">
        <f t="shared" si="22"/>
        <v>#NUM!</v>
      </c>
      <c r="AH16" s="80" t="e">
        <f t="shared" si="23"/>
        <v>#NUM!</v>
      </c>
      <c r="AI16" s="80" t="e">
        <f t="shared" si="24"/>
        <v>#NUM!</v>
      </c>
      <c r="AJ16" s="80" t="e">
        <f t="shared" si="25"/>
        <v>#N/A</v>
      </c>
    </row>
    <row r="17" spans="1:36" ht="12.95" customHeight="1" x14ac:dyDescent="0.15">
      <c r="A17" s="79"/>
      <c r="B17" s="123"/>
      <c r="C17" s="124"/>
      <c r="D17" s="79"/>
      <c r="E17" s="79"/>
      <c r="F17" s="4" t="str">
        <f t="shared" si="0"/>
        <v/>
      </c>
      <c r="G17" s="79"/>
      <c r="H17" s="79"/>
      <c r="I17" s="79"/>
      <c r="J17" s="1" t="s">
        <v>15</v>
      </c>
      <c r="K17" s="80" t="e">
        <f t="shared" si="1"/>
        <v>#NUM!</v>
      </c>
      <c r="L17" s="80" t="e">
        <f t="shared" si="2"/>
        <v>#NUM!</v>
      </c>
      <c r="M17" s="80" t="e">
        <f t="shared" si="3"/>
        <v>#NUM!</v>
      </c>
      <c r="N17" s="80" t="e">
        <f t="shared" si="4"/>
        <v>#NUM!</v>
      </c>
      <c r="O17" s="80" t="e">
        <f t="shared" si="5"/>
        <v>#NUM!</v>
      </c>
      <c r="P17" s="80" t="e">
        <f t="shared" si="26"/>
        <v>#N/A</v>
      </c>
      <c r="Q17" s="80" t="e">
        <f t="shared" si="6"/>
        <v>#NUM!</v>
      </c>
      <c r="R17" s="80" t="e">
        <f t="shared" si="7"/>
        <v>#NUM!</v>
      </c>
      <c r="S17" s="80" t="e">
        <f t="shared" si="8"/>
        <v>#NUM!</v>
      </c>
      <c r="T17" s="80" t="e">
        <f t="shared" si="9"/>
        <v>#NUM!</v>
      </c>
      <c r="U17" s="80" t="e">
        <f t="shared" si="10"/>
        <v>#N/A</v>
      </c>
      <c r="V17" s="80" t="e">
        <f t="shared" si="11"/>
        <v>#NUM!</v>
      </c>
      <c r="W17" s="80" t="e">
        <f t="shared" si="12"/>
        <v>#NUM!</v>
      </c>
      <c r="X17" s="80" t="e">
        <f t="shared" si="13"/>
        <v>#NUM!</v>
      </c>
      <c r="Y17" s="80" t="e">
        <f t="shared" si="14"/>
        <v>#NUM!</v>
      </c>
      <c r="Z17" s="80" t="e">
        <f t="shared" si="15"/>
        <v>#N/A</v>
      </c>
      <c r="AA17" s="80" t="e">
        <f t="shared" si="16"/>
        <v>#NUM!</v>
      </c>
      <c r="AB17" s="80" t="e">
        <f t="shared" si="17"/>
        <v>#NUM!</v>
      </c>
      <c r="AC17" s="80" t="e">
        <f t="shared" si="18"/>
        <v>#NUM!</v>
      </c>
      <c r="AD17" s="80" t="e">
        <f t="shared" si="19"/>
        <v>#NUM!</v>
      </c>
      <c r="AE17" s="80" t="e">
        <f t="shared" si="20"/>
        <v>#NUM!</v>
      </c>
      <c r="AF17" s="80" t="e">
        <f t="shared" si="21"/>
        <v>#N/A</v>
      </c>
      <c r="AG17" s="80" t="e">
        <f t="shared" si="22"/>
        <v>#NUM!</v>
      </c>
      <c r="AH17" s="80" t="e">
        <f t="shared" si="23"/>
        <v>#NUM!</v>
      </c>
      <c r="AI17" s="80" t="e">
        <f t="shared" si="24"/>
        <v>#NUM!</v>
      </c>
      <c r="AJ17" s="80" t="e">
        <f t="shared" si="25"/>
        <v>#N/A</v>
      </c>
    </row>
    <row r="18" spans="1:36" ht="12.95" customHeight="1" x14ac:dyDescent="0.15">
      <c r="A18" s="79"/>
      <c r="B18" s="123"/>
      <c r="C18" s="124"/>
      <c r="D18" s="79"/>
      <c r="E18" s="79"/>
      <c r="F18" s="4" t="str">
        <f t="shared" si="0"/>
        <v/>
      </c>
      <c r="G18" s="5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23"/>
      <c r="C19" s="124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23"/>
      <c r="C20" s="124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23"/>
      <c r="C21" s="124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23"/>
      <c r="C22" s="124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23"/>
      <c r="C23" s="124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23"/>
      <c r="C24" s="124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23"/>
      <c r="C25" s="124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23"/>
      <c r="C26" s="124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23"/>
      <c r="C27" s="124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23"/>
      <c r="C28" s="124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23"/>
      <c r="C29" s="124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23"/>
      <c r="C30" s="124"/>
      <c r="D30" s="79"/>
      <c r="E30" s="79"/>
      <c r="F30" s="4" t="str">
        <f t="shared" si="0"/>
        <v/>
      </c>
      <c r="G30" s="79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251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29</v>
      </c>
      <c r="D49" s="14" t="str">
        <f>IF(D47&gt;0,ROUND(SUMIF(G4:G43,"*下層*",D4:D43)/D47,0),"")</f>
        <v/>
      </c>
      <c r="E49" s="14">
        <f>ROUND(SUM(D4:D43)/E47,0)</f>
        <v>29</v>
      </c>
      <c r="F49" s="13"/>
      <c r="G49" s="15">
        <f>C49</f>
        <v>29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6.9700000000000006</v>
      </c>
      <c r="D50" s="16">
        <f>SUMIF(G4:G43,"*下層*",F4:F43)</f>
        <v>0</v>
      </c>
      <c r="E50" s="4">
        <f>SUM(F4:F43)</f>
        <v>6.9700000000000006</v>
      </c>
      <c r="F50" s="13"/>
      <c r="G50" s="17">
        <f>C50*100</f>
        <v>697.00000000000011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形状比＝72、Sr＝15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29</v>
      </c>
      <c r="D56" s="14" t="str">
        <f>IF(D54&gt;0,ROUND(SUMIF(H4:H43,"▲",D4:D43)/D54,0),"")</f>
        <v/>
      </c>
      <c r="E56" s="14">
        <f>ROUND(SUMIF(H4:H43,"*",D4:D43)/E54,0)</f>
        <v>29</v>
      </c>
      <c r="F56" s="13"/>
      <c r="G56" s="15">
        <f>C56</f>
        <v>29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1.98</v>
      </c>
      <c r="D57" s="16">
        <f>SUMIF(H4:H43,"▲",F4:F43)</f>
        <v>0</v>
      </c>
      <c r="E57" s="16">
        <f>SUM(C57:D57)</f>
        <v>1.98</v>
      </c>
      <c r="F57" s="13"/>
      <c r="G57" s="19">
        <f>C57*100</f>
        <v>198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</v>
      </c>
      <c r="D61" s="20" t="str">
        <f>IF(D47&gt;0,ROUND(D54/D47*100,1),"")</f>
        <v/>
      </c>
      <c r="E61" s="20">
        <f>ROUND(E54/E47*100,1)</f>
        <v>30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28.4</v>
      </c>
      <c r="D62" s="20" t="str">
        <f>IF(D47&gt;0,ROUND(D57/D50*100,1),"")</f>
        <v/>
      </c>
      <c r="E62" s="20">
        <f>ROUND(E57/E50*100,1)</f>
        <v>28.4</v>
      </c>
      <c r="F62" s="10"/>
      <c r="G62" s="10"/>
      <c r="H62" s="10"/>
      <c r="I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4.99</v>
      </c>
      <c r="D69" s="16" t="str">
        <f>IF(D66&gt;0,D50-D57,"")</f>
        <v/>
      </c>
      <c r="E69" s="4">
        <f>SUM(C69:D69)</f>
        <v>4.99</v>
      </c>
      <c r="F69" s="13"/>
      <c r="G69" s="17">
        <f>C69*100</f>
        <v>499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C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87" priority="16" stopIfTrue="1">
      <formula>AND(($H4="スギ"),(#REF!&lt;12))</formula>
    </cfRule>
  </conditionalFormatting>
  <conditionalFormatting sqref="L4:L43">
    <cfRule type="expression" dxfId="686" priority="15" stopIfTrue="1">
      <formula>AND(($H4="スギ"),(#REF!&lt;22),(#REF!&gt;=12))</formula>
    </cfRule>
  </conditionalFormatting>
  <conditionalFormatting sqref="M4:M43">
    <cfRule type="expression" dxfId="685" priority="14" stopIfTrue="1">
      <formula>AND(($H4="スギ"),(#REF!&lt;32),(#REF!&gt;=22))</formula>
    </cfRule>
  </conditionalFormatting>
  <conditionalFormatting sqref="N4:N43">
    <cfRule type="expression" dxfId="684" priority="13" stopIfTrue="1">
      <formula>AND(($H4="スギ"),(#REF!&lt;42),(#REF!&gt;=32))</formula>
    </cfRule>
  </conditionalFormatting>
  <conditionalFormatting sqref="U4:U43 Z4:AF43 AJ4:AJ43 O4:P43">
    <cfRule type="expression" dxfId="683" priority="12" stopIfTrue="1">
      <formula>AND(($H4="スギ"),(#REF!&gt;=42))</formula>
    </cfRule>
  </conditionalFormatting>
  <conditionalFormatting sqref="Q4:Q43 AA4:AA43">
    <cfRule type="expression" dxfId="682" priority="11" stopIfTrue="1">
      <formula>AND(($H4="ヒノキ"),(#REF!&lt;12))</formula>
    </cfRule>
  </conditionalFormatting>
  <conditionalFormatting sqref="R4:R43 AB4:AE43">
    <cfRule type="expression" dxfId="681" priority="10" stopIfTrue="1">
      <formula>AND(($H4="ヒノキ"),(#REF!&lt;22),(#REF!&gt;=12))</formula>
    </cfRule>
  </conditionalFormatting>
  <conditionalFormatting sqref="S4:S43">
    <cfRule type="expression" dxfId="680" priority="9" stopIfTrue="1">
      <formula>AND(($H4="ヒノキ"),(#REF!&lt;32),(#REF!&gt;=22))</formula>
    </cfRule>
  </conditionalFormatting>
  <conditionalFormatting sqref="T4:U43 Z4:AF43 AJ4:AJ43">
    <cfRule type="expression" dxfId="679" priority="8" stopIfTrue="1">
      <formula>AND(($H4="ヒノキ"),(#REF!&gt;=32))</formula>
    </cfRule>
  </conditionalFormatting>
  <conditionalFormatting sqref="V4:V43 AA4:AA43">
    <cfRule type="expression" dxfId="678" priority="7" stopIfTrue="1">
      <formula>AND(($H4="アカマツ"),(#REF!&lt;12))</formula>
    </cfRule>
  </conditionalFormatting>
  <conditionalFormatting sqref="W4:W43 AB4:AB43">
    <cfRule type="expression" dxfId="677" priority="6" stopIfTrue="1">
      <formula>AND(($H4="アカマツ"),(#REF!&lt;22),(#REF!&gt;=12))</formula>
    </cfRule>
  </conditionalFormatting>
  <conditionalFormatting sqref="X4:X43 AC4:AC43">
    <cfRule type="expression" dxfId="676" priority="5" stopIfTrue="1">
      <formula>AND(($H4="アカマツ"),(#REF!&lt;42),(#REF!&gt;=22))</formula>
    </cfRule>
  </conditionalFormatting>
  <conditionalFormatting sqref="Y4:AF43 AJ4:AJ43">
    <cfRule type="expression" dxfId="675" priority="4" stopIfTrue="1">
      <formula>AND(($H4="アカマツ"),(#REF!&gt;=42))</formula>
    </cfRule>
  </conditionalFormatting>
  <conditionalFormatting sqref="AG4:AG43">
    <cfRule type="expression" dxfId="674" priority="3" stopIfTrue="1">
      <formula>AND(($H4&lt;&gt;"スギ"),($H4&lt;&gt;"ヒノキ"),($H4&lt;&gt;"アカマツ"),(#REF!&lt;12))</formula>
    </cfRule>
  </conditionalFormatting>
  <conditionalFormatting sqref="AH4:AH43">
    <cfRule type="expression" dxfId="6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J120"/>
  <sheetViews>
    <sheetView showGridLines="0" view="pageBreakPreview" zoomScaleNormal="85" zoomScaleSheetLayoutView="100" workbookViewId="0">
      <selection activeCell="I7" sqref="I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107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241</v>
      </c>
      <c r="B4" s="123" t="s">
        <v>54</v>
      </c>
      <c r="C4" s="124"/>
      <c r="D4" s="79">
        <v>42</v>
      </c>
      <c r="E4" s="79">
        <v>22</v>
      </c>
      <c r="F4" s="4">
        <f t="shared" ref="F4:F43" si="0">IF(D4&gt;0,IF(B4="スギ",P4,IF(B4="ヒノキ",U4,IF(B4="アカマツ",Z4,IF(B4="カラマツ",AF4,AJ4)))),"")</f>
        <v>1.33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1.18</v>
      </c>
      <c r="L4" s="80">
        <f t="shared" ref="L4:L43" si="2">ROUND(10^(-5+0.73504+1.83346*LOG(D4)+1.06569*LOG(E4)),2)</f>
        <v>1.39</v>
      </c>
      <c r="M4" s="80">
        <f t="shared" ref="M4:M43" si="3">ROUND(10^(-5+0.71514+1.74357*LOG(D4)+1.17719*LOG(E4)),2)</f>
        <v>1.34</v>
      </c>
      <c r="N4" s="80">
        <f t="shared" ref="N4:N43" si="4">ROUND(10^(-5+0.82956+1.76381*LOG(D4)+1.06412*LOG(E4)),2)</f>
        <v>1.32</v>
      </c>
      <c r="O4" s="80">
        <f t="shared" ref="O4:O43" si="5">ROUND(10^(-5+0.88226+1.79204*LOG(D4)+0.99303*LOG(E4)),2)</f>
        <v>1.33</v>
      </c>
      <c r="P4" s="80">
        <f>HLOOKUP($D4,K$3:O$43,MATCH($A4,$A$3:$A$43,0),1)</f>
        <v>1.33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1.22</v>
      </c>
      <c r="R4" s="80">
        <f t="shared" ref="R4:R43" si="7">ROUND(10^(1.905709*LOG(D4)+1.011385*LOG(E4)-4.293729),2)</f>
        <v>1.44</v>
      </c>
      <c r="S4" s="80">
        <f t="shared" ref="S4:S43" si="8">ROUND(10^(1.771888*LOG(D4)+1.138415*LOG(E4)-4.271259),2)</f>
        <v>1.36</v>
      </c>
      <c r="T4" s="80">
        <f t="shared" ref="T4:T43" si="9">ROUND(10^(1.671519*LOG(D4)+1.363617*LOG(E4)-4.404407),2)</f>
        <v>1.38</v>
      </c>
      <c r="U4" s="80">
        <f t="shared" ref="U4:U43" si="10">HLOOKUP($D4,Q$3:T$43,MATCH($A4,$A$3:$A$43,0),1)</f>
        <v>1.38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1.5</v>
      </c>
      <c r="W4" s="80">
        <f t="shared" ref="W4:W43" si="12">ROUND(10^(-4.155639+1.847898*LOG(D4)+0.951955*LOG(E4)),2)</f>
        <v>1.32</v>
      </c>
      <c r="X4" s="80">
        <f t="shared" ref="X4:X43" si="13">ROUND(10^(-4.194535+1.804172*LOG(D4)+1.034248*LOG(E4)),2)</f>
        <v>1.33</v>
      </c>
      <c r="Y4" s="80">
        <f t="shared" ref="Y4:Y43" si="14">ROUND(10^(-4.42347+2.006485*LOG(D4)+0.967757*LOG(E4)),2)</f>
        <v>1.36</v>
      </c>
      <c r="Z4" s="80">
        <f t="shared" ref="Z4:Z43" si="15">HLOOKUP($D4,V$3:Y$43,MATCH($A4,$A$3:$A$43,0),1)</f>
        <v>1.36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1.1599999999999999</v>
      </c>
      <c r="AB4" s="80">
        <f t="shared" ref="AB4:AB43" si="17">ROUND(10^(1.979213*LOG(D4)+0.998347*LOG(E4)-4.369281),2)</f>
        <v>1.53</v>
      </c>
      <c r="AC4" s="80">
        <f t="shared" ref="AC4:AC43" si="18">ROUND(10^(1.904401*LOG(D4)+1.062478*LOG(E4)-4.348104),2)</f>
        <v>1.48</v>
      </c>
      <c r="AD4" s="80">
        <f t="shared" ref="AD4:AD43" si="19">ROUND(10^(1.640825*LOG(D4)+1.080387*LOG(E4)-3.976731),2)</f>
        <v>1.37</v>
      </c>
      <c r="AE4" s="80">
        <f t="shared" ref="AE4:AE43" si="20">ROUND(10^(1.90887*LOG(D4)+1.088002*LOG(E4)-4.431495),2)</f>
        <v>1.34</v>
      </c>
      <c r="AF4" s="80">
        <f t="shared" ref="AF4:AF43" si="21">HLOOKUP($D4,AA$3:AE$43,MATCH($A4,$A$3:$A$43,0),1)</f>
        <v>1.34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1.22</v>
      </c>
      <c r="AH4" s="80">
        <f t="shared" ref="AH4:AH43" si="23">ROUND(10^(1.93813902*LOG(D4)+0.96697002*LOG(E4)-4.32216295),2)</f>
        <v>1.32</v>
      </c>
      <c r="AI4" s="80">
        <f t="shared" ref="AI4:AI43" si="24">ROUND(10^(1.82464098*LOG(D4)+0.97625989*LOG(E4)-4.15096808),2)</f>
        <v>1.32</v>
      </c>
      <c r="AJ4" s="80">
        <f t="shared" ref="AJ4:AJ43" si="25">HLOOKUP($D4,AG$3:AI$43,MATCH($A4,$A$3:$A$43,0),1)</f>
        <v>1.32</v>
      </c>
    </row>
    <row r="5" spans="1:36" ht="12.95" customHeight="1" x14ac:dyDescent="0.15">
      <c r="A5" s="79">
        <v>242</v>
      </c>
      <c r="B5" s="123" t="s">
        <v>54</v>
      </c>
      <c r="C5" s="124"/>
      <c r="D5" s="79">
        <v>34</v>
      </c>
      <c r="E5" s="79">
        <v>20</v>
      </c>
      <c r="F5" s="4">
        <f t="shared" si="0"/>
        <v>0.82</v>
      </c>
      <c r="G5" s="5"/>
      <c r="H5" s="79"/>
      <c r="I5" s="79"/>
      <c r="J5" s="1" t="s">
        <v>15</v>
      </c>
      <c r="K5" s="80">
        <f t="shared" si="1"/>
        <v>0.74</v>
      </c>
      <c r="L5" s="80">
        <f t="shared" si="2"/>
        <v>0.85</v>
      </c>
      <c r="M5" s="80">
        <f t="shared" si="3"/>
        <v>0.83</v>
      </c>
      <c r="N5" s="80">
        <f t="shared" si="4"/>
        <v>0.82</v>
      </c>
      <c r="O5" s="80">
        <f t="shared" si="5"/>
        <v>0.83</v>
      </c>
      <c r="P5" s="80">
        <f t="shared" ref="P5:P43" si="26">HLOOKUP($D5,K$3:O$43,MATCH(A5,$A$3:$A$43,0),1)</f>
        <v>0.82</v>
      </c>
      <c r="Q5" s="80">
        <f t="shared" si="6"/>
        <v>0.76</v>
      </c>
      <c r="R5" s="80">
        <f t="shared" si="7"/>
        <v>0.87</v>
      </c>
      <c r="S5" s="80">
        <f t="shared" si="8"/>
        <v>0.84</v>
      </c>
      <c r="T5" s="80">
        <f t="shared" si="9"/>
        <v>0.85</v>
      </c>
      <c r="U5" s="80">
        <f t="shared" si="10"/>
        <v>0.85</v>
      </c>
      <c r="V5" s="80">
        <f t="shared" si="11"/>
        <v>0.91</v>
      </c>
      <c r="W5" s="80">
        <f t="shared" si="12"/>
        <v>0.82</v>
      </c>
      <c r="X5" s="80">
        <f t="shared" si="13"/>
        <v>0.82</v>
      </c>
      <c r="Y5" s="80">
        <f t="shared" si="14"/>
        <v>0.81</v>
      </c>
      <c r="Z5" s="80">
        <f t="shared" si="15"/>
        <v>0.82</v>
      </c>
      <c r="AA5" s="80">
        <f t="shared" si="16"/>
        <v>0.72</v>
      </c>
      <c r="AB5" s="80">
        <f t="shared" si="17"/>
        <v>0.91</v>
      </c>
      <c r="AC5" s="80">
        <f t="shared" si="18"/>
        <v>0.89</v>
      </c>
      <c r="AD5" s="80">
        <f t="shared" si="19"/>
        <v>0.87</v>
      </c>
      <c r="AE5" s="80">
        <f t="shared" si="20"/>
        <v>0.81</v>
      </c>
      <c r="AF5" s="80">
        <f t="shared" si="21"/>
        <v>0.87</v>
      </c>
      <c r="AG5" s="80">
        <f t="shared" si="22"/>
        <v>0.75</v>
      </c>
      <c r="AH5" s="80">
        <f t="shared" si="23"/>
        <v>0.8</v>
      </c>
      <c r="AI5" s="80">
        <f t="shared" si="24"/>
        <v>0.82</v>
      </c>
      <c r="AJ5" s="80">
        <f t="shared" si="25"/>
        <v>0.8</v>
      </c>
    </row>
    <row r="6" spans="1:36" ht="12.95" customHeight="1" x14ac:dyDescent="0.15">
      <c r="A6" s="79">
        <v>243</v>
      </c>
      <c r="B6" s="123" t="s">
        <v>54</v>
      </c>
      <c r="C6" s="124"/>
      <c r="D6" s="79">
        <v>34</v>
      </c>
      <c r="E6" s="79">
        <v>18</v>
      </c>
      <c r="F6" s="4">
        <f t="shared" si="0"/>
        <v>0.74</v>
      </c>
      <c r="G6" s="79"/>
      <c r="H6" s="79"/>
      <c r="I6" s="79"/>
      <c r="J6" s="1" t="s">
        <v>15</v>
      </c>
      <c r="K6" s="80">
        <f t="shared" si="1"/>
        <v>0.66</v>
      </c>
      <c r="L6" s="80">
        <f t="shared" si="2"/>
        <v>0.76</v>
      </c>
      <c r="M6" s="80">
        <f t="shared" si="3"/>
        <v>0.73</v>
      </c>
      <c r="N6" s="80">
        <f t="shared" si="4"/>
        <v>0.74</v>
      </c>
      <c r="O6" s="80">
        <f t="shared" si="5"/>
        <v>0.75</v>
      </c>
      <c r="P6" s="80">
        <f t="shared" si="26"/>
        <v>0.74</v>
      </c>
      <c r="Q6" s="80">
        <f t="shared" si="6"/>
        <v>0.68</v>
      </c>
      <c r="R6" s="80">
        <f t="shared" si="7"/>
        <v>0.78</v>
      </c>
      <c r="S6" s="80">
        <f t="shared" si="8"/>
        <v>0.74</v>
      </c>
      <c r="T6" s="80">
        <f t="shared" si="9"/>
        <v>0.74</v>
      </c>
      <c r="U6" s="80">
        <f t="shared" si="10"/>
        <v>0.74</v>
      </c>
      <c r="V6" s="80">
        <f t="shared" si="11"/>
        <v>0.82</v>
      </c>
      <c r="W6" s="80">
        <f t="shared" si="12"/>
        <v>0.74</v>
      </c>
      <c r="X6" s="80">
        <f t="shared" si="13"/>
        <v>0.74</v>
      </c>
      <c r="Y6" s="80">
        <f t="shared" si="14"/>
        <v>0.73</v>
      </c>
      <c r="Z6" s="80">
        <f t="shared" si="15"/>
        <v>0.74</v>
      </c>
      <c r="AA6" s="80">
        <f t="shared" si="16"/>
        <v>0.65</v>
      </c>
      <c r="AB6" s="80">
        <f t="shared" si="17"/>
        <v>0.82</v>
      </c>
      <c r="AC6" s="80">
        <f t="shared" si="18"/>
        <v>0.8</v>
      </c>
      <c r="AD6" s="80">
        <f t="shared" si="19"/>
        <v>0.78</v>
      </c>
      <c r="AE6" s="80">
        <f t="shared" si="20"/>
        <v>0.72</v>
      </c>
      <c r="AF6" s="80">
        <f t="shared" si="21"/>
        <v>0.78</v>
      </c>
      <c r="AG6" s="80">
        <f t="shared" si="22"/>
        <v>0.68</v>
      </c>
      <c r="AH6" s="80">
        <f t="shared" si="23"/>
        <v>0.72</v>
      </c>
      <c r="AI6" s="80">
        <f t="shared" si="24"/>
        <v>0.74</v>
      </c>
      <c r="AJ6" s="80">
        <f t="shared" si="25"/>
        <v>0.72</v>
      </c>
    </row>
    <row r="7" spans="1:36" ht="12.95" customHeight="1" x14ac:dyDescent="0.15">
      <c r="A7" s="79">
        <v>244</v>
      </c>
      <c r="B7" s="123" t="s">
        <v>54</v>
      </c>
      <c r="C7" s="124"/>
      <c r="D7" s="79">
        <v>24</v>
      </c>
      <c r="E7" s="79">
        <v>16</v>
      </c>
      <c r="F7" s="4">
        <f t="shared" si="0"/>
        <v>0.35</v>
      </c>
      <c r="G7" s="5" t="s">
        <v>82</v>
      </c>
      <c r="H7" s="79" t="s">
        <v>65</v>
      </c>
      <c r="I7" s="5" t="s">
        <v>82</v>
      </c>
      <c r="J7" s="1" t="s">
        <v>15</v>
      </c>
      <c r="K7" s="80">
        <f t="shared" si="1"/>
        <v>0.32</v>
      </c>
      <c r="L7" s="80">
        <f t="shared" si="2"/>
        <v>0.35</v>
      </c>
      <c r="M7" s="80">
        <f t="shared" si="3"/>
        <v>0.35</v>
      </c>
      <c r="N7" s="80">
        <f t="shared" si="4"/>
        <v>0.35</v>
      </c>
      <c r="O7" s="80">
        <f t="shared" si="5"/>
        <v>0.36</v>
      </c>
      <c r="P7" s="80">
        <f t="shared" si="26"/>
        <v>0.35</v>
      </c>
      <c r="Q7" s="80">
        <f t="shared" si="6"/>
        <v>0.32</v>
      </c>
      <c r="R7" s="80">
        <f t="shared" si="7"/>
        <v>0.36</v>
      </c>
      <c r="S7" s="80">
        <f t="shared" si="8"/>
        <v>0.35</v>
      </c>
      <c r="T7" s="80">
        <f t="shared" si="9"/>
        <v>0.35</v>
      </c>
      <c r="U7" s="80">
        <f t="shared" si="10"/>
        <v>0.35</v>
      </c>
      <c r="V7" s="80">
        <f t="shared" si="11"/>
        <v>0.37</v>
      </c>
      <c r="W7" s="80">
        <f t="shared" si="12"/>
        <v>0.35</v>
      </c>
      <c r="X7" s="80">
        <f t="shared" si="13"/>
        <v>0.35</v>
      </c>
      <c r="Y7" s="80">
        <f t="shared" si="14"/>
        <v>0.32</v>
      </c>
      <c r="Z7" s="80">
        <f t="shared" si="15"/>
        <v>0.35</v>
      </c>
      <c r="AA7" s="80">
        <f t="shared" si="16"/>
        <v>0.31</v>
      </c>
      <c r="AB7" s="80">
        <f t="shared" si="17"/>
        <v>0.37</v>
      </c>
      <c r="AC7" s="80">
        <f t="shared" si="18"/>
        <v>0.36</v>
      </c>
      <c r="AD7" s="80">
        <f t="shared" si="19"/>
        <v>0.39</v>
      </c>
      <c r="AE7" s="80">
        <f t="shared" si="20"/>
        <v>0.33</v>
      </c>
      <c r="AF7" s="80">
        <f t="shared" si="21"/>
        <v>0.36</v>
      </c>
      <c r="AG7" s="80">
        <f t="shared" si="22"/>
        <v>0.31</v>
      </c>
      <c r="AH7" s="80">
        <f t="shared" si="23"/>
        <v>0.33</v>
      </c>
      <c r="AI7" s="80">
        <f t="shared" si="24"/>
        <v>0.35</v>
      </c>
      <c r="AJ7" s="80">
        <f t="shared" si="25"/>
        <v>0.33</v>
      </c>
    </row>
    <row r="8" spans="1:36" ht="12.95" customHeight="1" x14ac:dyDescent="0.15">
      <c r="A8" s="79">
        <v>245</v>
      </c>
      <c r="B8" s="123" t="s">
        <v>54</v>
      </c>
      <c r="C8" s="124"/>
      <c r="D8" s="79">
        <v>36</v>
      </c>
      <c r="E8" s="79">
        <v>19</v>
      </c>
      <c r="F8" s="4">
        <f t="shared" si="0"/>
        <v>0.86</v>
      </c>
      <c r="G8" s="5"/>
      <c r="H8" s="79"/>
      <c r="I8" s="79"/>
      <c r="J8" s="1" t="s">
        <v>15</v>
      </c>
      <c r="K8" s="80">
        <f t="shared" si="1"/>
        <v>0.78</v>
      </c>
      <c r="L8" s="80">
        <f t="shared" si="2"/>
        <v>0.89</v>
      </c>
      <c r="M8" s="80">
        <f t="shared" si="3"/>
        <v>0.86</v>
      </c>
      <c r="N8" s="80">
        <f t="shared" si="4"/>
        <v>0.86</v>
      </c>
      <c r="O8" s="80">
        <f t="shared" si="5"/>
        <v>0.87</v>
      </c>
      <c r="P8" s="80">
        <f t="shared" si="26"/>
        <v>0.86</v>
      </c>
      <c r="Q8" s="80">
        <f t="shared" si="6"/>
        <v>0.8</v>
      </c>
      <c r="R8" s="80">
        <f t="shared" si="7"/>
        <v>0.92</v>
      </c>
      <c r="S8" s="80">
        <f t="shared" si="8"/>
        <v>0.88</v>
      </c>
      <c r="T8" s="80">
        <f t="shared" si="9"/>
        <v>0.87</v>
      </c>
      <c r="U8" s="80">
        <f t="shared" si="10"/>
        <v>0.87</v>
      </c>
      <c r="V8" s="80">
        <f t="shared" si="11"/>
        <v>0.97</v>
      </c>
      <c r="W8" s="80">
        <f t="shared" si="12"/>
        <v>0.87</v>
      </c>
      <c r="X8" s="80">
        <f t="shared" si="13"/>
        <v>0.86</v>
      </c>
      <c r="Y8" s="80">
        <f t="shared" si="14"/>
        <v>0.86</v>
      </c>
      <c r="Z8" s="80">
        <f t="shared" si="15"/>
        <v>0.86</v>
      </c>
      <c r="AA8" s="80">
        <f t="shared" si="16"/>
        <v>0.76</v>
      </c>
      <c r="AB8" s="80">
        <f t="shared" si="17"/>
        <v>0.97</v>
      </c>
      <c r="AC8" s="80">
        <f t="shared" si="18"/>
        <v>0.94</v>
      </c>
      <c r="AD8" s="80">
        <f t="shared" si="19"/>
        <v>0.91</v>
      </c>
      <c r="AE8" s="80">
        <f t="shared" si="20"/>
        <v>0.85</v>
      </c>
      <c r="AF8" s="80">
        <f t="shared" si="21"/>
        <v>0.91</v>
      </c>
      <c r="AG8" s="80">
        <f t="shared" si="22"/>
        <v>0.8</v>
      </c>
      <c r="AH8" s="80">
        <f t="shared" si="23"/>
        <v>0.85</v>
      </c>
      <c r="AI8" s="80">
        <f t="shared" si="24"/>
        <v>0.87</v>
      </c>
      <c r="AJ8" s="80">
        <f t="shared" si="25"/>
        <v>0.85</v>
      </c>
    </row>
    <row r="9" spans="1:36" ht="12.95" customHeight="1" x14ac:dyDescent="0.15">
      <c r="A9" s="79">
        <v>246</v>
      </c>
      <c r="B9" s="123" t="s">
        <v>54</v>
      </c>
      <c r="C9" s="124"/>
      <c r="D9" s="79">
        <v>32</v>
      </c>
      <c r="E9" s="79">
        <v>20</v>
      </c>
      <c r="F9" s="4">
        <f t="shared" si="0"/>
        <v>0.74</v>
      </c>
      <c r="G9" s="5"/>
      <c r="H9" s="79"/>
      <c r="I9" s="79"/>
      <c r="J9" s="1" t="s">
        <v>15</v>
      </c>
      <c r="K9" s="80">
        <f t="shared" si="1"/>
        <v>0.67</v>
      </c>
      <c r="L9" s="80">
        <f t="shared" si="2"/>
        <v>0.76</v>
      </c>
      <c r="M9" s="80">
        <f t="shared" si="3"/>
        <v>0.74</v>
      </c>
      <c r="N9" s="80">
        <f t="shared" si="4"/>
        <v>0.74</v>
      </c>
      <c r="O9" s="80">
        <f t="shared" si="5"/>
        <v>0.74</v>
      </c>
      <c r="P9" s="80">
        <f t="shared" si="26"/>
        <v>0.74</v>
      </c>
      <c r="Q9" s="80">
        <f t="shared" si="6"/>
        <v>0.68</v>
      </c>
      <c r="R9" s="80">
        <f t="shared" si="7"/>
        <v>0.78</v>
      </c>
      <c r="S9" s="80">
        <f t="shared" si="8"/>
        <v>0.75</v>
      </c>
      <c r="T9" s="80">
        <f t="shared" si="9"/>
        <v>0.77</v>
      </c>
      <c r="U9" s="80">
        <f t="shared" si="10"/>
        <v>0.77</v>
      </c>
      <c r="V9" s="80">
        <f t="shared" si="11"/>
        <v>0.81</v>
      </c>
      <c r="W9" s="80">
        <f t="shared" si="12"/>
        <v>0.73</v>
      </c>
      <c r="X9" s="80">
        <f t="shared" si="13"/>
        <v>0.74</v>
      </c>
      <c r="Y9" s="80">
        <f t="shared" si="14"/>
        <v>0.72</v>
      </c>
      <c r="Z9" s="80">
        <f t="shared" si="15"/>
        <v>0.74</v>
      </c>
      <c r="AA9" s="80">
        <f t="shared" si="16"/>
        <v>0.65</v>
      </c>
      <c r="AB9" s="80">
        <f t="shared" si="17"/>
        <v>0.81</v>
      </c>
      <c r="AC9" s="80">
        <f t="shared" si="18"/>
        <v>0.8</v>
      </c>
      <c r="AD9" s="80">
        <f t="shared" si="19"/>
        <v>0.79</v>
      </c>
      <c r="AE9" s="80">
        <f t="shared" si="20"/>
        <v>0.72</v>
      </c>
      <c r="AF9" s="80">
        <f t="shared" si="21"/>
        <v>0.79</v>
      </c>
      <c r="AG9" s="80">
        <f t="shared" si="22"/>
        <v>0.66</v>
      </c>
      <c r="AH9" s="80">
        <f t="shared" si="23"/>
        <v>0.71</v>
      </c>
      <c r="AI9" s="80">
        <f t="shared" si="24"/>
        <v>0.73</v>
      </c>
      <c r="AJ9" s="80">
        <f t="shared" si="25"/>
        <v>0.71</v>
      </c>
    </row>
    <row r="10" spans="1:36" ht="12.95" customHeight="1" x14ac:dyDescent="0.15">
      <c r="A10" s="79">
        <v>247</v>
      </c>
      <c r="B10" s="123" t="s">
        <v>54</v>
      </c>
      <c r="C10" s="124"/>
      <c r="D10" s="79">
        <v>38</v>
      </c>
      <c r="E10" s="79">
        <v>19</v>
      </c>
      <c r="F10" s="4">
        <f t="shared" si="0"/>
        <v>0.95</v>
      </c>
      <c r="G10" s="79"/>
      <c r="H10" s="79"/>
      <c r="I10" s="79"/>
      <c r="J10" s="1" t="s">
        <v>15</v>
      </c>
      <c r="K10" s="80">
        <f t="shared" si="1"/>
        <v>0.85</v>
      </c>
      <c r="L10" s="80">
        <f t="shared" si="2"/>
        <v>0.99</v>
      </c>
      <c r="M10" s="80">
        <f t="shared" si="3"/>
        <v>0.94</v>
      </c>
      <c r="N10" s="80">
        <f t="shared" si="4"/>
        <v>0.95</v>
      </c>
      <c r="O10" s="80">
        <f t="shared" si="5"/>
        <v>0.96</v>
      </c>
      <c r="P10" s="80">
        <f t="shared" si="26"/>
        <v>0.95</v>
      </c>
      <c r="Q10" s="80">
        <f t="shared" si="6"/>
        <v>0.88</v>
      </c>
      <c r="R10" s="80">
        <f t="shared" si="7"/>
        <v>1.02</v>
      </c>
      <c r="S10" s="80">
        <f t="shared" si="8"/>
        <v>0.96</v>
      </c>
      <c r="T10" s="80">
        <f t="shared" si="9"/>
        <v>0.95</v>
      </c>
      <c r="U10" s="80">
        <f t="shared" si="10"/>
        <v>0.95</v>
      </c>
      <c r="V10" s="80">
        <f t="shared" si="11"/>
        <v>1.07</v>
      </c>
      <c r="W10" s="80">
        <f t="shared" si="12"/>
        <v>0.96</v>
      </c>
      <c r="X10" s="80">
        <f t="shared" si="13"/>
        <v>0.95</v>
      </c>
      <c r="Y10" s="80">
        <f t="shared" si="14"/>
        <v>0.96</v>
      </c>
      <c r="Z10" s="80">
        <f t="shared" si="15"/>
        <v>0.95</v>
      </c>
      <c r="AA10" s="80">
        <f t="shared" si="16"/>
        <v>0.84</v>
      </c>
      <c r="AB10" s="80">
        <f t="shared" si="17"/>
        <v>1.08</v>
      </c>
      <c r="AC10" s="80">
        <f t="shared" si="18"/>
        <v>1.04</v>
      </c>
      <c r="AD10" s="80">
        <f t="shared" si="19"/>
        <v>0.99</v>
      </c>
      <c r="AE10" s="80">
        <f t="shared" si="20"/>
        <v>0.94</v>
      </c>
      <c r="AF10" s="80">
        <f t="shared" si="21"/>
        <v>0.99</v>
      </c>
      <c r="AG10" s="80">
        <f t="shared" si="22"/>
        <v>0.89</v>
      </c>
      <c r="AH10" s="80">
        <f t="shared" si="23"/>
        <v>0.95</v>
      </c>
      <c r="AI10" s="80">
        <f t="shared" si="24"/>
        <v>0.95</v>
      </c>
      <c r="AJ10" s="80">
        <f t="shared" si="25"/>
        <v>0.95</v>
      </c>
    </row>
    <row r="11" spans="1:36" ht="12.95" customHeight="1" x14ac:dyDescent="0.15">
      <c r="A11" s="79"/>
      <c r="B11" s="123"/>
      <c r="C11" s="124"/>
      <c r="D11" s="79"/>
      <c r="E11" s="79"/>
      <c r="F11" s="4" t="str">
        <f t="shared" si="0"/>
        <v/>
      </c>
      <c r="G11" s="5"/>
      <c r="H11" s="79"/>
      <c r="I11" s="79"/>
      <c r="J11" s="1" t="s">
        <v>15</v>
      </c>
      <c r="K11" s="80" t="e">
        <f t="shared" si="1"/>
        <v>#NUM!</v>
      </c>
      <c r="L11" s="80" t="e">
        <f t="shared" si="2"/>
        <v>#NUM!</v>
      </c>
      <c r="M11" s="80" t="e">
        <f t="shared" si="3"/>
        <v>#NUM!</v>
      </c>
      <c r="N11" s="80" t="e">
        <f t="shared" si="4"/>
        <v>#NUM!</v>
      </c>
      <c r="O11" s="80" t="e">
        <f t="shared" si="5"/>
        <v>#NUM!</v>
      </c>
      <c r="P11" s="80" t="e">
        <f t="shared" si="26"/>
        <v>#N/A</v>
      </c>
      <c r="Q11" s="80" t="e">
        <f t="shared" si="6"/>
        <v>#NUM!</v>
      </c>
      <c r="R11" s="80" t="e">
        <f t="shared" si="7"/>
        <v>#NUM!</v>
      </c>
      <c r="S11" s="80" t="e">
        <f t="shared" si="8"/>
        <v>#NUM!</v>
      </c>
      <c r="T11" s="80" t="e">
        <f t="shared" si="9"/>
        <v>#NUM!</v>
      </c>
      <c r="U11" s="80" t="e">
        <f t="shared" si="10"/>
        <v>#N/A</v>
      </c>
      <c r="V11" s="80" t="e">
        <f t="shared" si="11"/>
        <v>#NUM!</v>
      </c>
      <c r="W11" s="80" t="e">
        <f t="shared" si="12"/>
        <v>#NUM!</v>
      </c>
      <c r="X11" s="80" t="e">
        <f t="shared" si="13"/>
        <v>#NUM!</v>
      </c>
      <c r="Y11" s="80" t="e">
        <f t="shared" si="14"/>
        <v>#NUM!</v>
      </c>
      <c r="Z11" s="80" t="e">
        <f t="shared" si="15"/>
        <v>#N/A</v>
      </c>
      <c r="AA11" s="80" t="e">
        <f t="shared" si="16"/>
        <v>#NUM!</v>
      </c>
      <c r="AB11" s="80" t="e">
        <f t="shared" si="17"/>
        <v>#NUM!</v>
      </c>
      <c r="AC11" s="80" t="e">
        <f t="shared" si="18"/>
        <v>#NUM!</v>
      </c>
      <c r="AD11" s="80" t="e">
        <f t="shared" si="19"/>
        <v>#NUM!</v>
      </c>
      <c r="AE11" s="80" t="e">
        <f t="shared" si="20"/>
        <v>#NUM!</v>
      </c>
      <c r="AF11" s="80" t="e">
        <f t="shared" si="21"/>
        <v>#N/A</v>
      </c>
      <c r="AG11" s="80" t="e">
        <f t="shared" si="22"/>
        <v>#NUM!</v>
      </c>
      <c r="AH11" s="80" t="e">
        <f t="shared" si="23"/>
        <v>#NUM!</v>
      </c>
      <c r="AI11" s="80" t="e">
        <f t="shared" si="24"/>
        <v>#NUM!</v>
      </c>
      <c r="AJ11" s="80" t="e">
        <f t="shared" si="25"/>
        <v>#N/A</v>
      </c>
    </row>
    <row r="12" spans="1:36" ht="12.95" customHeight="1" x14ac:dyDescent="0.15">
      <c r="A12" s="79"/>
      <c r="B12" s="123"/>
      <c r="C12" s="124"/>
      <c r="D12" s="79"/>
      <c r="E12" s="79"/>
      <c r="F12" s="4" t="str">
        <f t="shared" si="0"/>
        <v/>
      </c>
      <c r="G12" s="5"/>
      <c r="H12" s="79"/>
      <c r="I12" s="79"/>
      <c r="J12" s="1" t="s">
        <v>15</v>
      </c>
      <c r="K12" s="80" t="e">
        <f t="shared" si="1"/>
        <v>#NUM!</v>
      </c>
      <c r="L12" s="80" t="e">
        <f t="shared" si="2"/>
        <v>#NUM!</v>
      </c>
      <c r="M12" s="80" t="e">
        <f t="shared" si="3"/>
        <v>#NUM!</v>
      </c>
      <c r="N12" s="80" t="e">
        <f t="shared" si="4"/>
        <v>#NUM!</v>
      </c>
      <c r="O12" s="80" t="e">
        <f t="shared" si="5"/>
        <v>#NUM!</v>
      </c>
      <c r="P12" s="80" t="e">
        <f t="shared" si="26"/>
        <v>#N/A</v>
      </c>
      <c r="Q12" s="80" t="e">
        <f t="shared" si="6"/>
        <v>#NUM!</v>
      </c>
      <c r="R12" s="80" t="e">
        <f t="shared" si="7"/>
        <v>#NUM!</v>
      </c>
      <c r="S12" s="80" t="e">
        <f t="shared" si="8"/>
        <v>#NUM!</v>
      </c>
      <c r="T12" s="80" t="e">
        <f t="shared" si="9"/>
        <v>#NUM!</v>
      </c>
      <c r="U12" s="80" t="e">
        <f t="shared" si="10"/>
        <v>#N/A</v>
      </c>
      <c r="V12" s="80" t="e">
        <f t="shared" si="11"/>
        <v>#NUM!</v>
      </c>
      <c r="W12" s="80" t="e">
        <f t="shared" si="12"/>
        <v>#NUM!</v>
      </c>
      <c r="X12" s="80" t="e">
        <f t="shared" si="13"/>
        <v>#NUM!</v>
      </c>
      <c r="Y12" s="80" t="e">
        <f t="shared" si="14"/>
        <v>#NUM!</v>
      </c>
      <c r="Z12" s="80" t="e">
        <f t="shared" si="15"/>
        <v>#N/A</v>
      </c>
      <c r="AA12" s="80" t="e">
        <f t="shared" si="16"/>
        <v>#NUM!</v>
      </c>
      <c r="AB12" s="80" t="e">
        <f t="shared" si="17"/>
        <v>#NUM!</v>
      </c>
      <c r="AC12" s="80" t="e">
        <f t="shared" si="18"/>
        <v>#NUM!</v>
      </c>
      <c r="AD12" s="80" t="e">
        <f t="shared" si="19"/>
        <v>#NUM!</v>
      </c>
      <c r="AE12" s="80" t="e">
        <f t="shared" si="20"/>
        <v>#NUM!</v>
      </c>
      <c r="AF12" s="80" t="e">
        <f t="shared" si="21"/>
        <v>#N/A</v>
      </c>
      <c r="AG12" s="80" t="e">
        <f t="shared" si="22"/>
        <v>#NUM!</v>
      </c>
      <c r="AH12" s="80" t="e">
        <f t="shared" si="23"/>
        <v>#NUM!</v>
      </c>
      <c r="AI12" s="80" t="e">
        <f t="shared" si="24"/>
        <v>#NUM!</v>
      </c>
      <c r="AJ12" s="80" t="e">
        <f t="shared" si="25"/>
        <v>#N/A</v>
      </c>
    </row>
    <row r="13" spans="1:36" ht="12.95" customHeight="1" x14ac:dyDescent="0.15">
      <c r="A13" s="79"/>
      <c r="B13" s="123"/>
      <c r="C13" s="124"/>
      <c r="D13" s="79"/>
      <c r="E13" s="79"/>
      <c r="F13" s="4" t="str">
        <f t="shared" si="0"/>
        <v/>
      </c>
      <c r="G13" s="5"/>
      <c r="H13" s="79"/>
      <c r="I13" s="79"/>
      <c r="J13" s="1" t="s">
        <v>15</v>
      </c>
      <c r="K13" s="80" t="e">
        <f t="shared" si="1"/>
        <v>#NUM!</v>
      </c>
      <c r="L13" s="80" t="e">
        <f t="shared" si="2"/>
        <v>#NUM!</v>
      </c>
      <c r="M13" s="80" t="e">
        <f t="shared" si="3"/>
        <v>#NUM!</v>
      </c>
      <c r="N13" s="80" t="e">
        <f t="shared" si="4"/>
        <v>#NUM!</v>
      </c>
      <c r="O13" s="80" t="e">
        <f t="shared" si="5"/>
        <v>#NUM!</v>
      </c>
      <c r="P13" s="80" t="e">
        <f t="shared" si="26"/>
        <v>#N/A</v>
      </c>
      <c r="Q13" s="80" t="e">
        <f t="shared" si="6"/>
        <v>#NUM!</v>
      </c>
      <c r="R13" s="80" t="e">
        <f t="shared" si="7"/>
        <v>#NUM!</v>
      </c>
      <c r="S13" s="80" t="e">
        <f t="shared" si="8"/>
        <v>#NUM!</v>
      </c>
      <c r="T13" s="80" t="e">
        <f t="shared" si="9"/>
        <v>#NUM!</v>
      </c>
      <c r="U13" s="80" t="e">
        <f t="shared" si="10"/>
        <v>#N/A</v>
      </c>
      <c r="V13" s="80" t="e">
        <f t="shared" si="11"/>
        <v>#NUM!</v>
      </c>
      <c r="W13" s="80" t="e">
        <f t="shared" si="12"/>
        <v>#NUM!</v>
      </c>
      <c r="X13" s="80" t="e">
        <f t="shared" si="13"/>
        <v>#NUM!</v>
      </c>
      <c r="Y13" s="80" t="e">
        <f t="shared" si="14"/>
        <v>#NUM!</v>
      </c>
      <c r="Z13" s="80" t="e">
        <f t="shared" si="15"/>
        <v>#N/A</v>
      </c>
      <c r="AA13" s="80" t="e">
        <f t="shared" si="16"/>
        <v>#NUM!</v>
      </c>
      <c r="AB13" s="80" t="e">
        <f t="shared" si="17"/>
        <v>#NUM!</v>
      </c>
      <c r="AC13" s="80" t="e">
        <f t="shared" si="18"/>
        <v>#NUM!</v>
      </c>
      <c r="AD13" s="80" t="e">
        <f t="shared" si="19"/>
        <v>#NUM!</v>
      </c>
      <c r="AE13" s="80" t="e">
        <f t="shared" si="20"/>
        <v>#NUM!</v>
      </c>
      <c r="AF13" s="80" t="e">
        <f t="shared" si="21"/>
        <v>#N/A</v>
      </c>
      <c r="AG13" s="80" t="e">
        <f t="shared" si="22"/>
        <v>#NUM!</v>
      </c>
      <c r="AH13" s="80" t="e">
        <f t="shared" si="23"/>
        <v>#NUM!</v>
      </c>
      <c r="AI13" s="80" t="e">
        <f t="shared" si="24"/>
        <v>#NUM!</v>
      </c>
      <c r="AJ13" s="80" t="e">
        <f t="shared" si="25"/>
        <v>#N/A</v>
      </c>
    </row>
    <row r="14" spans="1:36" ht="12.95" customHeight="1" x14ac:dyDescent="0.15">
      <c r="A14" s="79"/>
      <c r="B14" s="123"/>
      <c r="C14" s="124"/>
      <c r="D14" s="79"/>
      <c r="E14" s="79"/>
      <c r="F14" s="4" t="str">
        <f t="shared" si="0"/>
        <v/>
      </c>
      <c r="G14" s="5"/>
      <c r="H14" s="79"/>
      <c r="I14" s="79"/>
      <c r="J14" s="1" t="s">
        <v>15</v>
      </c>
      <c r="K14" s="80" t="e">
        <f t="shared" si="1"/>
        <v>#NUM!</v>
      </c>
      <c r="L14" s="80" t="e">
        <f t="shared" si="2"/>
        <v>#NUM!</v>
      </c>
      <c r="M14" s="80" t="e">
        <f t="shared" si="3"/>
        <v>#NUM!</v>
      </c>
      <c r="N14" s="80" t="e">
        <f t="shared" si="4"/>
        <v>#NUM!</v>
      </c>
      <c r="O14" s="80" t="e">
        <f t="shared" si="5"/>
        <v>#NUM!</v>
      </c>
      <c r="P14" s="80" t="e">
        <f t="shared" si="26"/>
        <v>#N/A</v>
      </c>
      <c r="Q14" s="80" t="e">
        <f t="shared" si="6"/>
        <v>#NUM!</v>
      </c>
      <c r="R14" s="80" t="e">
        <f t="shared" si="7"/>
        <v>#NUM!</v>
      </c>
      <c r="S14" s="80" t="e">
        <f t="shared" si="8"/>
        <v>#NUM!</v>
      </c>
      <c r="T14" s="80" t="e">
        <f t="shared" si="9"/>
        <v>#NUM!</v>
      </c>
      <c r="U14" s="80" t="e">
        <f t="shared" si="10"/>
        <v>#N/A</v>
      </c>
      <c r="V14" s="80" t="e">
        <f t="shared" si="11"/>
        <v>#NUM!</v>
      </c>
      <c r="W14" s="80" t="e">
        <f t="shared" si="12"/>
        <v>#NUM!</v>
      </c>
      <c r="X14" s="80" t="e">
        <f t="shared" si="13"/>
        <v>#NUM!</v>
      </c>
      <c r="Y14" s="80" t="e">
        <f t="shared" si="14"/>
        <v>#NUM!</v>
      </c>
      <c r="Z14" s="80" t="e">
        <f t="shared" si="15"/>
        <v>#N/A</v>
      </c>
      <c r="AA14" s="80" t="e">
        <f t="shared" si="16"/>
        <v>#NUM!</v>
      </c>
      <c r="AB14" s="80" t="e">
        <f t="shared" si="17"/>
        <v>#NUM!</v>
      </c>
      <c r="AC14" s="80" t="e">
        <f t="shared" si="18"/>
        <v>#NUM!</v>
      </c>
      <c r="AD14" s="80" t="e">
        <f t="shared" si="19"/>
        <v>#NUM!</v>
      </c>
      <c r="AE14" s="80" t="e">
        <f t="shared" si="20"/>
        <v>#NUM!</v>
      </c>
      <c r="AF14" s="80" t="e">
        <f t="shared" si="21"/>
        <v>#N/A</v>
      </c>
      <c r="AG14" s="80" t="e">
        <f t="shared" si="22"/>
        <v>#NUM!</v>
      </c>
      <c r="AH14" s="80" t="e">
        <f t="shared" si="23"/>
        <v>#NUM!</v>
      </c>
      <c r="AI14" s="80" t="e">
        <f t="shared" si="24"/>
        <v>#NUM!</v>
      </c>
      <c r="AJ14" s="80" t="e">
        <f t="shared" si="25"/>
        <v>#N/A</v>
      </c>
    </row>
    <row r="15" spans="1:36" ht="12.95" customHeight="1" x14ac:dyDescent="0.15">
      <c r="A15" s="79"/>
      <c r="B15" s="123"/>
      <c r="C15" s="124"/>
      <c r="D15" s="79"/>
      <c r="E15" s="79"/>
      <c r="F15" s="4" t="str">
        <f t="shared" si="0"/>
        <v/>
      </c>
      <c r="G15" s="79"/>
      <c r="H15" s="79"/>
      <c r="I15" s="79"/>
      <c r="J15" s="1" t="s">
        <v>15</v>
      </c>
      <c r="K15" s="80" t="e">
        <f t="shared" si="1"/>
        <v>#NUM!</v>
      </c>
      <c r="L15" s="80" t="e">
        <f t="shared" si="2"/>
        <v>#NUM!</v>
      </c>
      <c r="M15" s="80" t="e">
        <f t="shared" si="3"/>
        <v>#NUM!</v>
      </c>
      <c r="N15" s="80" t="e">
        <f t="shared" si="4"/>
        <v>#NUM!</v>
      </c>
      <c r="O15" s="80" t="e">
        <f t="shared" si="5"/>
        <v>#NUM!</v>
      </c>
      <c r="P15" s="80" t="e">
        <f t="shared" si="26"/>
        <v>#N/A</v>
      </c>
      <c r="Q15" s="80" t="e">
        <f t="shared" si="6"/>
        <v>#NUM!</v>
      </c>
      <c r="R15" s="80" t="e">
        <f t="shared" si="7"/>
        <v>#NUM!</v>
      </c>
      <c r="S15" s="80" t="e">
        <f t="shared" si="8"/>
        <v>#NUM!</v>
      </c>
      <c r="T15" s="80" t="e">
        <f t="shared" si="9"/>
        <v>#NUM!</v>
      </c>
      <c r="U15" s="80" t="e">
        <f t="shared" si="10"/>
        <v>#N/A</v>
      </c>
      <c r="V15" s="80" t="e">
        <f t="shared" si="11"/>
        <v>#NUM!</v>
      </c>
      <c r="W15" s="80" t="e">
        <f t="shared" si="12"/>
        <v>#NUM!</v>
      </c>
      <c r="X15" s="80" t="e">
        <f t="shared" si="13"/>
        <v>#NUM!</v>
      </c>
      <c r="Y15" s="80" t="e">
        <f t="shared" si="14"/>
        <v>#NUM!</v>
      </c>
      <c r="Z15" s="80" t="e">
        <f t="shared" si="15"/>
        <v>#N/A</v>
      </c>
      <c r="AA15" s="80" t="e">
        <f t="shared" si="16"/>
        <v>#NUM!</v>
      </c>
      <c r="AB15" s="80" t="e">
        <f t="shared" si="17"/>
        <v>#NUM!</v>
      </c>
      <c r="AC15" s="80" t="e">
        <f t="shared" si="18"/>
        <v>#NUM!</v>
      </c>
      <c r="AD15" s="80" t="e">
        <f t="shared" si="19"/>
        <v>#NUM!</v>
      </c>
      <c r="AE15" s="80" t="e">
        <f t="shared" si="20"/>
        <v>#NUM!</v>
      </c>
      <c r="AF15" s="80" t="e">
        <f t="shared" si="21"/>
        <v>#N/A</v>
      </c>
      <c r="AG15" s="80" t="e">
        <f t="shared" si="22"/>
        <v>#NUM!</v>
      </c>
      <c r="AH15" s="80" t="e">
        <f t="shared" si="23"/>
        <v>#NUM!</v>
      </c>
      <c r="AI15" s="80" t="e">
        <f t="shared" si="24"/>
        <v>#NUM!</v>
      </c>
      <c r="AJ15" s="80" t="e">
        <f t="shared" si="25"/>
        <v>#N/A</v>
      </c>
    </row>
    <row r="16" spans="1:36" ht="12.95" customHeight="1" x14ac:dyDescent="0.15">
      <c r="A16" s="79"/>
      <c r="B16" s="123"/>
      <c r="C16" s="124"/>
      <c r="D16" s="79"/>
      <c r="E16" s="79"/>
      <c r="F16" s="4" t="str">
        <f t="shared" si="0"/>
        <v/>
      </c>
      <c r="G16" s="5"/>
      <c r="H16" s="79"/>
      <c r="I16" s="79"/>
      <c r="J16" s="1" t="s">
        <v>15</v>
      </c>
      <c r="K16" s="80" t="e">
        <f t="shared" si="1"/>
        <v>#NUM!</v>
      </c>
      <c r="L16" s="80" t="e">
        <f t="shared" si="2"/>
        <v>#NUM!</v>
      </c>
      <c r="M16" s="80" t="e">
        <f t="shared" si="3"/>
        <v>#NUM!</v>
      </c>
      <c r="N16" s="80" t="e">
        <f t="shared" si="4"/>
        <v>#NUM!</v>
      </c>
      <c r="O16" s="80" t="e">
        <f t="shared" si="5"/>
        <v>#NUM!</v>
      </c>
      <c r="P16" s="80" t="e">
        <f t="shared" si="26"/>
        <v>#N/A</v>
      </c>
      <c r="Q16" s="80" t="e">
        <f t="shared" si="6"/>
        <v>#NUM!</v>
      </c>
      <c r="R16" s="80" t="e">
        <f t="shared" si="7"/>
        <v>#NUM!</v>
      </c>
      <c r="S16" s="80" t="e">
        <f t="shared" si="8"/>
        <v>#NUM!</v>
      </c>
      <c r="T16" s="80" t="e">
        <f t="shared" si="9"/>
        <v>#NUM!</v>
      </c>
      <c r="U16" s="80" t="e">
        <f t="shared" si="10"/>
        <v>#N/A</v>
      </c>
      <c r="V16" s="80" t="e">
        <f t="shared" si="11"/>
        <v>#NUM!</v>
      </c>
      <c r="W16" s="80" t="e">
        <f t="shared" si="12"/>
        <v>#NUM!</v>
      </c>
      <c r="X16" s="80" t="e">
        <f t="shared" si="13"/>
        <v>#NUM!</v>
      </c>
      <c r="Y16" s="80" t="e">
        <f t="shared" si="14"/>
        <v>#NUM!</v>
      </c>
      <c r="Z16" s="80" t="e">
        <f t="shared" si="15"/>
        <v>#N/A</v>
      </c>
      <c r="AA16" s="80" t="e">
        <f t="shared" si="16"/>
        <v>#NUM!</v>
      </c>
      <c r="AB16" s="80" t="e">
        <f t="shared" si="17"/>
        <v>#NUM!</v>
      </c>
      <c r="AC16" s="80" t="e">
        <f t="shared" si="18"/>
        <v>#NUM!</v>
      </c>
      <c r="AD16" s="80" t="e">
        <f t="shared" si="19"/>
        <v>#NUM!</v>
      </c>
      <c r="AE16" s="80" t="e">
        <f t="shared" si="20"/>
        <v>#NUM!</v>
      </c>
      <c r="AF16" s="80" t="e">
        <f t="shared" si="21"/>
        <v>#N/A</v>
      </c>
      <c r="AG16" s="80" t="e">
        <f t="shared" si="22"/>
        <v>#NUM!</v>
      </c>
      <c r="AH16" s="80" t="e">
        <f t="shared" si="23"/>
        <v>#NUM!</v>
      </c>
      <c r="AI16" s="80" t="e">
        <f t="shared" si="24"/>
        <v>#NUM!</v>
      </c>
      <c r="AJ16" s="80" t="e">
        <f t="shared" si="25"/>
        <v>#N/A</v>
      </c>
    </row>
    <row r="17" spans="1:36" ht="12.95" customHeight="1" x14ac:dyDescent="0.15">
      <c r="A17" s="79"/>
      <c r="B17" s="123"/>
      <c r="C17" s="124"/>
      <c r="D17" s="79"/>
      <c r="E17" s="79"/>
      <c r="F17" s="4" t="str">
        <f t="shared" si="0"/>
        <v/>
      </c>
      <c r="G17" s="79"/>
      <c r="H17" s="79"/>
      <c r="I17" s="79"/>
      <c r="J17" s="1" t="s">
        <v>15</v>
      </c>
      <c r="K17" s="80" t="e">
        <f t="shared" si="1"/>
        <v>#NUM!</v>
      </c>
      <c r="L17" s="80" t="e">
        <f t="shared" si="2"/>
        <v>#NUM!</v>
      </c>
      <c r="M17" s="80" t="e">
        <f t="shared" si="3"/>
        <v>#NUM!</v>
      </c>
      <c r="N17" s="80" t="e">
        <f t="shared" si="4"/>
        <v>#NUM!</v>
      </c>
      <c r="O17" s="80" t="e">
        <f t="shared" si="5"/>
        <v>#NUM!</v>
      </c>
      <c r="P17" s="80" t="e">
        <f t="shared" si="26"/>
        <v>#N/A</v>
      </c>
      <c r="Q17" s="80" t="e">
        <f t="shared" si="6"/>
        <v>#NUM!</v>
      </c>
      <c r="R17" s="80" t="e">
        <f t="shared" si="7"/>
        <v>#NUM!</v>
      </c>
      <c r="S17" s="80" t="e">
        <f t="shared" si="8"/>
        <v>#NUM!</v>
      </c>
      <c r="T17" s="80" t="e">
        <f t="shared" si="9"/>
        <v>#NUM!</v>
      </c>
      <c r="U17" s="80" t="e">
        <f t="shared" si="10"/>
        <v>#N/A</v>
      </c>
      <c r="V17" s="80" t="e">
        <f t="shared" si="11"/>
        <v>#NUM!</v>
      </c>
      <c r="W17" s="80" t="e">
        <f t="shared" si="12"/>
        <v>#NUM!</v>
      </c>
      <c r="X17" s="80" t="e">
        <f t="shared" si="13"/>
        <v>#NUM!</v>
      </c>
      <c r="Y17" s="80" t="e">
        <f t="shared" si="14"/>
        <v>#NUM!</v>
      </c>
      <c r="Z17" s="80" t="e">
        <f t="shared" si="15"/>
        <v>#N/A</v>
      </c>
      <c r="AA17" s="80" t="e">
        <f t="shared" si="16"/>
        <v>#NUM!</v>
      </c>
      <c r="AB17" s="80" t="e">
        <f t="shared" si="17"/>
        <v>#NUM!</v>
      </c>
      <c r="AC17" s="80" t="e">
        <f t="shared" si="18"/>
        <v>#NUM!</v>
      </c>
      <c r="AD17" s="80" t="e">
        <f t="shared" si="19"/>
        <v>#NUM!</v>
      </c>
      <c r="AE17" s="80" t="e">
        <f t="shared" si="20"/>
        <v>#NUM!</v>
      </c>
      <c r="AF17" s="80" t="e">
        <f t="shared" si="21"/>
        <v>#N/A</v>
      </c>
      <c r="AG17" s="80" t="e">
        <f t="shared" si="22"/>
        <v>#NUM!</v>
      </c>
      <c r="AH17" s="80" t="e">
        <f t="shared" si="23"/>
        <v>#NUM!</v>
      </c>
      <c r="AI17" s="80" t="e">
        <f t="shared" si="24"/>
        <v>#NUM!</v>
      </c>
      <c r="AJ17" s="80" t="e">
        <f t="shared" si="25"/>
        <v>#N/A</v>
      </c>
    </row>
    <row r="18" spans="1:36" ht="12.95" customHeight="1" x14ac:dyDescent="0.15">
      <c r="A18" s="79"/>
      <c r="B18" s="123"/>
      <c r="C18" s="124"/>
      <c r="D18" s="79"/>
      <c r="E18" s="79"/>
      <c r="F18" s="4" t="str">
        <f t="shared" si="0"/>
        <v/>
      </c>
      <c r="G18" s="5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23"/>
      <c r="C19" s="124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23"/>
      <c r="C20" s="124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23"/>
      <c r="C21" s="124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23"/>
      <c r="C22" s="124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23"/>
      <c r="C23" s="124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23"/>
      <c r="C24" s="124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23"/>
      <c r="C25" s="124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23"/>
      <c r="C26" s="124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23"/>
      <c r="C27" s="124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23"/>
      <c r="C28" s="124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23"/>
      <c r="C29" s="124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23"/>
      <c r="C30" s="124"/>
      <c r="D30" s="79"/>
      <c r="E30" s="79"/>
      <c r="F30" s="4" t="str">
        <f t="shared" si="0"/>
        <v/>
      </c>
      <c r="G30" s="79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108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7</v>
      </c>
      <c r="D47" s="14">
        <f>COUNTIF(G4:G43,"*下層*")</f>
        <v>0</v>
      </c>
      <c r="E47" s="14">
        <f>COUNTA(A4:A43)</f>
        <v>7</v>
      </c>
      <c r="F47" s="10"/>
      <c r="G47" s="15">
        <f>C47*100</f>
        <v>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19</v>
      </c>
      <c r="D48" s="14" t="str">
        <f>IF(D47&gt;0,ROUND(SUMIF(G4:G43,"*下層*",E4:E43)/D47,0),"")</f>
        <v/>
      </c>
      <c r="E48" s="14">
        <f>ROUND(SUM(E4:E43)/E47,0)</f>
        <v>19</v>
      </c>
      <c r="F48" s="13"/>
      <c r="G48" s="15">
        <f>C48</f>
        <v>19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34</v>
      </c>
      <c r="D49" s="14" t="str">
        <f>IF(D47&gt;0,ROUND(SUMIF(G4:G43,"*下層*",D4:D43)/D47,0),"")</f>
        <v/>
      </c>
      <c r="E49" s="14">
        <f>ROUND(SUM(D4:D43)/E47,0)</f>
        <v>34</v>
      </c>
      <c r="F49" s="13"/>
      <c r="G49" s="15">
        <f>C49</f>
        <v>34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5.79</v>
      </c>
      <c r="D50" s="16">
        <f>SUMIF(G4:G43,"*下層*",F4:F43)</f>
        <v>0</v>
      </c>
      <c r="E50" s="4">
        <f>SUM(F4:F43)</f>
        <v>5.79</v>
      </c>
      <c r="F50" s="13"/>
      <c r="G50" s="17">
        <f>C50*100</f>
        <v>579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形状比＝56、Sr＝20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</v>
      </c>
      <c r="D54" s="14">
        <f>COUNTIF(H4:H43,"▲")</f>
        <v>0</v>
      </c>
      <c r="E54" s="14">
        <f>COUNTA(H4:H43)</f>
        <v>1</v>
      </c>
      <c r="F54" s="10"/>
      <c r="G54" s="15">
        <f>C54*100</f>
        <v>100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24</v>
      </c>
      <c r="D56" s="14" t="str">
        <f>IF(D54&gt;0,ROUND(SUMIF(H4:H43,"▲",D4:D43)/D54,0),"")</f>
        <v/>
      </c>
      <c r="E56" s="14">
        <f>ROUND(SUMIF(H4:H43,"*",D4:D43)/E54,0)</f>
        <v>24</v>
      </c>
      <c r="F56" s="13"/>
      <c r="G56" s="15">
        <f>C56</f>
        <v>24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0.35</v>
      </c>
      <c r="D57" s="16">
        <f>SUMIF(H4:H43,"▲",F4:F43)</f>
        <v>0</v>
      </c>
      <c r="E57" s="16">
        <f>SUM(C57:D57)</f>
        <v>0.35</v>
      </c>
      <c r="F57" s="13"/>
      <c r="G57" s="19">
        <f>C57*100</f>
        <v>35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14.3</v>
      </c>
      <c r="D61" s="20" t="str">
        <f>IF(D47&gt;0,ROUND(D54/D47*100,1),"")</f>
        <v/>
      </c>
      <c r="E61" s="20">
        <f>ROUND(E54/E47*100,1)</f>
        <v>14.3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</v>
      </c>
      <c r="D62" s="20" t="str">
        <f>IF(D47&gt;0,ROUND(D57/D50*100,1),"")</f>
        <v/>
      </c>
      <c r="E62" s="20">
        <f>ROUND(E57/E50*100,1)</f>
        <v>6</v>
      </c>
      <c r="F62" s="10"/>
      <c r="G62" s="10"/>
      <c r="H62" s="10"/>
      <c r="I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36</v>
      </c>
      <c r="D68" s="14" t="str">
        <f>IF(D66&gt;0,ROUND(SUMIFS(D4:D43,G4:G43,"*下層*",H4:H43,"")/D66,0),"")</f>
        <v/>
      </c>
      <c r="E68" s="14">
        <f>IF(E66&gt;0,ROUND(SUMIF(H4:H43,"",D4:D43)/E66,0),"")</f>
        <v>36</v>
      </c>
      <c r="F68" s="13"/>
      <c r="G68" s="15">
        <f>C68</f>
        <v>36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5.44</v>
      </c>
      <c r="D69" s="16" t="str">
        <f>IF(D66&gt;0,D50-D57,"")</f>
        <v/>
      </c>
      <c r="E69" s="4">
        <f>SUM(C69:D69)</f>
        <v>5.44</v>
      </c>
      <c r="F69" s="13"/>
      <c r="G69" s="17">
        <f>C69*100</f>
        <v>544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形状比＝56、Sr＝20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71" priority="16" stopIfTrue="1">
      <formula>AND(($H4="スギ"),(#REF!&lt;12))</formula>
    </cfRule>
  </conditionalFormatting>
  <conditionalFormatting sqref="L4:L43">
    <cfRule type="expression" dxfId="670" priority="15" stopIfTrue="1">
      <formula>AND(($H4="スギ"),(#REF!&lt;22),(#REF!&gt;=12))</formula>
    </cfRule>
  </conditionalFormatting>
  <conditionalFormatting sqref="M4:M43">
    <cfRule type="expression" dxfId="669" priority="14" stopIfTrue="1">
      <formula>AND(($H4="スギ"),(#REF!&lt;32),(#REF!&gt;=22))</formula>
    </cfRule>
  </conditionalFormatting>
  <conditionalFormatting sqref="N4:N43">
    <cfRule type="expression" dxfId="668" priority="13" stopIfTrue="1">
      <formula>AND(($H4="スギ"),(#REF!&lt;42),(#REF!&gt;=32))</formula>
    </cfRule>
  </conditionalFormatting>
  <conditionalFormatting sqref="U4:U43 Z4:AF43 AJ4:AJ43 O4:P43">
    <cfRule type="expression" dxfId="667" priority="12" stopIfTrue="1">
      <formula>AND(($H4="スギ"),(#REF!&gt;=42))</formula>
    </cfRule>
  </conditionalFormatting>
  <conditionalFormatting sqref="Q4:Q43 AA4:AA43">
    <cfRule type="expression" dxfId="666" priority="11" stopIfTrue="1">
      <formula>AND(($H4="ヒノキ"),(#REF!&lt;12))</formula>
    </cfRule>
  </conditionalFormatting>
  <conditionalFormatting sqref="R4:R43 AB4:AE43">
    <cfRule type="expression" dxfId="665" priority="10" stopIfTrue="1">
      <formula>AND(($H4="ヒノキ"),(#REF!&lt;22),(#REF!&gt;=12))</formula>
    </cfRule>
  </conditionalFormatting>
  <conditionalFormatting sqref="S4:S43">
    <cfRule type="expression" dxfId="664" priority="9" stopIfTrue="1">
      <formula>AND(($H4="ヒノキ"),(#REF!&lt;32),(#REF!&gt;=22))</formula>
    </cfRule>
  </conditionalFormatting>
  <conditionalFormatting sqref="T4:U43 Z4:AF43 AJ4:AJ43">
    <cfRule type="expression" dxfId="663" priority="8" stopIfTrue="1">
      <formula>AND(($H4="ヒノキ"),(#REF!&gt;=32))</formula>
    </cfRule>
  </conditionalFormatting>
  <conditionalFormatting sqref="V4:V43 AA4:AA43">
    <cfRule type="expression" dxfId="662" priority="7" stopIfTrue="1">
      <formula>AND(($H4="アカマツ"),(#REF!&lt;12))</formula>
    </cfRule>
  </conditionalFormatting>
  <conditionalFormatting sqref="W4:W43 AB4:AB43">
    <cfRule type="expression" dxfId="661" priority="6" stopIfTrue="1">
      <formula>AND(($H4="アカマツ"),(#REF!&lt;22),(#REF!&gt;=12))</formula>
    </cfRule>
  </conditionalFormatting>
  <conditionalFormatting sqref="X4:X43 AC4:AC43">
    <cfRule type="expression" dxfId="660" priority="5" stopIfTrue="1">
      <formula>AND(($H4="アカマツ"),(#REF!&lt;42),(#REF!&gt;=22))</formula>
    </cfRule>
  </conditionalFormatting>
  <conditionalFormatting sqref="Y4:AF43 AJ4:AJ43">
    <cfRule type="expression" dxfId="659" priority="4" stopIfTrue="1">
      <formula>AND(($H4="アカマツ"),(#REF!&gt;=42))</formula>
    </cfRule>
  </conditionalFormatting>
  <conditionalFormatting sqref="AG4:AG43">
    <cfRule type="expression" dxfId="658" priority="3" stopIfTrue="1">
      <formula>AND(($H4&lt;&gt;"スギ"),($H4&lt;&gt;"ヒノキ"),($H4&lt;&gt;"アカマツ"),(#REF!&lt;12))</formula>
    </cfRule>
  </conditionalFormatting>
  <conditionalFormatting sqref="AH4:AH43">
    <cfRule type="expression" dxfId="6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U90"/>
  <sheetViews>
    <sheetView zoomScaleNormal="100" zoomScaleSheetLayoutView="100" workbookViewId="0">
      <selection activeCell="D1" sqref="D1:G1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109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110</v>
      </c>
      <c r="E2" s="50" t="s">
        <v>111</v>
      </c>
      <c r="F2" s="50"/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112</v>
      </c>
      <c r="E3" s="23" t="s">
        <v>113</v>
      </c>
      <c r="F3" s="23"/>
      <c r="G3" s="23"/>
      <c r="H3" s="23"/>
      <c r="I3" s="23"/>
      <c r="J3" s="23"/>
    </row>
    <row r="5" spans="1:21" ht="14.25" x14ac:dyDescent="0.15">
      <c r="A5" s="136" t="str">
        <f>D1</f>
        <v>S-6スギ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No.11</v>
      </c>
      <c r="E9" s="26" t="str">
        <f t="shared" si="0"/>
        <v>No.12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9</v>
      </c>
      <c r="D10" s="79">
        <f t="shared" ref="D10:J10" ca="1" si="1">IF(D$2&lt;&gt;"",INDIRECT(D$2&amp;"!C47"),"")</f>
        <v>10</v>
      </c>
      <c r="E10" s="79">
        <f t="shared" ca="1" si="1"/>
        <v>7</v>
      </c>
      <c r="F10" s="79" t="str">
        <f t="shared" ca="1" si="1"/>
        <v/>
      </c>
      <c r="G10" s="79" t="str">
        <f t="shared" ca="1" si="1"/>
        <v/>
      </c>
      <c r="H10" s="79" t="str">
        <f t="shared" ca="1" si="1"/>
        <v/>
      </c>
      <c r="I10" s="79" t="str">
        <f t="shared" ca="1" si="1"/>
        <v/>
      </c>
      <c r="J10" s="79" t="str">
        <f t="shared" ca="1" si="1"/>
        <v/>
      </c>
      <c r="K10" s="28">
        <f ca="1">C10*100</f>
        <v>900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20</v>
      </c>
      <c r="D11" s="79">
        <f t="shared" ref="D11:J11" ca="1" si="2">IF(D$2&lt;&gt;"",INDIRECT(D$2&amp;"!C48"),"")</f>
        <v>21</v>
      </c>
      <c r="E11" s="79">
        <f t="shared" ca="1" si="2"/>
        <v>19</v>
      </c>
      <c r="F11" s="79" t="str">
        <f t="shared" ca="1" si="2"/>
        <v/>
      </c>
      <c r="G11" s="79" t="str">
        <f t="shared" ca="1" si="2"/>
        <v/>
      </c>
      <c r="H11" s="79" t="str">
        <f t="shared" ca="1" si="2"/>
        <v/>
      </c>
      <c r="I11" s="79" t="str">
        <f t="shared" ca="1" si="2"/>
        <v/>
      </c>
      <c r="J11" s="79" t="str">
        <f t="shared" ca="1" si="2"/>
        <v/>
      </c>
      <c r="K11" s="29">
        <f ca="1">C11</f>
        <v>20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32</v>
      </c>
      <c r="D12" s="79">
        <f t="shared" ref="D12:J12" ca="1" si="3">IF(D$2&lt;&gt;"",INDIRECT(D$2&amp;"!C49"),"")</f>
        <v>29</v>
      </c>
      <c r="E12" s="79">
        <f t="shared" ca="1" si="3"/>
        <v>34</v>
      </c>
      <c r="F12" s="79" t="str">
        <f t="shared" ca="1" si="3"/>
        <v/>
      </c>
      <c r="G12" s="79" t="str">
        <f t="shared" ca="1" si="3"/>
        <v/>
      </c>
      <c r="H12" s="79" t="str">
        <f t="shared" ca="1" si="3"/>
        <v/>
      </c>
      <c r="I12" s="79" t="str">
        <f t="shared" ca="1" si="3"/>
        <v/>
      </c>
      <c r="J12" s="79" t="str">
        <f t="shared" ca="1" si="3"/>
        <v/>
      </c>
      <c r="K12" s="29">
        <f ca="1">C12</f>
        <v>32</v>
      </c>
    </row>
    <row r="13" spans="1:21" ht="12.75" customHeight="1" x14ac:dyDescent="0.15">
      <c r="A13" s="121" t="s">
        <v>25</v>
      </c>
      <c r="B13" s="122"/>
      <c r="C13" s="4">
        <f ca="1">ROUND(AVERAGE(D13:J13),3)</f>
        <v>6.38</v>
      </c>
      <c r="D13" s="30">
        <f t="shared" ref="D13:J13" ca="1" si="4">IF(D$2&lt;&gt;"",INDIRECT(D$2&amp;"!C50"),"")</f>
        <v>6.9700000000000006</v>
      </c>
      <c r="E13" s="30">
        <f t="shared" ca="1" si="4"/>
        <v>5.79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638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形状比＝63、Sr＝17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No.11</v>
      </c>
      <c r="E17" s="26" t="str">
        <f t="shared" si="5"/>
        <v>No.12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79">
        <f t="shared" ref="D18:J18" ca="1" si="6">IF(D$2&lt;&gt;"",INDIRECT(D$2&amp;"!D47"),"")</f>
        <v>0</v>
      </c>
      <c r="E18" s="79">
        <f t="shared" ca="1" si="6"/>
        <v>0</v>
      </c>
      <c r="F18" s="79" t="str">
        <f t="shared" ca="1" si="6"/>
        <v/>
      </c>
      <c r="G18" s="79" t="str">
        <f t="shared" ca="1" si="6"/>
        <v/>
      </c>
      <c r="H18" s="79" t="str">
        <f t="shared" ca="1" si="6"/>
        <v/>
      </c>
      <c r="I18" s="79" t="str">
        <f t="shared" ca="1" si="6"/>
        <v/>
      </c>
      <c r="J18" s="79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79" t="str">
        <f t="shared" ref="D19:J19" ca="1" si="7">IF(D$2&lt;&gt;"",INDIRECT(D$2&amp;"!D48"),"")</f>
        <v/>
      </c>
      <c r="E19" s="79" t="str">
        <f t="shared" ca="1" si="7"/>
        <v/>
      </c>
      <c r="F19" s="79" t="str">
        <f t="shared" ca="1" si="7"/>
        <v/>
      </c>
      <c r="G19" s="79" t="str">
        <f t="shared" ca="1" si="7"/>
        <v/>
      </c>
      <c r="H19" s="79" t="str">
        <f t="shared" ca="1" si="7"/>
        <v/>
      </c>
      <c r="I19" s="79" t="str">
        <f t="shared" ca="1" si="7"/>
        <v/>
      </c>
      <c r="J19" s="79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79" t="str">
        <f t="shared" ref="D20:J20" ca="1" si="8">IF(D$2&lt;&gt;"",INDIRECT(D$2&amp;"!D49"),"")</f>
        <v/>
      </c>
      <c r="E20" s="79" t="str">
        <f t="shared" ca="1" si="8"/>
        <v/>
      </c>
      <c r="F20" s="79" t="str">
        <f t="shared" ca="1" si="8"/>
        <v/>
      </c>
      <c r="G20" s="79" t="str">
        <f t="shared" ca="1" si="8"/>
        <v/>
      </c>
      <c r="H20" s="79" t="str">
        <f t="shared" ca="1" si="8"/>
        <v/>
      </c>
      <c r="I20" s="79" t="str">
        <f t="shared" ca="1" si="8"/>
        <v/>
      </c>
      <c r="J20" s="79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No.11</v>
      </c>
      <c r="E24" s="26" t="str">
        <f t="shared" si="10"/>
        <v>No.12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9</v>
      </c>
      <c r="D25" s="79">
        <f t="shared" ref="D25:J25" ca="1" si="11">IF(D$2&lt;&gt;"",INDIRECT(D$2&amp;"!E47"),"")</f>
        <v>10</v>
      </c>
      <c r="E25" s="79">
        <f t="shared" ca="1" si="11"/>
        <v>7</v>
      </c>
      <c r="F25" s="79" t="str">
        <f t="shared" ca="1" si="11"/>
        <v/>
      </c>
      <c r="G25" s="79" t="str">
        <f t="shared" ca="1" si="11"/>
        <v/>
      </c>
      <c r="H25" s="79" t="str">
        <f t="shared" ca="1" si="11"/>
        <v/>
      </c>
      <c r="I25" s="79" t="str">
        <f t="shared" ca="1" si="11"/>
        <v/>
      </c>
      <c r="J25" s="79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20</v>
      </c>
      <c r="D26" s="79">
        <f t="shared" ref="D26:J26" ca="1" si="12">IF(D$2&lt;&gt;"",INDIRECT(D$2&amp;"!E48"),"")</f>
        <v>21</v>
      </c>
      <c r="E26" s="79">
        <f t="shared" ca="1" si="12"/>
        <v>19</v>
      </c>
      <c r="F26" s="79" t="str">
        <f t="shared" ca="1" si="12"/>
        <v/>
      </c>
      <c r="G26" s="79" t="str">
        <f t="shared" ca="1" si="12"/>
        <v/>
      </c>
      <c r="H26" s="79" t="str">
        <f t="shared" ca="1" si="12"/>
        <v/>
      </c>
      <c r="I26" s="79" t="str">
        <f t="shared" ca="1" si="12"/>
        <v/>
      </c>
      <c r="J26" s="79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32</v>
      </c>
      <c r="D27" s="79">
        <f t="shared" ref="D27:J27" ca="1" si="13">IF(D$2&lt;&gt;"",INDIRECT(D$2&amp;"!E49"),"")</f>
        <v>29</v>
      </c>
      <c r="E27" s="79">
        <f t="shared" ca="1" si="13"/>
        <v>34</v>
      </c>
      <c r="F27" s="79" t="str">
        <f t="shared" ca="1" si="13"/>
        <v/>
      </c>
      <c r="G27" s="79" t="str">
        <f t="shared" ca="1" si="13"/>
        <v/>
      </c>
      <c r="H27" s="79" t="str">
        <f t="shared" ca="1" si="13"/>
        <v/>
      </c>
      <c r="I27" s="79" t="str">
        <f t="shared" ca="1" si="13"/>
        <v/>
      </c>
      <c r="J27" s="79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6.38</v>
      </c>
      <c r="D28" s="30">
        <f t="shared" ref="D28:J28" ca="1" si="14">IF(D$2&lt;&gt;"",INDIRECT(D$2&amp;"!E50"),"")</f>
        <v>6.9700000000000006</v>
      </c>
      <c r="E28" s="30">
        <f t="shared" ca="1" si="14"/>
        <v>5.79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No.11</v>
      </c>
      <c r="E32" s="26" t="str">
        <f t="shared" si="15"/>
        <v>No.12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2</v>
      </c>
      <c r="D33" s="79">
        <f t="shared" ref="D33:J33" ca="1" si="16">IF(D$2&lt;&gt;"",INDIRECT(D$2&amp;"!C54"),"")</f>
        <v>3</v>
      </c>
      <c r="E33" s="79">
        <f t="shared" ca="1" si="16"/>
        <v>1</v>
      </c>
      <c r="F33" s="79" t="str">
        <f t="shared" ca="1" si="16"/>
        <v/>
      </c>
      <c r="G33" s="79" t="str">
        <f t="shared" ca="1" si="16"/>
        <v/>
      </c>
      <c r="H33" s="79" t="str">
        <f t="shared" ca="1" si="16"/>
        <v/>
      </c>
      <c r="I33" s="79" t="str">
        <f t="shared" ca="1" si="16"/>
        <v/>
      </c>
      <c r="J33" s="79" t="str">
        <f t="shared" ca="1" si="16"/>
        <v/>
      </c>
      <c r="K33" s="28">
        <f ca="1">C33*100</f>
        <v>200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18</v>
      </c>
      <c r="D34" s="79">
        <f t="shared" ref="D34:J34" ca="1" si="17">IF(D$2&lt;&gt;"",INDIRECT(D$2&amp;"!C55"),"")</f>
        <v>20</v>
      </c>
      <c r="E34" s="79">
        <f t="shared" ca="1" si="17"/>
        <v>16</v>
      </c>
      <c r="F34" s="79" t="str">
        <f t="shared" ca="1" si="17"/>
        <v/>
      </c>
      <c r="G34" s="79" t="str">
        <f t="shared" ca="1" si="17"/>
        <v/>
      </c>
      <c r="H34" s="79" t="str">
        <f t="shared" ca="1" si="17"/>
        <v/>
      </c>
      <c r="I34" s="79" t="str">
        <f t="shared" ca="1" si="17"/>
        <v/>
      </c>
      <c r="J34" s="79" t="str">
        <f t="shared" ca="1" si="17"/>
        <v/>
      </c>
      <c r="K34" s="29">
        <f ca="1">C34</f>
        <v>18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27</v>
      </c>
      <c r="D35" s="79">
        <f t="shared" ref="D35:J35" ca="1" si="18">IF(D$2&lt;&gt;"",INDIRECT(D$2&amp;"!C56"),"")</f>
        <v>29</v>
      </c>
      <c r="E35" s="79">
        <f t="shared" ca="1" si="18"/>
        <v>24</v>
      </c>
      <c r="F35" s="79" t="str">
        <f t="shared" ca="1" si="18"/>
        <v/>
      </c>
      <c r="G35" s="79" t="str">
        <f t="shared" ca="1" si="18"/>
        <v/>
      </c>
      <c r="H35" s="79" t="str">
        <f t="shared" ca="1" si="18"/>
        <v/>
      </c>
      <c r="I35" s="79" t="str">
        <f t="shared" ca="1" si="18"/>
        <v/>
      </c>
      <c r="J35" s="79" t="str">
        <f t="shared" ca="1" si="18"/>
        <v/>
      </c>
      <c r="K35" s="29">
        <f ca="1">C35</f>
        <v>27</v>
      </c>
    </row>
    <row r="36" spans="1:21" ht="12.75" customHeight="1" x14ac:dyDescent="0.15">
      <c r="A36" s="121" t="s">
        <v>25</v>
      </c>
      <c r="B36" s="122"/>
      <c r="C36" s="4">
        <f ca="1">ROUND(AVERAGE(D36:J36),3)</f>
        <v>1.165</v>
      </c>
      <c r="D36" s="30">
        <f t="shared" ref="D36:J36" ca="1" si="19">IF(D$2&lt;&gt;"",INDIRECT(D$2&amp;"!C57"),"")</f>
        <v>1.98</v>
      </c>
      <c r="E36" s="30">
        <f t="shared" ca="1" si="19"/>
        <v>0.35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116.5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No.11</v>
      </c>
      <c r="E39" s="26" t="str">
        <f t="shared" si="20"/>
        <v>No.12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79">
        <f t="shared" ref="D40:J40" ca="1" si="21">IF(D$2&lt;&gt;"",INDIRECT(D$2&amp;"!D54"),"")</f>
        <v>0</v>
      </c>
      <c r="E40" s="79">
        <f t="shared" ca="1" si="21"/>
        <v>0</v>
      </c>
      <c r="F40" s="79" t="str">
        <f t="shared" ca="1" si="21"/>
        <v/>
      </c>
      <c r="G40" s="79" t="str">
        <f t="shared" ca="1" si="21"/>
        <v/>
      </c>
      <c r="H40" s="79" t="str">
        <f t="shared" ca="1" si="21"/>
        <v/>
      </c>
      <c r="I40" s="79" t="str">
        <f t="shared" ca="1" si="21"/>
        <v/>
      </c>
      <c r="J40" s="79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79" t="str">
        <f t="shared" ref="D41:J41" ca="1" si="22">IF(D$2&lt;&gt;"",INDIRECT(D$2&amp;"!D55"),"")</f>
        <v/>
      </c>
      <c r="E41" s="79" t="str">
        <f t="shared" ca="1" si="22"/>
        <v/>
      </c>
      <c r="F41" s="79" t="str">
        <f t="shared" ca="1" si="22"/>
        <v/>
      </c>
      <c r="G41" s="79" t="str">
        <f t="shared" ca="1" si="22"/>
        <v/>
      </c>
      <c r="H41" s="79" t="str">
        <f t="shared" ca="1" si="22"/>
        <v/>
      </c>
      <c r="I41" s="79" t="str">
        <f t="shared" ca="1" si="22"/>
        <v/>
      </c>
      <c r="J41" s="79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79" t="str">
        <f t="shared" ref="D42:J42" ca="1" si="23">IF(D$2&lt;&gt;"",INDIRECT(D$2&amp;"!D56"),"")</f>
        <v/>
      </c>
      <c r="E42" s="79" t="str">
        <f t="shared" ca="1" si="23"/>
        <v/>
      </c>
      <c r="F42" s="79" t="str">
        <f t="shared" ca="1" si="23"/>
        <v/>
      </c>
      <c r="G42" s="79" t="str">
        <f t="shared" ca="1" si="23"/>
        <v/>
      </c>
      <c r="H42" s="79" t="str">
        <f t="shared" ca="1" si="23"/>
        <v/>
      </c>
      <c r="I42" s="79" t="str">
        <f t="shared" ca="1" si="23"/>
        <v/>
      </c>
      <c r="J42" s="79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No.11</v>
      </c>
      <c r="E46" s="26" t="str">
        <f t="shared" si="25"/>
        <v>No.12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2</v>
      </c>
      <c r="D47" s="79">
        <f t="shared" ref="D47:J47" ca="1" si="26">IF(D$2&lt;&gt;"",INDIRECT(D$2&amp;"!E54"),"")</f>
        <v>3</v>
      </c>
      <c r="E47" s="79">
        <f t="shared" ca="1" si="26"/>
        <v>1</v>
      </c>
      <c r="F47" s="79" t="str">
        <f t="shared" ca="1" si="26"/>
        <v/>
      </c>
      <c r="G47" s="79" t="str">
        <f t="shared" ca="1" si="26"/>
        <v/>
      </c>
      <c r="H47" s="79" t="str">
        <f t="shared" ca="1" si="26"/>
        <v/>
      </c>
      <c r="I47" s="79" t="str">
        <f t="shared" ca="1" si="26"/>
        <v/>
      </c>
      <c r="J47" s="79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18</v>
      </c>
      <c r="D48" s="79">
        <f t="shared" ref="D48:J48" ca="1" si="27">IF(D$2&lt;&gt;"",INDIRECT(D$2&amp;"!E55"),"")</f>
        <v>20</v>
      </c>
      <c r="E48" s="79">
        <f t="shared" ca="1" si="27"/>
        <v>16</v>
      </c>
      <c r="F48" s="79" t="str">
        <f t="shared" ca="1" si="27"/>
        <v/>
      </c>
      <c r="G48" s="79" t="str">
        <f t="shared" ca="1" si="27"/>
        <v/>
      </c>
      <c r="H48" s="79" t="str">
        <f t="shared" ca="1" si="27"/>
        <v/>
      </c>
      <c r="I48" s="79" t="str">
        <f t="shared" ca="1" si="27"/>
        <v/>
      </c>
      <c r="J48" s="79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27</v>
      </c>
      <c r="D49" s="79">
        <f t="shared" ref="D49:J49" ca="1" si="28">IF(D$2&lt;&gt;"",INDIRECT(D$2&amp;"!E56"),"")</f>
        <v>29</v>
      </c>
      <c r="E49" s="79">
        <f t="shared" ca="1" si="28"/>
        <v>24</v>
      </c>
      <c r="F49" s="79" t="str">
        <f t="shared" ca="1" si="28"/>
        <v/>
      </c>
      <c r="G49" s="79" t="str">
        <f t="shared" ca="1" si="28"/>
        <v/>
      </c>
      <c r="H49" s="79" t="str">
        <f t="shared" ca="1" si="28"/>
        <v/>
      </c>
      <c r="I49" s="79" t="str">
        <f t="shared" ca="1" si="28"/>
        <v/>
      </c>
      <c r="J49" s="79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1.165</v>
      </c>
      <c r="D50" s="30">
        <f t="shared" ref="D50:J50" ca="1" si="29">IF(D$2&lt;&gt;"",INDIRECT(D$2&amp;"!E57"),"")</f>
        <v>1.98</v>
      </c>
      <c r="E50" s="30">
        <f t="shared" ca="1" si="29"/>
        <v>0.35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22.2</v>
      </c>
      <c r="D54" s="14" t="str">
        <f ca="1">IF($C$18=0,"",ROUND((C40/C18*100),1))</f>
        <v/>
      </c>
      <c r="E54" s="35">
        <f ca="1">ROUND((C47/C25*100),1)</f>
        <v>22.2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18.3</v>
      </c>
      <c r="D55" s="14" t="str">
        <f ca="1">IF($C$18=0,"",ROUND((C43/C21)*100,1))</f>
        <v/>
      </c>
      <c r="E55" s="35">
        <f ca="1">ROUND((C50/C28)*100,1)</f>
        <v>18.3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No.11</v>
      </c>
      <c r="E59" s="26" t="str">
        <f t="shared" si="30"/>
        <v>No.12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7</v>
      </c>
      <c r="D60" s="79">
        <f t="shared" ref="D60:J60" ca="1" si="31">IF(D$2&lt;&gt;"",INDIRECT(D$2&amp;"!C66"),"")</f>
        <v>7</v>
      </c>
      <c r="E60" s="79">
        <f t="shared" ca="1" si="31"/>
        <v>6</v>
      </c>
      <c r="F60" s="79" t="str">
        <f t="shared" ca="1" si="31"/>
        <v/>
      </c>
      <c r="G60" s="79" t="str">
        <f t="shared" ca="1" si="31"/>
        <v/>
      </c>
      <c r="H60" s="79" t="str">
        <f t="shared" ca="1" si="31"/>
        <v/>
      </c>
      <c r="I60" s="79" t="str">
        <f t="shared" ca="1" si="31"/>
        <v/>
      </c>
      <c r="J60" s="79" t="str">
        <f t="shared" ca="1" si="31"/>
        <v/>
      </c>
      <c r="K60" s="28">
        <f ca="1">C60*100</f>
        <v>700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21</v>
      </c>
      <c r="D61" s="79">
        <f t="shared" ref="D61:J61" ca="1" si="32">IF(D$2&lt;&gt;"",INDIRECT(D$2&amp;"!C67"),"")</f>
        <v>21</v>
      </c>
      <c r="E61" s="79">
        <f t="shared" ca="1" si="32"/>
        <v>20</v>
      </c>
      <c r="F61" s="79" t="str">
        <f t="shared" ca="1" si="32"/>
        <v/>
      </c>
      <c r="G61" s="79" t="str">
        <f t="shared" ca="1" si="32"/>
        <v/>
      </c>
      <c r="H61" s="79" t="str">
        <f t="shared" ca="1" si="32"/>
        <v/>
      </c>
      <c r="I61" s="79" t="str">
        <f t="shared" ca="1" si="32"/>
        <v/>
      </c>
      <c r="J61" s="79" t="str">
        <f t="shared" ca="1" si="32"/>
        <v/>
      </c>
      <c r="K61" s="29">
        <f ca="1">C61</f>
        <v>21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33</v>
      </c>
      <c r="D62" s="79">
        <f t="shared" ref="D62:J62" ca="1" si="33">IF(D$2&lt;&gt;"",INDIRECT(D$2&amp;"!C68"),"")</f>
        <v>29</v>
      </c>
      <c r="E62" s="79">
        <f t="shared" ca="1" si="33"/>
        <v>36</v>
      </c>
      <c r="F62" s="79" t="str">
        <f t="shared" ca="1" si="33"/>
        <v/>
      </c>
      <c r="G62" s="79" t="str">
        <f t="shared" ca="1" si="33"/>
        <v/>
      </c>
      <c r="H62" s="79" t="str">
        <f t="shared" ca="1" si="33"/>
        <v/>
      </c>
      <c r="I62" s="79" t="str">
        <f t="shared" ca="1" si="33"/>
        <v/>
      </c>
      <c r="J62" s="79" t="str">
        <f t="shared" ca="1" si="33"/>
        <v/>
      </c>
      <c r="K62" s="29">
        <f ca="1">C62</f>
        <v>33</v>
      </c>
    </row>
    <row r="63" spans="1:21" ht="12.75" customHeight="1" x14ac:dyDescent="0.15">
      <c r="A63" s="121" t="s">
        <v>25</v>
      </c>
      <c r="B63" s="122"/>
      <c r="C63" s="4">
        <f ca="1">ROUND(AVERAGE(D63:J63),3)</f>
        <v>5.2149999999999999</v>
      </c>
      <c r="D63" s="30">
        <f t="shared" ref="D63:J63" ca="1" si="34">IF(D$2&lt;&gt;"",INDIRECT(D$2&amp;"!C69"),"")</f>
        <v>4.99</v>
      </c>
      <c r="E63" s="30">
        <f t="shared" ca="1" si="34"/>
        <v>5.44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521.5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形状比＝64、Sr＝18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No.11</v>
      </c>
      <c r="E67" s="26" t="str">
        <f t="shared" si="35"/>
        <v>No.12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79">
        <f t="shared" ref="D68:J68" ca="1" si="36">IF(D$2&lt;&gt;"",INDIRECT(D$2&amp;"!D66"),"")</f>
        <v>0</v>
      </c>
      <c r="E68" s="79">
        <f t="shared" ca="1" si="36"/>
        <v>0</v>
      </c>
      <c r="F68" s="79" t="str">
        <f t="shared" ca="1" si="36"/>
        <v/>
      </c>
      <c r="G68" s="79" t="str">
        <f t="shared" ca="1" si="36"/>
        <v/>
      </c>
      <c r="H68" s="79" t="str">
        <f t="shared" ca="1" si="36"/>
        <v/>
      </c>
      <c r="I68" s="79" t="str">
        <f t="shared" ca="1" si="36"/>
        <v/>
      </c>
      <c r="J68" s="79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79" t="str">
        <f t="shared" ref="D69:J69" ca="1" si="37">IF(D$2&lt;&gt;"",INDIRECT(D$2&amp;"!D67"),"")</f>
        <v/>
      </c>
      <c r="E69" s="79" t="str">
        <f t="shared" ca="1" si="37"/>
        <v/>
      </c>
      <c r="F69" s="79" t="str">
        <f t="shared" ca="1" si="37"/>
        <v/>
      </c>
      <c r="G69" s="79" t="str">
        <f t="shared" ca="1" si="37"/>
        <v/>
      </c>
      <c r="H69" s="79" t="str">
        <f t="shared" ca="1" si="37"/>
        <v/>
      </c>
      <c r="I69" s="79" t="str">
        <f t="shared" ca="1" si="37"/>
        <v/>
      </c>
      <c r="J69" s="79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79" t="str">
        <f t="shared" ref="D70:J70" ca="1" si="38">IF(D$2&lt;&gt;"",INDIRECT(D$2&amp;"!D68"),"")</f>
        <v/>
      </c>
      <c r="E70" s="79" t="str">
        <f t="shared" ca="1" si="38"/>
        <v/>
      </c>
      <c r="F70" s="79" t="str">
        <f t="shared" ca="1" si="38"/>
        <v/>
      </c>
      <c r="G70" s="79" t="str">
        <f t="shared" ca="1" si="38"/>
        <v/>
      </c>
      <c r="H70" s="79" t="str">
        <f t="shared" ca="1" si="38"/>
        <v/>
      </c>
      <c r="I70" s="79" t="str">
        <f t="shared" ca="1" si="38"/>
        <v/>
      </c>
      <c r="J70" s="79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No.11</v>
      </c>
      <c r="E74" s="26" t="str">
        <f t="shared" si="40"/>
        <v>No.12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7</v>
      </c>
      <c r="D75" s="79">
        <f t="shared" ref="D75:J75" ca="1" si="41">IF(D$2&lt;&gt;"",INDIRECT(D$2&amp;"!E66"),"")</f>
        <v>7</v>
      </c>
      <c r="E75" s="79">
        <f t="shared" ca="1" si="41"/>
        <v>6</v>
      </c>
      <c r="F75" s="79" t="str">
        <f t="shared" ca="1" si="41"/>
        <v/>
      </c>
      <c r="G75" s="79" t="str">
        <f t="shared" ca="1" si="41"/>
        <v/>
      </c>
      <c r="H75" s="79" t="str">
        <f t="shared" ca="1" si="41"/>
        <v/>
      </c>
      <c r="I75" s="79" t="str">
        <f t="shared" ca="1" si="41"/>
        <v/>
      </c>
      <c r="J75" s="79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21</v>
      </c>
      <c r="D76" s="79">
        <f t="shared" ref="D76:J76" ca="1" si="42">IF(D$2&lt;&gt;"",INDIRECT(D$2&amp;"!E67"),"")</f>
        <v>21</v>
      </c>
      <c r="E76" s="79">
        <f t="shared" ca="1" si="42"/>
        <v>20</v>
      </c>
      <c r="F76" s="79" t="str">
        <f t="shared" ca="1" si="42"/>
        <v/>
      </c>
      <c r="G76" s="79" t="str">
        <f t="shared" ca="1" si="42"/>
        <v/>
      </c>
      <c r="H76" s="79" t="str">
        <f t="shared" ca="1" si="42"/>
        <v/>
      </c>
      <c r="I76" s="79" t="str">
        <f t="shared" ca="1" si="42"/>
        <v/>
      </c>
      <c r="J76" s="79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33</v>
      </c>
      <c r="D77" s="79">
        <f t="shared" ref="D77:J77" ca="1" si="43">IF(D$2&lt;&gt;"",INDIRECT(D$2&amp;"!E68"),"")</f>
        <v>29</v>
      </c>
      <c r="E77" s="79">
        <f t="shared" ca="1" si="43"/>
        <v>36</v>
      </c>
      <c r="F77" s="79" t="str">
        <f t="shared" ca="1" si="43"/>
        <v/>
      </c>
      <c r="G77" s="79" t="str">
        <f t="shared" ca="1" si="43"/>
        <v/>
      </c>
      <c r="H77" s="79" t="str">
        <f t="shared" ca="1" si="43"/>
        <v/>
      </c>
      <c r="I77" s="79" t="str">
        <f t="shared" ca="1" si="43"/>
        <v/>
      </c>
      <c r="J77" s="79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5.2149999999999999</v>
      </c>
      <c r="D78" s="30">
        <f t="shared" ref="D78:J78" ca="1" si="44">IF(D$2&lt;&gt;"",INDIRECT(D$2&amp;"!E69"),"")</f>
        <v>4.99</v>
      </c>
      <c r="E78" s="30">
        <f t="shared" ca="1" si="44"/>
        <v>5.44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AJ120"/>
  <sheetViews>
    <sheetView showGridLines="0" view="pageBreakPreview" topLeftCell="A40" zoomScaleNormal="85" zoomScaleSheetLayoutView="100" workbookViewId="0">
      <selection activeCell="I27" sqref="I2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253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49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64">
        <v>281</v>
      </c>
      <c r="B4" s="123" t="s">
        <v>54</v>
      </c>
      <c r="C4" s="124"/>
      <c r="D4" s="64">
        <v>34</v>
      </c>
      <c r="E4" s="64">
        <v>21</v>
      </c>
      <c r="F4" s="4">
        <f t="shared" ref="F4:F43" si="0">IF(D4&gt;0,IF(B4="スギ",P4,IF(B4="ヒノキ",U4,IF(B4="アカマツ",Z4,IF(B4="カラマツ",AF4,AJ4)))),"")</f>
        <v>0.87</v>
      </c>
      <c r="G4" s="5"/>
      <c r="H4" s="64"/>
      <c r="I4" s="92" t="s">
        <v>283</v>
      </c>
      <c r="J4" s="1" t="s">
        <v>15</v>
      </c>
      <c r="K4" s="65">
        <f t="shared" ref="K4:K43" si="1">IF(ROUND(10^(-5+0.8769+1.7454*LOG(D4)+1.014*LOG(E4)),2)&gt;=0.01,ROUND(10^(-5+0.8769+1.7454*LOG(D4)+1.014*LOG(E4)),2),ROUND(10^(-5+0.8769+1.7454*LOG(D4)+1.014*LOG(E4)),3))</f>
        <v>0.78</v>
      </c>
      <c r="L4" s="48">
        <f t="shared" ref="L4:L43" si="2">ROUND(10^(-5+0.73504+1.83346*LOG(D4)+1.06569*LOG(E4)),2)</f>
        <v>0.9</v>
      </c>
      <c r="M4" s="48">
        <f t="shared" ref="M4:M43" si="3">ROUND(10^(-5+0.71514+1.74357*LOG(D4)+1.17719*LOG(E4)),2)</f>
        <v>0.87</v>
      </c>
      <c r="N4" s="48">
        <f t="shared" ref="N4:N43" si="4">ROUND(10^(-5+0.82956+1.76381*LOG(D4)+1.06412*LOG(E4)),2)</f>
        <v>0.87</v>
      </c>
      <c r="O4" s="48">
        <f t="shared" ref="O4:O43" si="5">ROUND(10^(-5+0.88226+1.79204*LOG(D4)+0.99303*LOG(E4)),2)</f>
        <v>0.87</v>
      </c>
      <c r="P4" s="48">
        <f>HLOOKUP($D4,K$3:O$43,MATCH($A4,$A$3:$A$43,0),1)</f>
        <v>0.87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0.79</v>
      </c>
      <c r="R4" s="48">
        <f t="shared" ref="R4:R43" si="7">ROUND(10^(1.905709*LOG(D4)+1.011385*LOG(E4)-4.293729),2)</f>
        <v>0.92</v>
      </c>
      <c r="S4" s="48">
        <f t="shared" ref="S4:S43" si="8">ROUND(10^(1.771888*LOG(D4)+1.138415*LOG(E4)-4.271259),2)</f>
        <v>0.89</v>
      </c>
      <c r="T4" s="48">
        <f t="shared" ref="T4:T43" si="9">ROUND(10^(1.671519*LOG(D4)+1.363617*LOG(E4)-4.404407),2)</f>
        <v>0.91</v>
      </c>
      <c r="U4" s="48">
        <f t="shared" ref="U4:U43" si="10">HLOOKUP($D4,Q$3:T$43,MATCH($A4,$A$3:$A$43,0),1)</f>
        <v>0.91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0.95</v>
      </c>
      <c r="W4" s="48">
        <f t="shared" ref="W4:W43" si="12">ROUND(10^(-4.155639+1.847898*LOG(D4)+0.951955*LOG(E4)),2)</f>
        <v>0.86</v>
      </c>
      <c r="X4" s="48">
        <f t="shared" ref="X4:X43" si="13">ROUND(10^(-4.194535+1.804172*LOG(D4)+1.034248*LOG(E4)),2)</f>
        <v>0.86</v>
      </c>
      <c r="Y4" s="48">
        <f t="shared" ref="Y4:Y43" si="14">ROUND(10^(-4.42347+2.006485*LOG(D4)+0.967757*LOG(E4)),2)</f>
        <v>0.85</v>
      </c>
      <c r="Z4" s="48">
        <f t="shared" ref="Z4:Z43" si="15">HLOOKUP($D4,V$3:Y$43,MATCH($A4,$A$3:$A$43,0),1)</f>
        <v>0.86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0.76</v>
      </c>
      <c r="AB4" s="48">
        <f t="shared" ref="AB4:AB43" si="17">ROUND(10^(1.979213*LOG(D4)+0.998347*LOG(E4)-4.369281),2)</f>
        <v>0.96</v>
      </c>
      <c r="AC4" s="48">
        <f t="shared" ref="AC4:AC43" si="18">ROUND(10^(1.904401*LOG(D4)+1.062478*LOG(E4)-4.348104),2)</f>
        <v>0.94</v>
      </c>
      <c r="AD4" s="48">
        <f t="shared" ref="AD4:AD43" si="19">ROUND(10^(1.640825*LOG(D4)+1.080387*LOG(E4)-3.976731),2)</f>
        <v>0.92</v>
      </c>
      <c r="AE4" s="48">
        <f t="shared" ref="AE4:AE43" si="20">ROUND(10^(1.90887*LOG(D4)+1.088002*LOG(E4)-4.431495),2)</f>
        <v>0.85</v>
      </c>
      <c r="AF4" s="48">
        <f t="shared" ref="AF4:AF43" si="21">HLOOKUP($D4,AA$3:AE$43,MATCH($A4,$A$3:$A$43,0),1)</f>
        <v>0.92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0.78</v>
      </c>
      <c r="AH4" s="48">
        <f t="shared" ref="AH4:AH43" si="23">ROUND(10^(1.93813902*LOG(D4)+0.96697002*LOG(E4)-4.32216295),2)</f>
        <v>0.84</v>
      </c>
      <c r="AI4" s="48">
        <f t="shared" ref="AI4:AI43" si="24">ROUND(10^(1.82464098*LOG(D4)+0.97625989*LOG(E4)-4.15096808),2)</f>
        <v>0.86</v>
      </c>
      <c r="AJ4" s="48">
        <f t="shared" ref="AJ4:AJ43" si="25">HLOOKUP($D4,AG$3:AI$43,MATCH($A4,$A$3:$A$43,0),1)</f>
        <v>0.84</v>
      </c>
    </row>
    <row r="5" spans="1:36" ht="12.95" customHeight="1" x14ac:dyDescent="0.15">
      <c r="A5" s="64">
        <v>282</v>
      </c>
      <c r="B5" s="123" t="s">
        <v>54</v>
      </c>
      <c r="C5" s="124"/>
      <c r="D5" s="64">
        <v>34</v>
      </c>
      <c r="E5" s="64">
        <v>22</v>
      </c>
      <c r="F5" s="4">
        <f t="shared" si="0"/>
        <v>0.91</v>
      </c>
      <c r="G5" s="5"/>
      <c r="H5" s="71"/>
      <c r="I5" s="64"/>
      <c r="J5" s="1" t="s">
        <v>15</v>
      </c>
      <c r="K5" s="65">
        <f t="shared" si="1"/>
        <v>0.82</v>
      </c>
      <c r="L5" s="48">
        <f t="shared" si="2"/>
        <v>0.94</v>
      </c>
      <c r="M5" s="48">
        <f t="shared" si="3"/>
        <v>0.92</v>
      </c>
      <c r="N5" s="48">
        <f t="shared" si="4"/>
        <v>0.91</v>
      </c>
      <c r="O5" s="48">
        <f t="shared" si="5"/>
        <v>0.91</v>
      </c>
      <c r="P5" s="48">
        <f t="shared" ref="P5:P43" si="26">HLOOKUP($D5,K$3:O$43,MATCH(A5,$A$3:$A$43,0),1)</f>
        <v>0.91</v>
      </c>
      <c r="Q5" s="48">
        <f t="shared" si="6"/>
        <v>0.83</v>
      </c>
      <c r="R5" s="48">
        <f t="shared" si="7"/>
        <v>0.96</v>
      </c>
      <c r="S5" s="48">
        <f t="shared" si="8"/>
        <v>0.93</v>
      </c>
      <c r="T5" s="48">
        <f t="shared" si="9"/>
        <v>0.97</v>
      </c>
      <c r="U5" s="48">
        <f t="shared" si="10"/>
        <v>0.97</v>
      </c>
      <c r="V5" s="48">
        <f t="shared" si="11"/>
        <v>0.99</v>
      </c>
      <c r="W5" s="48">
        <f t="shared" si="12"/>
        <v>0.9</v>
      </c>
      <c r="X5" s="48">
        <f t="shared" si="13"/>
        <v>0.91</v>
      </c>
      <c r="Y5" s="48">
        <f t="shared" si="14"/>
        <v>0.89</v>
      </c>
      <c r="Z5" s="48">
        <f t="shared" si="15"/>
        <v>0.91</v>
      </c>
      <c r="AA5" s="48">
        <f t="shared" si="16"/>
        <v>0.79</v>
      </c>
      <c r="AB5" s="48">
        <f t="shared" si="17"/>
        <v>1</v>
      </c>
      <c r="AC5" s="48">
        <f t="shared" si="18"/>
        <v>0.99</v>
      </c>
      <c r="AD5" s="48">
        <f t="shared" si="19"/>
        <v>0.97</v>
      </c>
      <c r="AE5" s="48">
        <f t="shared" si="20"/>
        <v>0.9</v>
      </c>
      <c r="AF5" s="48">
        <f t="shared" si="21"/>
        <v>0.97</v>
      </c>
      <c r="AG5" s="48">
        <f t="shared" si="22"/>
        <v>0.81</v>
      </c>
      <c r="AH5" s="48">
        <f t="shared" si="23"/>
        <v>0.88</v>
      </c>
      <c r="AI5" s="48">
        <f t="shared" si="24"/>
        <v>0.9</v>
      </c>
      <c r="AJ5" s="48">
        <f t="shared" si="25"/>
        <v>0.88</v>
      </c>
    </row>
    <row r="6" spans="1:36" ht="12.95" customHeight="1" x14ac:dyDescent="0.15">
      <c r="A6" s="79">
        <v>283</v>
      </c>
      <c r="B6" s="123" t="s">
        <v>54</v>
      </c>
      <c r="C6" s="124"/>
      <c r="D6" s="64">
        <v>26</v>
      </c>
      <c r="E6" s="64">
        <v>18</v>
      </c>
      <c r="F6" s="4">
        <f t="shared" si="0"/>
        <v>0.46</v>
      </c>
      <c r="G6" s="5"/>
      <c r="H6" s="71"/>
      <c r="I6" s="64"/>
      <c r="J6" s="1" t="s">
        <v>15</v>
      </c>
      <c r="K6" s="65">
        <f t="shared" si="1"/>
        <v>0.42</v>
      </c>
      <c r="L6" s="48">
        <f t="shared" si="2"/>
        <v>0.46</v>
      </c>
      <c r="M6" s="48">
        <f t="shared" si="3"/>
        <v>0.46</v>
      </c>
      <c r="N6" s="48">
        <f t="shared" si="4"/>
        <v>0.46</v>
      </c>
      <c r="O6" s="48">
        <f t="shared" si="5"/>
        <v>0.46</v>
      </c>
      <c r="P6" s="48">
        <f t="shared" si="26"/>
        <v>0.46</v>
      </c>
      <c r="Q6" s="48">
        <f t="shared" si="6"/>
        <v>0.42</v>
      </c>
      <c r="R6" s="48">
        <f t="shared" si="7"/>
        <v>0.47</v>
      </c>
      <c r="S6" s="48">
        <f t="shared" si="8"/>
        <v>0.46</v>
      </c>
      <c r="T6" s="48">
        <f t="shared" si="9"/>
        <v>0.47</v>
      </c>
      <c r="U6" s="48">
        <f t="shared" si="10"/>
        <v>0.46</v>
      </c>
      <c r="V6" s="48">
        <f t="shared" si="11"/>
        <v>0.49</v>
      </c>
      <c r="W6" s="48">
        <f t="shared" si="12"/>
        <v>0.45</v>
      </c>
      <c r="X6" s="48">
        <f t="shared" si="13"/>
        <v>0.45</v>
      </c>
      <c r="Y6" s="48">
        <f t="shared" si="14"/>
        <v>0.43</v>
      </c>
      <c r="Z6" s="48">
        <f t="shared" si="15"/>
        <v>0.45</v>
      </c>
      <c r="AA6" s="48">
        <f t="shared" si="16"/>
        <v>0.4</v>
      </c>
      <c r="AB6" s="48">
        <f t="shared" si="17"/>
        <v>0.48</v>
      </c>
      <c r="AC6" s="48">
        <f t="shared" si="18"/>
        <v>0.48</v>
      </c>
      <c r="AD6" s="48">
        <f t="shared" si="19"/>
        <v>0.5</v>
      </c>
      <c r="AE6" s="48">
        <f t="shared" si="20"/>
        <v>0.43</v>
      </c>
      <c r="AF6" s="48">
        <f t="shared" si="21"/>
        <v>0.48</v>
      </c>
      <c r="AG6" s="48">
        <f t="shared" si="22"/>
        <v>0.41</v>
      </c>
      <c r="AH6" s="48">
        <f t="shared" si="23"/>
        <v>0.43</v>
      </c>
      <c r="AI6" s="48">
        <f t="shared" si="24"/>
        <v>0.45</v>
      </c>
      <c r="AJ6" s="48">
        <f t="shared" si="25"/>
        <v>0.43</v>
      </c>
    </row>
    <row r="7" spans="1:36" ht="12.95" customHeight="1" x14ac:dyDescent="0.15">
      <c r="A7" s="79">
        <v>284</v>
      </c>
      <c r="B7" s="123" t="s">
        <v>54</v>
      </c>
      <c r="C7" s="124"/>
      <c r="D7" s="64">
        <v>34</v>
      </c>
      <c r="E7" s="64">
        <v>19</v>
      </c>
      <c r="F7" s="4">
        <f t="shared" si="0"/>
        <v>0.78</v>
      </c>
      <c r="G7" s="5"/>
      <c r="H7" s="64"/>
      <c r="I7" s="64"/>
      <c r="J7" s="1" t="s">
        <v>15</v>
      </c>
      <c r="K7" s="65">
        <f t="shared" si="1"/>
        <v>0.7</v>
      </c>
      <c r="L7" s="48">
        <f t="shared" si="2"/>
        <v>0.8</v>
      </c>
      <c r="M7" s="48">
        <f t="shared" si="3"/>
        <v>0.78</v>
      </c>
      <c r="N7" s="48">
        <f t="shared" si="4"/>
        <v>0.78</v>
      </c>
      <c r="O7" s="48">
        <f t="shared" si="5"/>
        <v>0.79</v>
      </c>
      <c r="P7" s="48">
        <f t="shared" si="26"/>
        <v>0.78</v>
      </c>
      <c r="Q7" s="48">
        <f t="shared" si="6"/>
        <v>0.72</v>
      </c>
      <c r="R7" s="48">
        <f t="shared" si="7"/>
        <v>0.83</v>
      </c>
      <c r="S7" s="48">
        <f t="shared" si="8"/>
        <v>0.79</v>
      </c>
      <c r="T7" s="48">
        <f t="shared" si="9"/>
        <v>0.79</v>
      </c>
      <c r="U7" s="48">
        <f t="shared" si="10"/>
        <v>0.79</v>
      </c>
      <c r="V7" s="48">
        <f t="shared" si="11"/>
        <v>0.86</v>
      </c>
      <c r="W7" s="48">
        <f t="shared" si="12"/>
        <v>0.78</v>
      </c>
      <c r="X7" s="48">
        <f t="shared" si="13"/>
        <v>0.78</v>
      </c>
      <c r="Y7" s="48">
        <f t="shared" si="14"/>
        <v>0.77</v>
      </c>
      <c r="Z7" s="48">
        <f t="shared" si="15"/>
        <v>0.78</v>
      </c>
      <c r="AA7" s="48">
        <f t="shared" si="16"/>
        <v>0.69</v>
      </c>
      <c r="AB7" s="48">
        <f t="shared" si="17"/>
        <v>0.87</v>
      </c>
      <c r="AC7" s="48">
        <f t="shared" si="18"/>
        <v>0.85</v>
      </c>
      <c r="AD7" s="48">
        <f t="shared" si="19"/>
        <v>0.83</v>
      </c>
      <c r="AE7" s="48">
        <f t="shared" si="20"/>
        <v>0.76</v>
      </c>
      <c r="AF7" s="48">
        <f t="shared" si="21"/>
        <v>0.83</v>
      </c>
      <c r="AG7" s="48">
        <f t="shared" si="22"/>
        <v>0.71</v>
      </c>
      <c r="AH7" s="48">
        <f t="shared" si="23"/>
        <v>0.76</v>
      </c>
      <c r="AI7" s="48">
        <f t="shared" si="24"/>
        <v>0.78</v>
      </c>
      <c r="AJ7" s="48">
        <f t="shared" si="25"/>
        <v>0.76</v>
      </c>
    </row>
    <row r="8" spans="1:36" ht="12.95" customHeight="1" x14ac:dyDescent="0.15">
      <c r="A8" s="79">
        <v>285</v>
      </c>
      <c r="B8" s="123" t="s">
        <v>54</v>
      </c>
      <c r="C8" s="124"/>
      <c r="D8" s="64">
        <v>14</v>
      </c>
      <c r="E8" s="64">
        <v>13</v>
      </c>
      <c r="F8" s="4">
        <f t="shared" si="0"/>
        <v>0.11</v>
      </c>
      <c r="G8" s="5" t="s">
        <v>115</v>
      </c>
      <c r="H8" s="79" t="s">
        <v>65</v>
      </c>
      <c r="I8" s="5" t="s">
        <v>115</v>
      </c>
      <c r="J8" s="1" t="s">
        <v>15</v>
      </c>
      <c r="K8" s="65">
        <f t="shared" si="1"/>
        <v>0.1</v>
      </c>
      <c r="L8" s="48">
        <f t="shared" si="2"/>
        <v>0.11</v>
      </c>
      <c r="M8" s="48">
        <f t="shared" si="3"/>
        <v>0.11</v>
      </c>
      <c r="N8" s="48">
        <f t="shared" si="4"/>
        <v>0.11</v>
      </c>
      <c r="O8" s="48">
        <f t="shared" si="5"/>
        <v>0.11</v>
      </c>
      <c r="P8" s="48">
        <f t="shared" si="26"/>
        <v>0.11</v>
      </c>
      <c r="Q8" s="48">
        <f t="shared" si="6"/>
        <v>0.1</v>
      </c>
      <c r="R8" s="48">
        <f t="shared" si="7"/>
        <v>0.1</v>
      </c>
      <c r="S8" s="48">
        <f t="shared" si="8"/>
        <v>0.11</v>
      </c>
      <c r="T8" s="48">
        <f t="shared" si="9"/>
        <v>0.11</v>
      </c>
      <c r="U8" s="48">
        <f t="shared" si="10"/>
        <v>0.1</v>
      </c>
      <c r="V8" s="48">
        <f t="shared" si="11"/>
        <v>0.11</v>
      </c>
      <c r="W8" s="48">
        <f t="shared" si="12"/>
        <v>0.11</v>
      </c>
      <c r="X8" s="48">
        <f t="shared" si="13"/>
        <v>0.11</v>
      </c>
      <c r="Y8" s="48">
        <f t="shared" si="14"/>
        <v>0.09</v>
      </c>
      <c r="Z8" s="48">
        <f t="shared" si="15"/>
        <v>0.11</v>
      </c>
      <c r="AA8" s="48">
        <f t="shared" si="16"/>
        <v>0.1</v>
      </c>
      <c r="AB8" s="48">
        <f t="shared" si="17"/>
        <v>0.1</v>
      </c>
      <c r="AC8" s="48">
        <f t="shared" si="18"/>
        <v>0.1</v>
      </c>
      <c r="AD8" s="48">
        <f t="shared" si="19"/>
        <v>0.13</v>
      </c>
      <c r="AE8" s="48">
        <f t="shared" si="20"/>
        <v>0.09</v>
      </c>
      <c r="AF8" s="48">
        <f t="shared" si="21"/>
        <v>0.1</v>
      </c>
      <c r="AG8" s="48">
        <f t="shared" si="22"/>
        <v>0.09</v>
      </c>
      <c r="AH8" s="48">
        <f t="shared" si="23"/>
        <v>0.09</v>
      </c>
      <c r="AI8" s="48">
        <f t="shared" si="24"/>
        <v>0.11</v>
      </c>
      <c r="AJ8" s="48">
        <f t="shared" si="25"/>
        <v>0.09</v>
      </c>
    </row>
    <row r="9" spans="1:36" ht="12.95" customHeight="1" x14ac:dyDescent="0.15">
      <c r="A9" s="79">
        <v>286</v>
      </c>
      <c r="B9" s="123" t="s">
        <v>54</v>
      </c>
      <c r="C9" s="124"/>
      <c r="D9" s="64">
        <v>12</v>
      </c>
      <c r="E9" s="64">
        <v>8</v>
      </c>
      <c r="F9" s="4">
        <f t="shared" si="0"/>
        <v>0.05</v>
      </c>
      <c r="G9" s="5" t="s">
        <v>115</v>
      </c>
      <c r="H9" s="79" t="s">
        <v>65</v>
      </c>
      <c r="I9" s="5" t="s">
        <v>115</v>
      </c>
      <c r="J9" s="1" t="s">
        <v>15</v>
      </c>
      <c r="K9" s="65">
        <f t="shared" si="1"/>
        <v>0.05</v>
      </c>
      <c r="L9" s="48">
        <f t="shared" si="2"/>
        <v>0.05</v>
      </c>
      <c r="M9" s="48">
        <f t="shared" si="3"/>
        <v>0.05</v>
      </c>
      <c r="N9" s="48">
        <f t="shared" si="4"/>
        <v>0.05</v>
      </c>
      <c r="O9" s="48">
        <f t="shared" si="5"/>
        <v>0.05</v>
      </c>
      <c r="P9" s="48">
        <f t="shared" si="26"/>
        <v>0.05</v>
      </c>
      <c r="Q9" s="48">
        <f t="shared" si="6"/>
        <v>0.05</v>
      </c>
      <c r="R9" s="48">
        <f t="shared" si="7"/>
        <v>0.05</v>
      </c>
      <c r="S9" s="48">
        <f t="shared" si="8"/>
        <v>0.05</v>
      </c>
      <c r="T9" s="48">
        <f t="shared" si="9"/>
        <v>0.04</v>
      </c>
      <c r="U9" s="48">
        <f t="shared" si="10"/>
        <v>0.05</v>
      </c>
      <c r="V9" s="48">
        <f t="shared" si="11"/>
        <v>0.05</v>
      </c>
      <c r="W9" s="48">
        <f t="shared" si="12"/>
        <v>0.05</v>
      </c>
      <c r="X9" s="48">
        <f t="shared" si="13"/>
        <v>0.05</v>
      </c>
      <c r="Y9" s="48">
        <f t="shared" si="14"/>
        <v>0.04</v>
      </c>
      <c r="Z9" s="48">
        <f t="shared" si="15"/>
        <v>0.05</v>
      </c>
      <c r="AA9" s="48">
        <f t="shared" si="16"/>
        <v>0.05</v>
      </c>
      <c r="AB9" s="48">
        <f t="shared" si="17"/>
        <v>0.05</v>
      </c>
      <c r="AC9" s="48">
        <f t="shared" si="18"/>
        <v>0.05</v>
      </c>
      <c r="AD9" s="48">
        <f t="shared" si="19"/>
        <v>0.06</v>
      </c>
      <c r="AE9" s="48">
        <f t="shared" si="20"/>
        <v>0.04</v>
      </c>
      <c r="AF9" s="48">
        <f t="shared" si="21"/>
        <v>0.05</v>
      </c>
      <c r="AG9" s="48">
        <f t="shared" si="22"/>
        <v>0.05</v>
      </c>
      <c r="AH9" s="48">
        <f t="shared" si="23"/>
        <v>0.04</v>
      </c>
      <c r="AI9" s="48">
        <f t="shared" si="24"/>
        <v>0.05</v>
      </c>
      <c r="AJ9" s="48">
        <f t="shared" si="25"/>
        <v>0.04</v>
      </c>
    </row>
    <row r="10" spans="1:36" ht="12.95" customHeight="1" x14ac:dyDescent="0.15">
      <c r="A10" s="79">
        <v>287</v>
      </c>
      <c r="B10" s="123" t="s">
        <v>71</v>
      </c>
      <c r="C10" s="124"/>
      <c r="D10" s="64">
        <v>12</v>
      </c>
      <c r="E10" s="64">
        <v>9</v>
      </c>
      <c r="F10" s="4">
        <f t="shared" si="0"/>
        <v>0.05</v>
      </c>
      <c r="G10" s="5"/>
      <c r="H10" s="64"/>
      <c r="I10" s="5"/>
      <c r="J10" s="1" t="s">
        <v>15</v>
      </c>
      <c r="K10" s="65">
        <f t="shared" si="1"/>
        <v>0.05</v>
      </c>
      <c r="L10" s="48">
        <f t="shared" si="2"/>
        <v>0.05</v>
      </c>
      <c r="M10" s="48">
        <f t="shared" si="3"/>
        <v>0.05</v>
      </c>
      <c r="N10" s="48">
        <f t="shared" si="4"/>
        <v>0.06</v>
      </c>
      <c r="O10" s="48">
        <f t="shared" si="5"/>
        <v>0.06</v>
      </c>
      <c r="P10" s="48">
        <f t="shared" si="26"/>
        <v>0.05</v>
      </c>
      <c r="Q10" s="48">
        <f t="shared" si="6"/>
        <v>0.05</v>
      </c>
      <c r="R10" s="48">
        <f t="shared" si="7"/>
        <v>0.05</v>
      </c>
      <c r="S10" s="48">
        <f t="shared" si="8"/>
        <v>0.05</v>
      </c>
      <c r="T10" s="48">
        <f t="shared" si="9"/>
        <v>0.05</v>
      </c>
      <c r="U10" s="48">
        <f t="shared" si="10"/>
        <v>0.05</v>
      </c>
      <c r="V10" s="48">
        <f t="shared" si="11"/>
        <v>0.06</v>
      </c>
      <c r="W10" s="48">
        <f t="shared" si="12"/>
        <v>0.06</v>
      </c>
      <c r="X10" s="48">
        <f t="shared" si="13"/>
        <v>0.05</v>
      </c>
      <c r="Y10" s="48">
        <f t="shared" si="14"/>
        <v>0.05</v>
      </c>
      <c r="Z10" s="48">
        <f t="shared" si="15"/>
        <v>0.06</v>
      </c>
      <c r="AA10" s="48">
        <f t="shared" si="16"/>
        <v>0.05</v>
      </c>
      <c r="AB10" s="48">
        <f t="shared" si="17"/>
        <v>0.05</v>
      </c>
      <c r="AC10" s="48">
        <f t="shared" si="18"/>
        <v>0.05</v>
      </c>
      <c r="AD10" s="48">
        <f t="shared" si="19"/>
        <v>7.0000000000000007E-2</v>
      </c>
      <c r="AE10" s="48">
        <f t="shared" si="20"/>
        <v>0.05</v>
      </c>
      <c r="AF10" s="48">
        <f t="shared" si="21"/>
        <v>0.05</v>
      </c>
      <c r="AG10" s="48">
        <f t="shared" si="22"/>
        <v>0.05</v>
      </c>
      <c r="AH10" s="48">
        <f t="shared" si="23"/>
        <v>0.05</v>
      </c>
      <c r="AI10" s="48">
        <f t="shared" si="24"/>
        <v>0.06</v>
      </c>
      <c r="AJ10" s="48">
        <f t="shared" si="25"/>
        <v>0.05</v>
      </c>
    </row>
    <row r="11" spans="1:36" ht="12.95" customHeight="1" x14ac:dyDescent="0.15">
      <c r="A11" s="79">
        <v>288</v>
      </c>
      <c r="B11" s="123" t="s">
        <v>71</v>
      </c>
      <c r="C11" s="124"/>
      <c r="D11" s="64">
        <v>10</v>
      </c>
      <c r="E11" s="64">
        <v>8</v>
      </c>
      <c r="F11" s="4">
        <f t="shared" si="0"/>
        <v>0.03</v>
      </c>
      <c r="G11" s="5" t="s">
        <v>115</v>
      </c>
      <c r="H11" s="71" t="s">
        <v>65</v>
      </c>
      <c r="I11" s="5" t="s">
        <v>115</v>
      </c>
      <c r="J11" s="1" t="s">
        <v>15</v>
      </c>
      <c r="K11" s="65">
        <f t="shared" si="1"/>
        <v>0.03</v>
      </c>
      <c r="L11" s="48">
        <f t="shared" si="2"/>
        <v>0.03</v>
      </c>
      <c r="M11" s="48">
        <f t="shared" si="3"/>
        <v>0.03</v>
      </c>
      <c r="N11" s="48">
        <f t="shared" si="4"/>
        <v>0.04</v>
      </c>
      <c r="O11" s="48">
        <f t="shared" si="5"/>
        <v>0.04</v>
      </c>
      <c r="P11" s="48">
        <f t="shared" si="26"/>
        <v>0.03</v>
      </c>
      <c r="Q11" s="48">
        <f t="shared" si="6"/>
        <v>0.03</v>
      </c>
      <c r="R11" s="48">
        <f t="shared" si="7"/>
        <v>0.03</v>
      </c>
      <c r="S11" s="48">
        <f t="shared" si="8"/>
        <v>0.03</v>
      </c>
      <c r="T11" s="48">
        <f t="shared" si="9"/>
        <v>0.03</v>
      </c>
      <c r="U11" s="48">
        <f t="shared" si="10"/>
        <v>0.03</v>
      </c>
      <c r="V11" s="48">
        <f t="shared" si="11"/>
        <v>0.04</v>
      </c>
      <c r="W11" s="48">
        <f t="shared" si="12"/>
        <v>0.04</v>
      </c>
      <c r="X11" s="48">
        <f t="shared" si="13"/>
        <v>0.03</v>
      </c>
      <c r="Y11" s="48">
        <f t="shared" si="14"/>
        <v>0.03</v>
      </c>
      <c r="Z11" s="48">
        <f t="shared" si="15"/>
        <v>0.04</v>
      </c>
      <c r="AA11" s="48">
        <f t="shared" si="16"/>
        <v>0.03</v>
      </c>
      <c r="AB11" s="48">
        <f t="shared" si="17"/>
        <v>0.03</v>
      </c>
      <c r="AC11" s="48">
        <f t="shared" si="18"/>
        <v>0.03</v>
      </c>
      <c r="AD11" s="48">
        <f t="shared" si="19"/>
        <v>0.04</v>
      </c>
      <c r="AE11" s="48">
        <f t="shared" si="20"/>
        <v>0.03</v>
      </c>
      <c r="AF11" s="48">
        <f t="shared" si="21"/>
        <v>0.03</v>
      </c>
      <c r="AG11" s="48">
        <f t="shared" si="22"/>
        <v>0.03</v>
      </c>
      <c r="AH11" s="48">
        <f t="shared" si="23"/>
        <v>0.03</v>
      </c>
      <c r="AI11" s="48">
        <f t="shared" si="24"/>
        <v>0.04</v>
      </c>
      <c r="AJ11" s="48">
        <f t="shared" si="25"/>
        <v>0.03</v>
      </c>
    </row>
    <row r="12" spans="1:36" ht="12.95" customHeight="1" x14ac:dyDescent="0.15">
      <c r="A12" s="79">
        <v>289</v>
      </c>
      <c r="B12" s="123" t="s">
        <v>54</v>
      </c>
      <c r="C12" s="124"/>
      <c r="D12" s="64">
        <v>32</v>
      </c>
      <c r="E12" s="64">
        <v>19</v>
      </c>
      <c r="F12" s="4">
        <f t="shared" si="0"/>
        <v>0.7</v>
      </c>
      <c r="G12" s="5" t="s">
        <v>62</v>
      </c>
      <c r="H12" s="71"/>
      <c r="I12" s="64"/>
      <c r="J12" s="1" t="s">
        <v>15</v>
      </c>
      <c r="K12" s="65">
        <f t="shared" si="1"/>
        <v>0.63</v>
      </c>
      <c r="L12" s="48">
        <f t="shared" si="2"/>
        <v>0.72</v>
      </c>
      <c r="M12" s="48">
        <f t="shared" si="3"/>
        <v>0.7</v>
      </c>
      <c r="N12" s="48">
        <f t="shared" si="4"/>
        <v>0.7</v>
      </c>
      <c r="O12" s="48">
        <f t="shared" si="5"/>
        <v>0.71</v>
      </c>
      <c r="P12" s="48">
        <f t="shared" si="26"/>
        <v>0.7</v>
      </c>
      <c r="Q12" s="48">
        <f t="shared" si="6"/>
        <v>0.64</v>
      </c>
      <c r="R12" s="48">
        <f t="shared" si="7"/>
        <v>0.74</v>
      </c>
      <c r="S12" s="48">
        <f t="shared" si="8"/>
        <v>0.71</v>
      </c>
      <c r="T12" s="48">
        <f t="shared" si="9"/>
        <v>0.72</v>
      </c>
      <c r="U12" s="48">
        <f t="shared" si="10"/>
        <v>0.72</v>
      </c>
      <c r="V12" s="48">
        <f t="shared" si="11"/>
        <v>0.77</v>
      </c>
      <c r="W12" s="48">
        <f t="shared" si="12"/>
        <v>0.7</v>
      </c>
      <c r="X12" s="48">
        <f t="shared" si="13"/>
        <v>0.7</v>
      </c>
      <c r="Y12" s="48">
        <f t="shared" si="14"/>
        <v>0.68</v>
      </c>
      <c r="Z12" s="48">
        <f t="shared" si="15"/>
        <v>0.7</v>
      </c>
      <c r="AA12" s="48">
        <f t="shared" si="16"/>
        <v>0.62</v>
      </c>
      <c r="AB12" s="48">
        <f t="shared" si="17"/>
        <v>0.77</v>
      </c>
      <c r="AC12" s="48">
        <f t="shared" si="18"/>
        <v>0.75</v>
      </c>
      <c r="AD12" s="48">
        <f t="shared" si="19"/>
        <v>0.75</v>
      </c>
      <c r="AE12" s="48">
        <f t="shared" si="20"/>
        <v>0.68</v>
      </c>
      <c r="AF12" s="48">
        <f t="shared" si="21"/>
        <v>0.75</v>
      </c>
      <c r="AG12" s="48">
        <f t="shared" si="22"/>
        <v>0.63</v>
      </c>
      <c r="AH12" s="48">
        <f t="shared" si="23"/>
        <v>0.68</v>
      </c>
      <c r="AI12" s="48">
        <f t="shared" si="24"/>
        <v>0.7</v>
      </c>
      <c r="AJ12" s="48">
        <f t="shared" si="25"/>
        <v>0.68</v>
      </c>
    </row>
    <row r="13" spans="1:36" ht="12.95" customHeight="1" x14ac:dyDescent="0.15">
      <c r="A13" s="79">
        <v>290</v>
      </c>
      <c r="B13" s="123" t="s">
        <v>71</v>
      </c>
      <c r="C13" s="124"/>
      <c r="D13" s="64">
        <v>14</v>
      </c>
      <c r="E13" s="64">
        <v>13</v>
      </c>
      <c r="F13" s="4">
        <f t="shared" si="0"/>
        <v>0.1</v>
      </c>
      <c r="G13" s="5"/>
      <c r="H13" s="64"/>
      <c r="I13" s="64"/>
      <c r="J13" s="1" t="s">
        <v>15</v>
      </c>
      <c r="K13" s="65">
        <f t="shared" si="1"/>
        <v>0.1</v>
      </c>
      <c r="L13" s="48">
        <f t="shared" si="2"/>
        <v>0.11</v>
      </c>
      <c r="M13" s="48">
        <f t="shared" si="3"/>
        <v>0.11</v>
      </c>
      <c r="N13" s="48">
        <f t="shared" si="4"/>
        <v>0.11</v>
      </c>
      <c r="O13" s="48">
        <f t="shared" si="5"/>
        <v>0.11</v>
      </c>
      <c r="P13" s="48">
        <f t="shared" si="26"/>
        <v>0.11</v>
      </c>
      <c r="Q13" s="48">
        <f t="shared" si="6"/>
        <v>0.1</v>
      </c>
      <c r="R13" s="48">
        <f t="shared" si="7"/>
        <v>0.1</v>
      </c>
      <c r="S13" s="48">
        <f t="shared" si="8"/>
        <v>0.11</v>
      </c>
      <c r="T13" s="48">
        <f t="shared" si="9"/>
        <v>0.11</v>
      </c>
      <c r="U13" s="48">
        <f t="shared" si="10"/>
        <v>0.1</v>
      </c>
      <c r="V13" s="48">
        <f t="shared" si="11"/>
        <v>0.11</v>
      </c>
      <c r="W13" s="48">
        <f t="shared" si="12"/>
        <v>0.11</v>
      </c>
      <c r="X13" s="48">
        <f t="shared" si="13"/>
        <v>0.11</v>
      </c>
      <c r="Y13" s="48">
        <f t="shared" si="14"/>
        <v>0.09</v>
      </c>
      <c r="Z13" s="48">
        <f t="shared" si="15"/>
        <v>0.11</v>
      </c>
      <c r="AA13" s="48">
        <f t="shared" si="16"/>
        <v>0.1</v>
      </c>
      <c r="AB13" s="48">
        <f t="shared" si="17"/>
        <v>0.1</v>
      </c>
      <c r="AC13" s="48">
        <f t="shared" si="18"/>
        <v>0.1</v>
      </c>
      <c r="AD13" s="48">
        <f t="shared" si="19"/>
        <v>0.13</v>
      </c>
      <c r="AE13" s="48">
        <f t="shared" si="20"/>
        <v>0.09</v>
      </c>
      <c r="AF13" s="48">
        <f t="shared" si="21"/>
        <v>0.1</v>
      </c>
      <c r="AG13" s="48">
        <f t="shared" si="22"/>
        <v>0.09</v>
      </c>
      <c r="AH13" s="48">
        <f t="shared" si="23"/>
        <v>0.09</v>
      </c>
      <c r="AI13" s="48">
        <f t="shared" si="24"/>
        <v>0.11</v>
      </c>
      <c r="AJ13" s="48">
        <f t="shared" si="25"/>
        <v>0.09</v>
      </c>
    </row>
    <row r="14" spans="1:36" ht="12.95" customHeight="1" x14ac:dyDescent="0.15">
      <c r="A14" s="79">
        <v>291</v>
      </c>
      <c r="B14" s="123" t="s">
        <v>54</v>
      </c>
      <c r="C14" s="124"/>
      <c r="D14" s="64">
        <v>16</v>
      </c>
      <c r="E14" s="64">
        <v>13</v>
      </c>
      <c r="F14" s="4">
        <f t="shared" si="0"/>
        <v>0.13</v>
      </c>
      <c r="G14" s="5"/>
      <c r="H14" s="79" t="s">
        <v>65</v>
      </c>
      <c r="I14" s="64" t="s">
        <v>299</v>
      </c>
      <c r="J14" s="1" t="s">
        <v>15</v>
      </c>
      <c r="K14" s="65">
        <f t="shared" si="1"/>
        <v>0.13</v>
      </c>
      <c r="L14" s="48">
        <f t="shared" si="2"/>
        <v>0.13</v>
      </c>
      <c r="M14" s="48">
        <f t="shared" si="3"/>
        <v>0.13</v>
      </c>
      <c r="N14" s="48">
        <f t="shared" si="4"/>
        <v>0.14000000000000001</v>
      </c>
      <c r="O14" s="48">
        <f t="shared" si="5"/>
        <v>0.14000000000000001</v>
      </c>
      <c r="P14" s="48">
        <f t="shared" si="26"/>
        <v>0.13</v>
      </c>
      <c r="Q14" s="48">
        <f t="shared" si="6"/>
        <v>0.13</v>
      </c>
      <c r="R14" s="48">
        <f t="shared" si="7"/>
        <v>0.13</v>
      </c>
      <c r="S14" s="48">
        <f t="shared" si="8"/>
        <v>0.14000000000000001</v>
      </c>
      <c r="T14" s="48">
        <f t="shared" si="9"/>
        <v>0.13</v>
      </c>
      <c r="U14" s="48">
        <f t="shared" si="10"/>
        <v>0.13</v>
      </c>
      <c r="V14" s="48">
        <f t="shared" si="11"/>
        <v>0.14000000000000001</v>
      </c>
      <c r="W14" s="48">
        <f t="shared" si="12"/>
        <v>0.13</v>
      </c>
      <c r="X14" s="48">
        <f t="shared" si="13"/>
        <v>0.13</v>
      </c>
      <c r="Y14" s="48">
        <f t="shared" si="14"/>
        <v>0.12</v>
      </c>
      <c r="Z14" s="48">
        <f t="shared" si="15"/>
        <v>0.13</v>
      </c>
      <c r="AA14" s="48">
        <f t="shared" si="16"/>
        <v>0.12</v>
      </c>
      <c r="AB14" s="48">
        <f t="shared" si="17"/>
        <v>0.13</v>
      </c>
      <c r="AC14" s="48">
        <f t="shared" si="18"/>
        <v>0.13</v>
      </c>
      <c r="AD14" s="48">
        <f t="shared" si="19"/>
        <v>0.16</v>
      </c>
      <c r="AE14" s="48">
        <f t="shared" si="20"/>
        <v>0.12</v>
      </c>
      <c r="AF14" s="48">
        <f t="shared" si="21"/>
        <v>0.13</v>
      </c>
      <c r="AG14" s="48">
        <f t="shared" si="22"/>
        <v>0.12</v>
      </c>
      <c r="AH14" s="48">
        <f t="shared" si="23"/>
        <v>0.12</v>
      </c>
      <c r="AI14" s="48">
        <f t="shared" si="24"/>
        <v>0.14000000000000001</v>
      </c>
      <c r="AJ14" s="48">
        <f t="shared" si="25"/>
        <v>0.12</v>
      </c>
    </row>
    <row r="15" spans="1:36" ht="12.95" customHeight="1" x14ac:dyDescent="0.15">
      <c r="A15" s="79">
        <v>292</v>
      </c>
      <c r="B15" s="123" t="s">
        <v>71</v>
      </c>
      <c r="C15" s="124"/>
      <c r="D15" s="64">
        <v>8</v>
      </c>
      <c r="E15" s="64">
        <v>6</v>
      </c>
      <c r="F15" s="4">
        <f t="shared" si="0"/>
        <v>0.02</v>
      </c>
      <c r="G15" s="71" t="s">
        <v>252</v>
      </c>
      <c r="H15" s="71" t="s">
        <v>66</v>
      </c>
      <c r="I15" s="64"/>
      <c r="J15" s="1" t="s">
        <v>15</v>
      </c>
      <c r="K15" s="65">
        <f t="shared" si="1"/>
        <v>0.02</v>
      </c>
      <c r="L15" s="48">
        <f t="shared" si="2"/>
        <v>0.02</v>
      </c>
      <c r="M15" s="48">
        <f t="shared" si="3"/>
        <v>0.02</v>
      </c>
      <c r="N15" s="48">
        <f t="shared" si="4"/>
        <v>0.02</v>
      </c>
      <c r="O15" s="48">
        <f t="shared" si="5"/>
        <v>0.02</v>
      </c>
      <c r="P15" s="48">
        <f t="shared" si="26"/>
        <v>0.02</v>
      </c>
      <c r="Q15" s="48">
        <f t="shared" si="6"/>
        <v>0.02</v>
      </c>
      <c r="R15" s="48">
        <f t="shared" si="7"/>
        <v>0.02</v>
      </c>
      <c r="S15" s="48">
        <f t="shared" si="8"/>
        <v>0.02</v>
      </c>
      <c r="T15" s="48">
        <f t="shared" si="9"/>
        <v>0.01</v>
      </c>
      <c r="U15" s="48">
        <f t="shared" si="10"/>
        <v>0.02</v>
      </c>
      <c r="V15" s="48">
        <f t="shared" si="11"/>
        <v>0.02</v>
      </c>
      <c r="W15" s="48">
        <f t="shared" si="12"/>
        <v>0.02</v>
      </c>
      <c r="X15" s="48">
        <f t="shared" si="13"/>
        <v>0.02</v>
      </c>
      <c r="Y15" s="48">
        <f t="shared" si="14"/>
        <v>0.01</v>
      </c>
      <c r="Z15" s="48">
        <f t="shared" si="15"/>
        <v>0.02</v>
      </c>
      <c r="AA15" s="48">
        <f t="shared" si="16"/>
        <v>0.02</v>
      </c>
      <c r="AB15" s="48">
        <f t="shared" si="17"/>
        <v>0.02</v>
      </c>
      <c r="AC15" s="48">
        <f t="shared" si="18"/>
        <v>0.02</v>
      </c>
      <c r="AD15" s="48">
        <f t="shared" si="19"/>
        <v>0.02</v>
      </c>
      <c r="AE15" s="48">
        <f t="shared" si="20"/>
        <v>0.01</v>
      </c>
      <c r="AF15" s="48">
        <f t="shared" si="21"/>
        <v>0.02</v>
      </c>
      <c r="AG15" s="48">
        <f t="shared" si="22"/>
        <v>0.02</v>
      </c>
      <c r="AH15" s="48">
        <f t="shared" si="23"/>
        <v>0.02</v>
      </c>
      <c r="AI15" s="48">
        <f t="shared" si="24"/>
        <v>0.02</v>
      </c>
      <c r="AJ15" s="48">
        <f t="shared" si="25"/>
        <v>0.02</v>
      </c>
    </row>
    <row r="16" spans="1:36" ht="12.95" customHeight="1" x14ac:dyDescent="0.15">
      <c r="A16" s="79">
        <v>293</v>
      </c>
      <c r="B16" s="123" t="s">
        <v>71</v>
      </c>
      <c r="C16" s="124"/>
      <c r="D16" s="47">
        <v>18</v>
      </c>
      <c r="E16" s="47">
        <v>12</v>
      </c>
      <c r="F16" s="4">
        <f t="shared" si="0"/>
        <v>0.15</v>
      </c>
      <c r="G16" s="86"/>
      <c r="H16" s="79"/>
      <c r="I16" s="47"/>
      <c r="J16" s="1" t="s">
        <v>15</v>
      </c>
      <c r="K16" s="48">
        <f t="shared" si="1"/>
        <v>0.15</v>
      </c>
      <c r="L16" s="48">
        <f t="shared" si="2"/>
        <v>0.15</v>
      </c>
      <c r="M16" s="48">
        <f t="shared" si="3"/>
        <v>0.15</v>
      </c>
      <c r="N16" s="48">
        <f t="shared" si="4"/>
        <v>0.16</v>
      </c>
      <c r="O16" s="48">
        <f t="shared" si="5"/>
        <v>0.16</v>
      </c>
      <c r="P16" s="48">
        <f t="shared" si="26"/>
        <v>0.15</v>
      </c>
      <c r="Q16" s="48">
        <f t="shared" si="6"/>
        <v>0.14000000000000001</v>
      </c>
      <c r="R16" s="48">
        <f t="shared" si="7"/>
        <v>0.15</v>
      </c>
      <c r="S16" s="48">
        <f t="shared" si="8"/>
        <v>0.15</v>
      </c>
      <c r="T16" s="48">
        <f t="shared" si="9"/>
        <v>0.15</v>
      </c>
      <c r="U16" s="48">
        <f t="shared" si="10"/>
        <v>0.15</v>
      </c>
      <c r="V16" s="48">
        <f t="shared" si="11"/>
        <v>0.16</v>
      </c>
      <c r="W16" s="48">
        <f t="shared" si="12"/>
        <v>0.16</v>
      </c>
      <c r="X16" s="48">
        <f t="shared" si="13"/>
        <v>0.15</v>
      </c>
      <c r="Y16" s="48">
        <f t="shared" si="14"/>
        <v>0.14000000000000001</v>
      </c>
      <c r="Z16" s="48">
        <f t="shared" si="15"/>
        <v>0.16</v>
      </c>
      <c r="AA16" s="48">
        <f t="shared" si="16"/>
        <v>0.14000000000000001</v>
      </c>
      <c r="AB16" s="48">
        <f t="shared" si="17"/>
        <v>0.16</v>
      </c>
      <c r="AC16" s="48">
        <f t="shared" si="18"/>
        <v>0.15</v>
      </c>
      <c r="AD16" s="48">
        <f t="shared" si="19"/>
        <v>0.18</v>
      </c>
      <c r="AE16" s="48">
        <f t="shared" si="20"/>
        <v>0.14000000000000001</v>
      </c>
      <c r="AF16" s="48">
        <f t="shared" si="21"/>
        <v>0.16</v>
      </c>
      <c r="AG16" s="48">
        <f t="shared" si="22"/>
        <v>0.14000000000000001</v>
      </c>
      <c r="AH16" s="48">
        <f t="shared" si="23"/>
        <v>0.14000000000000001</v>
      </c>
      <c r="AI16" s="48">
        <f t="shared" si="24"/>
        <v>0.16</v>
      </c>
      <c r="AJ16" s="48">
        <f t="shared" si="25"/>
        <v>0.14000000000000001</v>
      </c>
    </row>
    <row r="17" spans="1:36" ht="12.95" customHeight="1" x14ac:dyDescent="0.15">
      <c r="A17" s="79">
        <v>294</v>
      </c>
      <c r="B17" s="123" t="s">
        <v>71</v>
      </c>
      <c r="C17" s="124"/>
      <c r="D17" s="47">
        <v>10</v>
      </c>
      <c r="E17" s="47">
        <v>7</v>
      </c>
      <c r="F17" s="4">
        <f t="shared" si="0"/>
        <v>0.03</v>
      </c>
      <c r="G17" s="86" t="s">
        <v>252</v>
      </c>
      <c r="H17" s="79" t="s">
        <v>66</v>
      </c>
      <c r="I17" s="47"/>
      <c r="J17" s="1" t="s">
        <v>15</v>
      </c>
      <c r="K17" s="48">
        <f t="shared" si="1"/>
        <v>0.03</v>
      </c>
      <c r="L17" s="48">
        <f t="shared" si="2"/>
        <v>0.03</v>
      </c>
      <c r="M17" s="48">
        <f t="shared" si="3"/>
        <v>0.03</v>
      </c>
      <c r="N17" s="48">
        <f t="shared" si="4"/>
        <v>0.03</v>
      </c>
      <c r="O17" s="48">
        <f t="shared" si="5"/>
        <v>0.03</v>
      </c>
      <c r="P17" s="48">
        <f t="shared" si="26"/>
        <v>0.03</v>
      </c>
      <c r="Q17" s="48">
        <f t="shared" si="6"/>
        <v>0.03</v>
      </c>
      <c r="R17" s="48">
        <f t="shared" si="7"/>
        <v>0.03</v>
      </c>
      <c r="S17" s="48">
        <f t="shared" si="8"/>
        <v>0.03</v>
      </c>
      <c r="T17" s="48">
        <f t="shared" si="9"/>
        <v>0.03</v>
      </c>
      <c r="U17" s="48">
        <f t="shared" si="10"/>
        <v>0.03</v>
      </c>
      <c r="V17" s="48">
        <f t="shared" si="11"/>
        <v>0.03</v>
      </c>
      <c r="W17" s="48">
        <f t="shared" si="12"/>
        <v>0.03</v>
      </c>
      <c r="X17" s="48">
        <f t="shared" si="13"/>
        <v>0.03</v>
      </c>
      <c r="Y17" s="48">
        <f t="shared" si="14"/>
        <v>0.03</v>
      </c>
      <c r="Z17" s="48">
        <f t="shared" si="15"/>
        <v>0.03</v>
      </c>
      <c r="AA17" s="48">
        <f t="shared" si="16"/>
        <v>0.03</v>
      </c>
      <c r="AB17" s="48">
        <f t="shared" si="17"/>
        <v>0.03</v>
      </c>
      <c r="AC17" s="48">
        <f t="shared" si="18"/>
        <v>0.03</v>
      </c>
      <c r="AD17" s="48">
        <f t="shared" si="19"/>
        <v>0.04</v>
      </c>
      <c r="AE17" s="48">
        <f t="shared" si="20"/>
        <v>0.02</v>
      </c>
      <c r="AF17" s="48">
        <f t="shared" si="21"/>
        <v>0.03</v>
      </c>
      <c r="AG17" s="48">
        <f t="shared" si="22"/>
        <v>0.03</v>
      </c>
      <c r="AH17" s="48">
        <f t="shared" si="23"/>
        <v>0.03</v>
      </c>
      <c r="AI17" s="48">
        <f t="shared" si="24"/>
        <v>0.03</v>
      </c>
      <c r="AJ17" s="48">
        <f t="shared" si="25"/>
        <v>0.03</v>
      </c>
    </row>
    <row r="18" spans="1:36" ht="12.95" customHeight="1" x14ac:dyDescent="0.15">
      <c r="A18" s="79">
        <v>295</v>
      </c>
      <c r="B18" s="123" t="s">
        <v>54</v>
      </c>
      <c r="C18" s="124"/>
      <c r="D18" s="47">
        <v>20</v>
      </c>
      <c r="E18" s="47">
        <v>16</v>
      </c>
      <c r="F18" s="4">
        <f t="shared" si="0"/>
        <v>0.25</v>
      </c>
      <c r="G18" s="86"/>
      <c r="H18" s="79"/>
      <c r="I18" s="47"/>
      <c r="J18" s="1" t="s">
        <v>15</v>
      </c>
      <c r="K18" s="48">
        <f t="shared" si="1"/>
        <v>0.23</v>
      </c>
      <c r="L18" s="48">
        <f t="shared" si="2"/>
        <v>0.25</v>
      </c>
      <c r="M18" s="48">
        <f t="shared" si="3"/>
        <v>0.25</v>
      </c>
      <c r="N18" s="48">
        <f t="shared" si="4"/>
        <v>0.25</v>
      </c>
      <c r="O18" s="48">
        <f t="shared" si="5"/>
        <v>0.26</v>
      </c>
      <c r="P18" s="48">
        <f t="shared" si="26"/>
        <v>0.25</v>
      </c>
      <c r="Q18" s="48">
        <f t="shared" si="6"/>
        <v>0.23</v>
      </c>
      <c r="R18" s="48">
        <f t="shared" si="7"/>
        <v>0.25</v>
      </c>
      <c r="S18" s="48">
        <f t="shared" si="8"/>
        <v>0.25</v>
      </c>
      <c r="T18" s="48">
        <f t="shared" si="9"/>
        <v>0.26</v>
      </c>
      <c r="U18" s="48">
        <f t="shared" si="10"/>
        <v>0.25</v>
      </c>
      <c r="V18" s="48">
        <f t="shared" si="11"/>
        <v>0.26</v>
      </c>
      <c r="W18" s="48">
        <f t="shared" si="12"/>
        <v>0.25</v>
      </c>
      <c r="X18" s="48">
        <f t="shared" si="13"/>
        <v>0.25</v>
      </c>
      <c r="Y18" s="48">
        <f t="shared" si="14"/>
        <v>0.23</v>
      </c>
      <c r="Z18" s="48">
        <f t="shared" si="15"/>
        <v>0.25</v>
      </c>
      <c r="AA18" s="48">
        <f t="shared" si="16"/>
        <v>0.22</v>
      </c>
      <c r="AB18" s="48">
        <f t="shared" si="17"/>
        <v>0.26</v>
      </c>
      <c r="AC18" s="48">
        <f t="shared" si="18"/>
        <v>0.26</v>
      </c>
      <c r="AD18" s="48">
        <f t="shared" si="19"/>
        <v>0.28999999999999998</v>
      </c>
      <c r="AE18" s="48">
        <f t="shared" si="20"/>
        <v>0.23</v>
      </c>
      <c r="AF18" s="48">
        <f t="shared" si="21"/>
        <v>0.26</v>
      </c>
      <c r="AG18" s="48">
        <f t="shared" si="22"/>
        <v>0.22</v>
      </c>
      <c r="AH18" s="48">
        <f t="shared" si="23"/>
        <v>0.23</v>
      </c>
      <c r="AI18" s="48">
        <f t="shared" si="24"/>
        <v>0.25</v>
      </c>
      <c r="AJ18" s="48">
        <f t="shared" si="25"/>
        <v>0.23</v>
      </c>
    </row>
    <row r="19" spans="1:36" ht="12.95" customHeight="1" x14ac:dyDescent="0.15">
      <c r="A19" s="79">
        <v>296</v>
      </c>
      <c r="B19" s="123" t="s">
        <v>71</v>
      </c>
      <c r="C19" s="124"/>
      <c r="D19" s="47">
        <v>8</v>
      </c>
      <c r="E19" s="47">
        <v>6</v>
      </c>
      <c r="F19" s="4">
        <f t="shared" si="0"/>
        <v>0.02</v>
      </c>
      <c r="G19" s="86" t="s">
        <v>252</v>
      </c>
      <c r="H19" s="79" t="s">
        <v>66</v>
      </c>
      <c r="I19" s="47"/>
      <c r="J19" s="1" t="s">
        <v>15</v>
      </c>
      <c r="K19" s="48">
        <f t="shared" si="1"/>
        <v>0.02</v>
      </c>
      <c r="L19" s="48">
        <f t="shared" si="2"/>
        <v>0.02</v>
      </c>
      <c r="M19" s="48">
        <f t="shared" si="3"/>
        <v>0.02</v>
      </c>
      <c r="N19" s="48">
        <f t="shared" si="4"/>
        <v>0.02</v>
      </c>
      <c r="O19" s="48">
        <f t="shared" si="5"/>
        <v>0.02</v>
      </c>
      <c r="P19" s="48">
        <f t="shared" si="26"/>
        <v>0.02</v>
      </c>
      <c r="Q19" s="48">
        <f t="shared" si="6"/>
        <v>0.02</v>
      </c>
      <c r="R19" s="48">
        <f t="shared" si="7"/>
        <v>0.02</v>
      </c>
      <c r="S19" s="48">
        <f t="shared" si="8"/>
        <v>0.02</v>
      </c>
      <c r="T19" s="48">
        <f t="shared" si="9"/>
        <v>0.01</v>
      </c>
      <c r="U19" s="48">
        <f t="shared" si="10"/>
        <v>0.02</v>
      </c>
      <c r="V19" s="48">
        <f t="shared" si="11"/>
        <v>0.02</v>
      </c>
      <c r="W19" s="48">
        <f t="shared" si="12"/>
        <v>0.02</v>
      </c>
      <c r="X19" s="48">
        <f t="shared" si="13"/>
        <v>0.02</v>
      </c>
      <c r="Y19" s="48">
        <f t="shared" si="14"/>
        <v>0.01</v>
      </c>
      <c r="Z19" s="48">
        <f t="shared" si="15"/>
        <v>0.02</v>
      </c>
      <c r="AA19" s="48">
        <f t="shared" si="16"/>
        <v>0.02</v>
      </c>
      <c r="AB19" s="48">
        <f t="shared" si="17"/>
        <v>0.02</v>
      </c>
      <c r="AC19" s="48">
        <f t="shared" si="18"/>
        <v>0.02</v>
      </c>
      <c r="AD19" s="48">
        <f t="shared" si="19"/>
        <v>0.02</v>
      </c>
      <c r="AE19" s="48">
        <f t="shared" si="20"/>
        <v>0.01</v>
      </c>
      <c r="AF19" s="48">
        <f t="shared" si="21"/>
        <v>0.02</v>
      </c>
      <c r="AG19" s="48">
        <f t="shared" si="22"/>
        <v>0.02</v>
      </c>
      <c r="AH19" s="48">
        <f t="shared" si="23"/>
        <v>0.02</v>
      </c>
      <c r="AI19" s="48">
        <f t="shared" si="24"/>
        <v>0.02</v>
      </c>
      <c r="AJ19" s="48">
        <f t="shared" si="25"/>
        <v>0.02</v>
      </c>
    </row>
    <row r="20" spans="1:36" ht="12.95" customHeight="1" x14ac:dyDescent="0.15">
      <c r="A20" s="79">
        <v>297</v>
      </c>
      <c r="B20" s="123" t="s">
        <v>71</v>
      </c>
      <c r="C20" s="124"/>
      <c r="D20" s="47">
        <v>10</v>
      </c>
      <c r="E20" s="47">
        <v>6</v>
      </c>
      <c r="F20" s="4">
        <f t="shared" si="0"/>
        <v>0.03</v>
      </c>
      <c r="G20" s="86" t="s">
        <v>252</v>
      </c>
      <c r="H20" s="79" t="s">
        <v>66</v>
      </c>
      <c r="I20" s="47"/>
      <c r="J20" s="1" t="s">
        <v>15</v>
      </c>
      <c r="K20" s="48">
        <f t="shared" si="1"/>
        <v>0.03</v>
      </c>
      <c r="L20" s="48">
        <f t="shared" si="2"/>
        <v>0.02</v>
      </c>
      <c r="M20" s="48">
        <f t="shared" si="3"/>
        <v>0.02</v>
      </c>
      <c r="N20" s="48">
        <f t="shared" si="4"/>
        <v>0.03</v>
      </c>
      <c r="O20" s="48">
        <f t="shared" si="5"/>
        <v>0.03</v>
      </c>
      <c r="P20" s="48">
        <f t="shared" si="26"/>
        <v>0.03</v>
      </c>
      <c r="Q20" s="48">
        <f t="shared" si="6"/>
        <v>0.03</v>
      </c>
      <c r="R20" s="48">
        <f t="shared" si="7"/>
        <v>0.03</v>
      </c>
      <c r="S20" s="48">
        <f t="shared" si="8"/>
        <v>0.02</v>
      </c>
      <c r="T20" s="48">
        <f t="shared" si="9"/>
        <v>0.02</v>
      </c>
      <c r="U20" s="48">
        <f t="shared" si="10"/>
        <v>0.03</v>
      </c>
      <c r="V20" s="48">
        <f t="shared" si="11"/>
        <v>0.03</v>
      </c>
      <c r="W20" s="48">
        <f t="shared" si="12"/>
        <v>0.03</v>
      </c>
      <c r="X20" s="48">
        <f t="shared" si="13"/>
        <v>0.03</v>
      </c>
      <c r="Y20" s="48">
        <f t="shared" si="14"/>
        <v>0.02</v>
      </c>
      <c r="Z20" s="48">
        <f t="shared" si="15"/>
        <v>0.03</v>
      </c>
      <c r="AA20" s="48">
        <f t="shared" si="16"/>
        <v>0.02</v>
      </c>
      <c r="AB20" s="48">
        <f t="shared" si="17"/>
        <v>0.02</v>
      </c>
      <c r="AC20" s="48">
        <f t="shared" si="18"/>
        <v>0.02</v>
      </c>
      <c r="AD20" s="48">
        <f t="shared" si="19"/>
        <v>0.03</v>
      </c>
      <c r="AE20" s="48">
        <f t="shared" si="20"/>
        <v>0.02</v>
      </c>
      <c r="AF20" s="48">
        <f t="shared" si="21"/>
        <v>0.02</v>
      </c>
      <c r="AG20" s="48">
        <f t="shared" si="22"/>
        <v>0.03</v>
      </c>
      <c r="AH20" s="48">
        <f t="shared" si="23"/>
        <v>0.02</v>
      </c>
      <c r="AI20" s="48">
        <f t="shared" si="24"/>
        <v>0.03</v>
      </c>
      <c r="AJ20" s="48">
        <f t="shared" si="25"/>
        <v>0.03</v>
      </c>
    </row>
    <row r="21" spans="1:36" ht="12.95" customHeight="1" x14ac:dyDescent="0.15">
      <c r="A21" s="79">
        <v>298</v>
      </c>
      <c r="B21" s="123" t="s">
        <v>71</v>
      </c>
      <c r="C21" s="124"/>
      <c r="D21" s="47">
        <v>10</v>
      </c>
      <c r="E21" s="47">
        <v>7</v>
      </c>
      <c r="F21" s="4">
        <f t="shared" si="0"/>
        <v>0.03</v>
      </c>
      <c r="G21" s="86" t="s">
        <v>252</v>
      </c>
      <c r="H21" s="79" t="s">
        <v>66</v>
      </c>
      <c r="I21" s="47"/>
      <c r="J21" s="1" t="s">
        <v>15</v>
      </c>
      <c r="K21" s="48">
        <f t="shared" si="1"/>
        <v>0.03</v>
      </c>
      <c r="L21" s="48">
        <f t="shared" si="2"/>
        <v>0.03</v>
      </c>
      <c r="M21" s="48">
        <f t="shared" si="3"/>
        <v>0.03</v>
      </c>
      <c r="N21" s="48">
        <f t="shared" si="4"/>
        <v>0.03</v>
      </c>
      <c r="O21" s="48">
        <f t="shared" si="5"/>
        <v>0.03</v>
      </c>
      <c r="P21" s="48">
        <f t="shared" si="26"/>
        <v>0.03</v>
      </c>
      <c r="Q21" s="48">
        <f t="shared" si="6"/>
        <v>0.03</v>
      </c>
      <c r="R21" s="48">
        <f t="shared" si="7"/>
        <v>0.03</v>
      </c>
      <c r="S21" s="48">
        <f t="shared" si="8"/>
        <v>0.03</v>
      </c>
      <c r="T21" s="48">
        <f t="shared" si="9"/>
        <v>0.03</v>
      </c>
      <c r="U21" s="48">
        <f t="shared" si="10"/>
        <v>0.03</v>
      </c>
      <c r="V21" s="48">
        <f t="shared" si="11"/>
        <v>0.03</v>
      </c>
      <c r="W21" s="48">
        <f t="shared" si="12"/>
        <v>0.03</v>
      </c>
      <c r="X21" s="48">
        <f t="shared" si="13"/>
        <v>0.03</v>
      </c>
      <c r="Y21" s="48">
        <f t="shared" si="14"/>
        <v>0.03</v>
      </c>
      <c r="Z21" s="48">
        <f t="shared" si="15"/>
        <v>0.03</v>
      </c>
      <c r="AA21" s="48">
        <f t="shared" si="16"/>
        <v>0.03</v>
      </c>
      <c r="AB21" s="48">
        <f t="shared" si="17"/>
        <v>0.03</v>
      </c>
      <c r="AC21" s="48">
        <f t="shared" si="18"/>
        <v>0.03</v>
      </c>
      <c r="AD21" s="48">
        <f t="shared" si="19"/>
        <v>0.04</v>
      </c>
      <c r="AE21" s="48">
        <f t="shared" si="20"/>
        <v>0.02</v>
      </c>
      <c r="AF21" s="48">
        <f t="shared" si="21"/>
        <v>0.03</v>
      </c>
      <c r="AG21" s="48">
        <f t="shared" si="22"/>
        <v>0.03</v>
      </c>
      <c r="AH21" s="48">
        <f t="shared" si="23"/>
        <v>0.03</v>
      </c>
      <c r="AI21" s="48">
        <f t="shared" si="24"/>
        <v>0.03</v>
      </c>
      <c r="AJ21" s="48">
        <f t="shared" si="25"/>
        <v>0.03</v>
      </c>
    </row>
    <row r="22" spans="1:36" ht="12.95" customHeight="1" x14ac:dyDescent="0.15">
      <c r="A22" s="79">
        <v>299</v>
      </c>
      <c r="B22" s="123" t="s">
        <v>54</v>
      </c>
      <c r="C22" s="124"/>
      <c r="D22" s="47">
        <v>36</v>
      </c>
      <c r="E22" s="47">
        <v>20</v>
      </c>
      <c r="F22" s="4">
        <f t="shared" si="0"/>
        <v>0.91</v>
      </c>
      <c r="G22" s="86"/>
      <c r="H22" s="79"/>
      <c r="I22" s="47"/>
      <c r="J22" s="1" t="s">
        <v>15</v>
      </c>
      <c r="K22" s="48">
        <f t="shared" si="1"/>
        <v>0.82</v>
      </c>
      <c r="L22" s="48">
        <f t="shared" si="2"/>
        <v>0.94</v>
      </c>
      <c r="M22" s="48">
        <f t="shared" si="3"/>
        <v>0.91</v>
      </c>
      <c r="N22" s="48">
        <f t="shared" si="4"/>
        <v>0.91</v>
      </c>
      <c r="O22" s="48">
        <f t="shared" si="5"/>
        <v>0.92</v>
      </c>
      <c r="P22" s="48">
        <f t="shared" si="26"/>
        <v>0.91</v>
      </c>
      <c r="Q22" s="48">
        <f t="shared" si="6"/>
        <v>0.84</v>
      </c>
      <c r="R22" s="48">
        <f t="shared" si="7"/>
        <v>0.97</v>
      </c>
      <c r="S22" s="48">
        <f t="shared" si="8"/>
        <v>0.93</v>
      </c>
      <c r="T22" s="48">
        <f t="shared" si="9"/>
        <v>0.94</v>
      </c>
      <c r="U22" s="48">
        <f t="shared" si="10"/>
        <v>0.94</v>
      </c>
      <c r="V22" s="48">
        <f t="shared" si="11"/>
        <v>1.01</v>
      </c>
      <c r="W22" s="48">
        <f t="shared" si="12"/>
        <v>0.91</v>
      </c>
      <c r="X22" s="48">
        <f t="shared" si="13"/>
        <v>0.91</v>
      </c>
      <c r="Y22" s="48">
        <f t="shared" si="14"/>
        <v>0.91</v>
      </c>
      <c r="Z22" s="48">
        <f t="shared" si="15"/>
        <v>0.91</v>
      </c>
      <c r="AA22" s="48">
        <f t="shared" si="16"/>
        <v>0.8</v>
      </c>
      <c r="AB22" s="48">
        <f t="shared" si="17"/>
        <v>1.02</v>
      </c>
      <c r="AC22" s="48">
        <f t="shared" si="18"/>
        <v>1</v>
      </c>
      <c r="AD22" s="48">
        <f t="shared" si="19"/>
        <v>0.96</v>
      </c>
      <c r="AE22" s="48">
        <f t="shared" si="20"/>
        <v>0.9</v>
      </c>
      <c r="AF22" s="48">
        <f t="shared" si="21"/>
        <v>0.96</v>
      </c>
      <c r="AG22" s="48">
        <f t="shared" si="22"/>
        <v>0.83</v>
      </c>
      <c r="AH22" s="48">
        <f t="shared" si="23"/>
        <v>0.9</v>
      </c>
      <c r="AI22" s="48">
        <f t="shared" si="24"/>
        <v>0.91</v>
      </c>
      <c r="AJ22" s="48">
        <f t="shared" si="25"/>
        <v>0.9</v>
      </c>
    </row>
    <row r="23" spans="1:36" ht="12.95" customHeight="1" x14ac:dyDescent="0.15">
      <c r="A23" s="79">
        <v>300</v>
      </c>
      <c r="B23" s="123" t="s">
        <v>71</v>
      </c>
      <c r="C23" s="124"/>
      <c r="D23" s="47">
        <v>8</v>
      </c>
      <c r="E23" s="47">
        <v>6</v>
      </c>
      <c r="F23" s="4">
        <f t="shared" si="0"/>
        <v>0.02</v>
      </c>
      <c r="G23" s="86" t="s">
        <v>252</v>
      </c>
      <c r="H23" s="79" t="s">
        <v>66</v>
      </c>
      <c r="I23" s="47"/>
      <c r="J23" s="1" t="s">
        <v>15</v>
      </c>
      <c r="K23" s="48">
        <f t="shared" si="1"/>
        <v>0.02</v>
      </c>
      <c r="L23" s="48">
        <f t="shared" si="2"/>
        <v>0.02</v>
      </c>
      <c r="M23" s="48">
        <f t="shared" si="3"/>
        <v>0.02</v>
      </c>
      <c r="N23" s="48">
        <f t="shared" si="4"/>
        <v>0.02</v>
      </c>
      <c r="O23" s="48">
        <f t="shared" si="5"/>
        <v>0.02</v>
      </c>
      <c r="P23" s="48">
        <f t="shared" si="26"/>
        <v>0.02</v>
      </c>
      <c r="Q23" s="48">
        <f t="shared" si="6"/>
        <v>0.02</v>
      </c>
      <c r="R23" s="48">
        <f t="shared" si="7"/>
        <v>0.02</v>
      </c>
      <c r="S23" s="48">
        <f t="shared" si="8"/>
        <v>0.02</v>
      </c>
      <c r="T23" s="48">
        <f t="shared" si="9"/>
        <v>0.01</v>
      </c>
      <c r="U23" s="48">
        <f t="shared" si="10"/>
        <v>0.02</v>
      </c>
      <c r="V23" s="48">
        <f t="shared" si="11"/>
        <v>0.02</v>
      </c>
      <c r="W23" s="48">
        <f t="shared" si="12"/>
        <v>0.02</v>
      </c>
      <c r="X23" s="48">
        <f t="shared" si="13"/>
        <v>0.02</v>
      </c>
      <c r="Y23" s="48">
        <f t="shared" si="14"/>
        <v>0.01</v>
      </c>
      <c r="Z23" s="48">
        <f t="shared" si="15"/>
        <v>0.02</v>
      </c>
      <c r="AA23" s="48">
        <f t="shared" si="16"/>
        <v>0.02</v>
      </c>
      <c r="AB23" s="48">
        <f t="shared" si="17"/>
        <v>0.02</v>
      </c>
      <c r="AC23" s="48">
        <f t="shared" si="18"/>
        <v>0.02</v>
      </c>
      <c r="AD23" s="48">
        <f t="shared" si="19"/>
        <v>0.02</v>
      </c>
      <c r="AE23" s="48">
        <f t="shared" si="20"/>
        <v>0.01</v>
      </c>
      <c r="AF23" s="48">
        <f t="shared" si="21"/>
        <v>0.02</v>
      </c>
      <c r="AG23" s="48">
        <f t="shared" si="22"/>
        <v>0.02</v>
      </c>
      <c r="AH23" s="48">
        <f t="shared" si="23"/>
        <v>0.02</v>
      </c>
      <c r="AI23" s="48">
        <f t="shared" si="24"/>
        <v>0.02</v>
      </c>
      <c r="AJ23" s="48">
        <f t="shared" si="25"/>
        <v>0.02</v>
      </c>
    </row>
    <row r="24" spans="1:36" ht="12.95" customHeight="1" x14ac:dyDescent="0.15">
      <c r="A24" s="79">
        <v>301</v>
      </c>
      <c r="B24" s="123" t="s">
        <v>54</v>
      </c>
      <c r="C24" s="124"/>
      <c r="D24" s="47">
        <v>8</v>
      </c>
      <c r="E24" s="47">
        <v>7</v>
      </c>
      <c r="F24" s="4">
        <f t="shared" si="0"/>
        <v>0.02</v>
      </c>
      <c r="G24" s="86" t="s">
        <v>252</v>
      </c>
      <c r="H24" s="79" t="s">
        <v>66</v>
      </c>
      <c r="I24" s="47"/>
      <c r="J24" s="1" t="s">
        <v>15</v>
      </c>
      <c r="K24" s="48">
        <f t="shared" si="1"/>
        <v>0.02</v>
      </c>
      <c r="L24" s="48">
        <f t="shared" si="2"/>
        <v>0.02</v>
      </c>
      <c r="M24" s="48">
        <f t="shared" si="3"/>
        <v>0.02</v>
      </c>
      <c r="N24" s="48">
        <f t="shared" si="4"/>
        <v>0.02</v>
      </c>
      <c r="O24" s="48">
        <f t="shared" si="5"/>
        <v>0.02</v>
      </c>
      <c r="P24" s="48">
        <f t="shared" si="26"/>
        <v>0.02</v>
      </c>
      <c r="Q24" s="48">
        <f t="shared" si="6"/>
        <v>0.02</v>
      </c>
      <c r="R24" s="48">
        <f t="shared" si="7"/>
        <v>0.02</v>
      </c>
      <c r="S24" s="48">
        <f t="shared" si="8"/>
        <v>0.02</v>
      </c>
      <c r="T24" s="48">
        <f t="shared" si="9"/>
        <v>0.02</v>
      </c>
      <c r="U24" s="48">
        <f t="shared" si="10"/>
        <v>0.02</v>
      </c>
      <c r="V24" s="48">
        <f t="shared" si="11"/>
        <v>0.02</v>
      </c>
      <c r="W24" s="48">
        <f t="shared" si="12"/>
        <v>0.02</v>
      </c>
      <c r="X24" s="48">
        <f t="shared" si="13"/>
        <v>0.02</v>
      </c>
      <c r="Y24" s="48">
        <f t="shared" si="14"/>
        <v>0.02</v>
      </c>
      <c r="Z24" s="48">
        <f t="shared" si="15"/>
        <v>0.02</v>
      </c>
      <c r="AA24" s="48">
        <f t="shared" si="16"/>
        <v>0.02</v>
      </c>
      <c r="AB24" s="48">
        <f t="shared" si="17"/>
        <v>0.02</v>
      </c>
      <c r="AC24" s="48">
        <f t="shared" si="18"/>
        <v>0.02</v>
      </c>
      <c r="AD24" s="48">
        <f t="shared" si="19"/>
        <v>0.03</v>
      </c>
      <c r="AE24" s="48">
        <f t="shared" si="20"/>
        <v>0.02</v>
      </c>
      <c r="AF24" s="48">
        <f t="shared" si="21"/>
        <v>0.02</v>
      </c>
      <c r="AG24" s="48">
        <f t="shared" si="22"/>
        <v>0.02</v>
      </c>
      <c r="AH24" s="48">
        <f t="shared" si="23"/>
        <v>0.02</v>
      </c>
      <c r="AI24" s="48">
        <f t="shared" si="24"/>
        <v>0.02</v>
      </c>
      <c r="AJ24" s="48">
        <f t="shared" si="25"/>
        <v>0.02</v>
      </c>
    </row>
    <row r="25" spans="1:36" ht="12.95" customHeight="1" x14ac:dyDescent="0.15">
      <c r="A25" s="47"/>
      <c r="B25" s="108"/>
      <c r="C25" s="108"/>
      <c r="D25" s="47"/>
      <c r="E25" s="47"/>
      <c r="F25" s="4" t="str">
        <f t="shared" si="0"/>
        <v/>
      </c>
      <c r="G25" s="47"/>
      <c r="H25" s="47"/>
      <c r="I25" s="47"/>
      <c r="J25" s="1" t="s">
        <v>15</v>
      </c>
      <c r="K25" s="48" t="e">
        <f t="shared" si="1"/>
        <v>#NUM!</v>
      </c>
      <c r="L25" s="48" t="e">
        <f t="shared" si="2"/>
        <v>#NUM!</v>
      </c>
      <c r="M25" s="48" t="e">
        <f t="shared" si="3"/>
        <v>#NUM!</v>
      </c>
      <c r="N25" s="48" t="e">
        <f t="shared" si="4"/>
        <v>#NUM!</v>
      </c>
      <c r="O25" s="48" t="e">
        <f t="shared" si="5"/>
        <v>#NUM!</v>
      </c>
      <c r="P25" s="48" t="e">
        <f t="shared" si="26"/>
        <v>#N/A</v>
      </c>
      <c r="Q25" s="48" t="e">
        <f t="shared" si="6"/>
        <v>#NUM!</v>
      </c>
      <c r="R25" s="48" t="e">
        <f t="shared" si="7"/>
        <v>#NUM!</v>
      </c>
      <c r="S25" s="48" t="e">
        <f t="shared" si="8"/>
        <v>#NUM!</v>
      </c>
      <c r="T25" s="48" t="e">
        <f t="shared" si="9"/>
        <v>#NUM!</v>
      </c>
      <c r="U25" s="48" t="e">
        <f t="shared" si="10"/>
        <v>#N/A</v>
      </c>
      <c r="V25" s="48" t="e">
        <f t="shared" si="11"/>
        <v>#NUM!</v>
      </c>
      <c r="W25" s="48" t="e">
        <f t="shared" si="12"/>
        <v>#NUM!</v>
      </c>
      <c r="X25" s="48" t="e">
        <f t="shared" si="13"/>
        <v>#NUM!</v>
      </c>
      <c r="Y25" s="48" t="e">
        <f t="shared" si="14"/>
        <v>#NUM!</v>
      </c>
      <c r="Z25" s="48" t="e">
        <f t="shared" si="15"/>
        <v>#N/A</v>
      </c>
      <c r="AA25" s="48" t="e">
        <f t="shared" si="16"/>
        <v>#NUM!</v>
      </c>
      <c r="AB25" s="48" t="e">
        <f t="shared" si="17"/>
        <v>#NUM!</v>
      </c>
      <c r="AC25" s="48" t="e">
        <f t="shared" si="18"/>
        <v>#NUM!</v>
      </c>
      <c r="AD25" s="48" t="e">
        <f t="shared" si="19"/>
        <v>#NUM!</v>
      </c>
      <c r="AE25" s="48" t="e">
        <f t="shared" si="20"/>
        <v>#NUM!</v>
      </c>
      <c r="AF25" s="48" t="e">
        <f t="shared" si="21"/>
        <v>#N/A</v>
      </c>
      <c r="AG25" s="48" t="e">
        <f t="shared" si="22"/>
        <v>#NUM!</v>
      </c>
      <c r="AH25" s="48" t="e">
        <f t="shared" si="23"/>
        <v>#NUM!</v>
      </c>
      <c r="AI25" s="48" t="e">
        <f t="shared" si="24"/>
        <v>#NUM!</v>
      </c>
      <c r="AJ25" s="48" t="e">
        <f t="shared" si="25"/>
        <v>#N/A</v>
      </c>
    </row>
    <row r="26" spans="1:36" ht="12.95" customHeight="1" x14ac:dyDescent="0.15">
      <c r="A26" s="47"/>
      <c r="B26" s="108"/>
      <c r="C26" s="108"/>
      <c r="D26" s="47"/>
      <c r="E26" s="47"/>
      <c r="F26" s="4" t="str">
        <f t="shared" si="0"/>
        <v/>
      </c>
      <c r="G26" s="47"/>
      <c r="H26" s="47"/>
      <c r="I26" s="47"/>
      <c r="J26" s="1" t="s">
        <v>15</v>
      </c>
      <c r="K26" s="48" t="e">
        <f t="shared" si="1"/>
        <v>#NUM!</v>
      </c>
      <c r="L26" s="48" t="e">
        <f t="shared" si="2"/>
        <v>#NUM!</v>
      </c>
      <c r="M26" s="48" t="e">
        <f t="shared" si="3"/>
        <v>#NUM!</v>
      </c>
      <c r="N26" s="48" t="e">
        <f t="shared" si="4"/>
        <v>#NUM!</v>
      </c>
      <c r="O26" s="48" t="e">
        <f t="shared" si="5"/>
        <v>#NUM!</v>
      </c>
      <c r="P26" s="48" t="e">
        <f t="shared" si="26"/>
        <v>#N/A</v>
      </c>
      <c r="Q26" s="48" t="e">
        <f t="shared" si="6"/>
        <v>#NUM!</v>
      </c>
      <c r="R26" s="48" t="e">
        <f t="shared" si="7"/>
        <v>#NUM!</v>
      </c>
      <c r="S26" s="48" t="e">
        <f t="shared" si="8"/>
        <v>#NUM!</v>
      </c>
      <c r="T26" s="48" t="e">
        <f t="shared" si="9"/>
        <v>#NUM!</v>
      </c>
      <c r="U26" s="48" t="e">
        <f t="shared" si="10"/>
        <v>#N/A</v>
      </c>
      <c r="V26" s="48" t="e">
        <f t="shared" si="11"/>
        <v>#NUM!</v>
      </c>
      <c r="W26" s="48" t="e">
        <f t="shared" si="12"/>
        <v>#NUM!</v>
      </c>
      <c r="X26" s="48" t="e">
        <f t="shared" si="13"/>
        <v>#NUM!</v>
      </c>
      <c r="Y26" s="48" t="e">
        <f t="shared" si="14"/>
        <v>#NUM!</v>
      </c>
      <c r="Z26" s="48" t="e">
        <f t="shared" si="15"/>
        <v>#N/A</v>
      </c>
      <c r="AA26" s="48" t="e">
        <f t="shared" si="16"/>
        <v>#NUM!</v>
      </c>
      <c r="AB26" s="48" t="e">
        <f t="shared" si="17"/>
        <v>#NUM!</v>
      </c>
      <c r="AC26" s="48" t="e">
        <f t="shared" si="18"/>
        <v>#NUM!</v>
      </c>
      <c r="AD26" s="48" t="e">
        <f t="shared" si="19"/>
        <v>#NUM!</v>
      </c>
      <c r="AE26" s="48" t="e">
        <f t="shared" si="20"/>
        <v>#NUM!</v>
      </c>
      <c r="AF26" s="48" t="e">
        <f t="shared" si="21"/>
        <v>#N/A</v>
      </c>
      <c r="AG26" s="48" t="e">
        <f t="shared" si="22"/>
        <v>#NUM!</v>
      </c>
      <c r="AH26" s="48" t="e">
        <f t="shared" si="23"/>
        <v>#NUM!</v>
      </c>
      <c r="AI26" s="48" t="e">
        <f t="shared" si="24"/>
        <v>#NUM!</v>
      </c>
      <c r="AJ26" s="48" t="e">
        <f t="shared" si="25"/>
        <v>#N/A</v>
      </c>
    </row>
    <row r="27" spans="1:36" ht="12.95" customHeight="1" x14ac:dyDescent="0.15">
      <c r="A27" s="47"/>
      <c r="B27" s="108"/>
      <c r="C27" s="108"/>
      <c r="D27" s="47"/>
      <c r="E27" s="47"/>
      <c r="F27" s="4" t="str">
        <f t="shared" si="0"/>
        <v/>
      </c>
      <c r="G27" s="47"/>
      <c r="H27" s="47"/>
      <c r="I27" s="47"/>
      <c r="J27" s="1" t="s">
        <v>15</v>
      </c>
      <c r="K27" s="48" t="e">
        <f t="shared" si="1"/>
        <v>#NUM!</v>
      </c>
      <c r="L27" s="48" t="e">
        <f t="shared" si="2"/>
        <v>#NUM!</v>
      </c>
      <c r="M27" s="48" t="e">
        <f t="shared" si="3"/>
        <v>#NUM!</v>
      </c>
      <c r="N27" s="48" t="e">
        <f t="shared" si="4"/>
        <v>#NUM!</v>
      </c>
      <c r="O27" s="48" t="e">
        <f t="shared" si="5"/>
        <v>#NUM!</v>
      </c>
      <c r="P27" s="48" t="e">
        <f t="shared" si="26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108"/>
      <c r="C28" s="108"/>
      <c r="D28" s="47"/>
      <c r="E28" s="47"/>
      <c r="F28" s="4" t="str">
        <f t="shared" si="0"/>
        <v/>
      </c>
      <c r="G28" s="47"/>
      <c r="H28" s="47"/>
      <c r="I28" s="47"/>
      <c r="J28" s="1" t="s">
        <v>15</v>
      </c>
      <c r="K28" s="48" t="e">
        <f t="shared" si="1"/>
        <v>#NUM!</v>
      </c>
      <c r="L28" s="48" t="e">
        <f t="shared" si="2"/>
        <v>#NUM!</v>
      </c>
      <c r="M28" s="48" t="e">
        <f t="shared" si="3"/>
        <v>#NUM!</v>
      </c>
      <c r="N28" s="68" t="e">
        <f t="shared" si="4"/>
        <v>#NUM!</v>
      </c>
      <c r="O28" s="48" t="e">
        <f t="shared" si="5"/>
        <v>#NUM!</v>
      </c>
      <c r="P28" s="48" t="e">
        <f t="shared" si="26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108"/>
      <c r="C29" s="108"/>
      <c r="D29" s="47"/>
      <c r="E29" s="47"/>
      <c r="F29" s="4" t="str">
        <f t="shared" si="0"/>
        <v/>
      </c>
      <c r="G29" s="47"/>
      <c r="H29" s="47"/>
      <c r="I29" s="47"/>
      <c r="J29" s="1" t="s">
        <v>15</v>
      </c>
      <c r="K29" s="48" t="e">
        <f t="shared" si="1"/>
        <v>#NUM!</v>
      </c>
      <c r="L29" s="48" t="e">
        <f t="shared" si="2"/>
        <v>#NUM!</v>
      </c>
      <c r="M29" s="48" t="e">
        <f t="shared" si="3"/>
        <v>#NUM!</v>
      </c>
      <c r="N29" s="48" t="e">
        <f t="shared" si="4"/>
        <v>#NUM!</v>
      </c>
      <c r="O29" s="48" t="e">
        <f t="shared" si="5"/>
        <v>#NUM!</v>
      </c>
      <c r="P29" s="48" t="e">
        <f t="shared" si="26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108"/>
      <c r="C30" s="108"/>
      <c r="D30" s="47"/>
      <c r="E30" s="47"/>
      <c r="F30" s="4" t="str">
        <f t="shared" si="0"/>
        <v/>
      </c>
      <c r="G30" s="47"/>
      <c r="H30" s="47"/>
      <c r="I30" s="47"/>
      <c r="J30" s="1" t="s">
        <v>15</v>
      </c>
      <c r="K30" s="48" t="e">
        <f t="shared" si="1"/>
        <v>#NUM!</v>
      </c>
      <c r="L30" s="48" t="e">
        <f t="shared" si="2"/>
        <v>#NUM!</v>
      </c>
      <c r="M30" s="48" t="e">
        <f t="shared" si="3"/>
        <v>#NUM!</v>
      </c>
      <c r="N30" s="48" t="e">
        <f t="shared" si="4"/>
        <v>#NUM!</v>
      </c>
      <c r="O30" s="48" t="e">
        <f t="shared" si="5"/>
        <v>#NUM!</v>
      </c>
      <c r="P30" s="48" t="e">
        <f t="shared" si="26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108"/>
      <c r="C31" s="108"/>
      <c r="D31" s="47"/>
      <c r="E31" s="47"/>
      <c r="F31" s="4" t="str">
        <f t="shared" si="0"/>
        <v/>
      </c>
      <c r="G31" s="47"/>
      <c r="H31" s="47"/>
      <c r="I31" s="47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108"/>
      <c r="C32" s="108"/>
      <c r="D32" s="47"/>
      <c r="E32" s="47"/>
      <c r="F32" s="4" t="str">
        <f t="shared" si="0"/>
        <v/>
      </c>
      <c r="G32" s="47"/>
      <c r="H32" s="47"/>
      <c r="I32" s="47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108"/>
      <c r="C33" s="108"/>
      <c r="D33" s="47"/>
      <c r="E33" s="47"/>
      <c r="F33" s="4" t="str">
        <f t="shared" si="0"/>
        <v/>
      </c>
      <c r="G33" s="47"/>
      <c r="H33" s="47"/>
      <c r="I33" s="47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108"/>
      <c r="C34" s="108"/>
      <c r="D34" s="47"/>
      <c r="E34" s="47"/>
      <c r="F34" s="4" t="str">
        <f t="shared" si="0"/>
        <v/>
      </c>
      <c r="G34" s="47"/>
      <c r="H34" s="47"/>
      <c r="I34" s="47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108"/>
      <c r="C35" s="108"/>
      <c r="D35" s="47"/>
      <c r="E35" s="47"/>
      <c r="F35" s="4" t="str">
        <f t="shared" si="0"/>
        <v/>
      </c>
      <c r="G35" s="47"/>
      <c r="H35" s="47"/>
      <c r="I35" s="47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108"/>
      <c r="C36" s="108"/>
      <c r="D36" s="47"/>
      <c r="E36" s="47"/>
      <c r="F36" s="4" t="str">
        <f t="shared" si="0"/>
        <v/>
      </c>
      <c r="G36" s="47"/>
      <c r="H36" s="47"/>
      <c r="I36" s="47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108"/>
      <c r="C37" s="108"/>
      <c r="D37" s="47"/>
      <c r="E37" s="47"/>
      <c r="F37" s="4" t="str">
        <f t="shared" si="0"/>
        <v/>
      </c>
      <c r="G37" s="47"/>
      <c r="H37" s="47"/>
      <c r="I37" s="47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108"/>
      <c r="C38" s="108"/>
      <c r="D38" s="47"/>
      <c r="E38" s="47"/>
      <c r="F38" s="4" t="str">
        <f t="shared" si="0"/>
        <v/>
      </c>
      <c r="G38" s="47"/>
      <c r="H38" s="47"/>
      <c r="I38" s="47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108"/>
      <c r="C39" s="108"/>
      <c r="D39" s="47"/>
      <c r="E39" s="47"/>
      <c r="F39" s="4" t="str">
        <f t="shared" si="0"/>
        <v/>
      </c>
      <c r="G39" s="47"/>
      <c r="H39" s="47"/>
      <c r="I39" s="47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108"/>
      <c r="C40" s="108"/>
      <c r="D40" s="47"/>
      <c r="E40" s="47"/>
      <c r="F40" s="4" t="str">
        <f t="shared" si="0"/>
        <v/>
      </c>
      <c r="G40" s="47"/>
      <c r="H40" s="47"/>
      <c r="I40" s="47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108"/>
      <c r="C41" s="108"/>
      <c r="D41" s="47"/>
      <c r="E41" s="47"/>
      <c r="F41" s="4" t="str">
        <f t="shared" si="0"/>
        <v/>
      </c>
      <c r="G41" s="47"/>
      <c r="H41" s="47"/>
      <c r="I41" s="47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108"/>
      <c r="C42" s="108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108"/>
      <c r="C43" s="108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47" t="s">
        <v>18</v>
      </c>
      <c r="D46" s="47" t="s">
        <v>19</v>
      </c>
      <c r="E46" s="47" t="s">
        <v>20</v>
      </c>
      <c r="F46" s="10"/>
      <c r="G46" s="5" t="s">
        <v>21</v>
      </c>
      <c r="H46" s="12"/>
      <c r="I46" s="116" t="s">
        <v>116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7</v>
      </c>
      <c r="E47" s="14">
        <f>COUNTA(A4:A43)</f>
        <v>21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15</v>
      </c>
      <c r="D48" s="14">
        <f>IF(D47&gt;0,ROUND(SUMIF(G4:G43,"*下層*",E4:E43)/D47,0),"")</f>
        <v>6</v>
      </c>
      <c r="E48" s="14">
        <f>ROUND(SUM(E4:E43)/E47,0)</f>
        <v>12</v>
      </c>
      <c r="F48" s="13"/>
      <c r="G48" s="15">
        <f>C48</f>
        <v>15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22</v>
      </c>
      <c r="D49" s="14">
        <f>IF(D47&gt;0,ROUND(SUMIF(G4:G43,"*下層*",D4:D43)/D47,0),"")</f>
        <v>9</v>
      </c>
      <c r="E49" s="14">
        <f>ROUND(SUM(D4:D43)/E47,0)</f>
        <v>18</v>
      </c>
      <c r="F49" s="13"/>
      <c r="G49" s="15">
        <f>C49</f>
        <v>22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5.4999999999999991</v>
      </c>
      <c r="D50" s="16">
        <f>SUMIF(G4:G43,"*下層*",F4:F43)</f>
        <v>0.16999999999999998</v>
      </c>
      <c r="E50" s="4">
        <f>SUM(F4:F43)</f>
        <v>5.669999999999999</v>
      </c>
      <c r="F50" s="13"/>
      <c r="G50" s="17">
        <f>C50*100</f>
        <v>549.99999999999989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形状比＝68、Sr＝18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47" t="s">
        <v>18</v>
      </c>
      <c r="D53" s="47" t="s">
        <v>19</v>
      </c>
      <c r="E53" s="47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7</v>
      </c>
      <c r="E54" s="14">
        <f>COUNTA(H4:H43)</f>
        <v>11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>
        <f>IF(D54&gt;0,ROUND(SUMIF(H4:H43,"▲",E4:E43)/D54,0),"")</f>
        <v>6</v>
      </c>
      <c r="E55" s="14">
        <f>ROUND(SUMIF(H4:H43,"*",E4:E43)/E54,0)</f>
        <v>8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13</v>
      </c>
      <c r="D56" s="14">
        <f>IF(D54&gt;0,ROUND(SUMIF(H4:H43,"▲",D4:D43)/D54,0),"")</f>
        <v>9</v>
      </c>
      <c r="E56" s="14">
        <f>ROUND(SUMIF(H4:H43,"*",D4:D43)/E54,0)</f>
        <v>10</v>
      </c>
      <c r="F56" s="13"/>
      <c r="G56" s="15">
        <f>C56</f>
        <v>13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0.32</v>
      </c>
      <c r="D57" s="16">
        <f>SUMIF(H4:H43,"▲",F4:F43)</f>
        <v>0.16999999999999998</v>
      </c>
      <c r="E57" s="16">
        <f>SUM(C57:D57)</f>
        <v>0.49</v>
      </c>
      <c r="F57" s="13"/>
      <c r="G57" s="19">
        <f>C57*100</f>
        <v>32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47" t="s">
        <v>18</v>
      </c>
      <c r="D60" s="47" t="s">
        <v>19</v>
      </c>
      <c r="E60" s="47" t="s">
        <v>20</v>
      </c>
      <c r="F60" s="10"/>
      <c r="G60" s="13"/>
      <c r="H60" s="10"/>
      <c r="I60" s="11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28.6</v>
      </c>
      <c r="D61" s="20">
        <f>IF(D47&gt;0,ROUND(D54/D47*100,1),"")</f>
        <v>100</v>
      </c>
      <c r="E61" s="20">
        <f>ROUND(E54/E47*100,1)</f>
        <v>52.4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5.8</v>
      </c>
      <c r="D62" s="20">
        <f>IF(D47&gt;0,ROUND(D57/D50*100,1),"")</f>
        <v>100</v>
      </c>
      <c r="E62" s="20">
        <f>ROUND(E57/E50*100,1)</f>
        <v>8.6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47" t="s">
        <v>18</v>
      </c>
      <c r="D65" s="47" t="s">
        <v>19</v>
      </c>
      <c r="E65" s="4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5.1799999999999988</v>
      </c>
      <c r="D69" s="16" t="str">
        <f>IF(D66&gt;0,D50-D57,"")</f>
        <v/>
      </c>
      <c r="E69" s="4">
        <f>SUM(C69:D69)</f>
        <v>5.1799999999999988</v>
      </c>
      <c r="F69" s="13"/>
      <c r="G69" s="17">
        <f>C69*100</f>
        <v>517.99999999999989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形状比＝65、Sr＝19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F000000}">
    <filterColumn colId="1" showButton="0"/>
  </autoFilter>
  <mergeCells count="67">
    <mergeCell ref="I46:I60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A67:B67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Q2:U2"/>
    <mergeCell ref="AG2:AJ2"/>
    <mergeCell ref="B3:C3"/>
    <mergeCell ref="B4:C4"/>
    <mergeCell ref="B5:C5"/>
    <mergeCell ref="V2:Z2"/>
    <mergeCell ref="AA2:AF2"/>
    <mergeCell ref="B7:C7"/>
    <mergeCell ref="A2:G2"/>
    <mergeCell ref="H2:I2"/>
    <mergeCell ref="K2:P2"/>
    <mergeCell ref="B6:C6"/>
    <mergeCell ref="B13:C13"/>
    <mergeCell ref="B14:C14"/>
    <mergeCell ref="B15:C15"/>
    <mergeCell ref="B16:C16"/>
    <mergeCell ref="B8:C8"/>
    <mergeCell ref="B9:C9"/>
    <mergeCell ref="B10:C10"/>
    <mergeCell ref="B11:C11"/>
    <mergeCell ref="B12:C12"/>
  </mergeCells>
  <phoneticPr fontId="3"/>
  <conditionalFormatting sqref="K4:K43">
    <cfRule type="expression" dxfId="655" priority="16" stopIfTrue="1">
      <formula>AND(($H4="スギ"),(#REF!&lt;12))</formula>
    </cfRule>
  </conditionalFormatting>
  <conditionalFormatting sqref="L4:L43">
    <cfRule type="expression" dxfId="654" priority="15" stopIfTrue="1">
      <formula>AND(($H4="スギ"),(#REF!&lt;22),(#REF!&gt;=12))</formula>
    </cfRule>
  </conditionalFormatting>
  <conditionalFormatting sqref="M4:M43">
    <cfRule type="expression" dxfId="653" priority="14" stopIfTrue="1">
      <formula>AND(($H4="スギ"),(#REF!&lt;32),(#REF!&gt;=22))</formula>
    </cfRule>
  </conditionalFormatting>
  <conditionalFormatting sqref="N4:N43">
    <cfRule type="expression" dxfId="652" priority="13" stopIfTrue="1">
      <formula>AND(($H4="スギ"),(#REF!&lt;42),(#REF!&gt;=32))</formula>
    </cfRule>
  </conditionalFormatting>
  <conditionalFormatting sqref="U4:U43 Z4:AF43 AJ4:AJ43 O4:P43">
    <cfRule type="expression" dxfId="651" priority="12" stopIfTrue="1">
      <formula>AND(($H4="スギ"),(#REF!&gt;=42))</formula>
    </cfRule>
  </conditionalFormatting>
  <conditionalFormatting sqref="Q4:Q43 AA4:AA43">
    <cfRule type="expression" dxfId="650" priority="11" stopIfTrue="1">
      <formula>AND(($H4="ヒノキ"),(#REF!&lt;12))</formula>
    </cfRule>
  </conditionalFormatting>
  <conditionalFormatting sqref="R4:R43 AB4:AE43">
    <cfRule type="expression" dxfId="649" priority="10" stopIfTrue="1">
      <formula>AND(($H4="ヒノキ"),(#REF!&lt;22),(#REF!&gt;=12))</formula>
    </cfRule>
  </conditionalFormatting>
  <conditionalFormatting sqref="S4:S43">
    <cfRule type="expression" dxfId="648" priority="9" stopIfTrue="1">
      <formula>AND(($H4="ヒノキ"),(#REF!&lt;32),(#REF!&gt;=22))</formula>
    </cfRule>
  </conditionalFormatting>
  <conditionalFormatting sqref="T4:U43 Z4:AF43 AJ4:AJ43">
    <cfRule type="expression" dxfId="647" priority="8" stopIfTrue="1">
      <formula>AND(($H4="ヒノキ"),(#REF!&gt;=32))</formula>
    </cfRule>
  </conditionalFormatting>
  <conditionalFormatting sqref="V4:V43 AA4:AA43">
    <cfRule type="expression" dxfId="646" priority="7" stopIfTrue="1">
      <formula>AND(($H4="アカマツ"),(#REF!&lt;12))</formula>
    </cfRule>
  </conditionalFormatting>
  <conditionalFormatting sqref="W4:W43 AB4:AB43">
    <cfRule type="expression" dxfId="645" priority="6" stopIfTrue="1">
      <formula>AND(($H4="アカマツ"),(#REF!&lt;22),(#REF!&gt;=12))</formula>
    </cfRule>
  </conditionalFormatting>
  <conditionalFormatting sqref="X4:X43 AC4:AC43">
    <cfRule type="expression" dxfId="644" priority="5" stopIfTrue="1">
      <formula>AND(($H4="アカマツ"),(#REF!&lt;42),(#REF!&gt;=22))</formula>
    </cfRule>
  </conditionalFormatting>
  <conditionalFormatting sqref="Y4:AF43 AJ4:AJ43">
    <cfRule type="expression" dxfId="643" priority="4" stopIfTrue="1">
      <formula>AND(($H4="アカマツ"),(#REF!&gt;=42))</formula>
    </cfRule>
  </conditionalFormatting>
  <conditionalFormatting sqref="AG4:AG43">
    <cfRule type="expression" dxfId="642" priority="3" stopIfTrue="1">
      <formula>AND(($H4&lt;&gt;"スギ"),($H4&lt;&gt;"ヒノキ"),($H4&lt;&gt;"アカマツ"),(#REF!&lt;12))</formula>
    </cfRule>
  </conditionalFormatting>
  <conditionalFormatting sqref="AH4:AH43">
    <cfRule type="expression" dxfId="6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0033"/>
  </sheetPr>
  <dimension ref="A1:AJ120"/>
  <sheetViews>
    <sheetView showGridLines="0" view="pageBreakPreview" topLeftCell="A19" zoomScaleNormal="85" zoomScaleSheetLayoutView="100" workbookViewId="0">
      <selection activeCell="I30" sqref="I30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254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46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64">
        <v>251</v>
      </c>
      <c r="B4" s="123" t="s">
        <v>71</v>
      </c>
      <c r="C4" s="124"/>
      <c r="D4" s="64">
        <v>12</v>
      </c>
      <c r="E4" s="64">
        <v>11</v>
      </c>
      <c r="F4" s="4">
        <f t="shared" ref="F4:F43" si="0">IF(D4&gt;0,IF(B4="スギ",P4,IF(B4="ヒノキ",U4,IF(B4="アカマツ",Z4,IF(B4="カラマツ",AF4,AJ4)))),"")</f>
        <v>7.0000000000000007E-2</v>
      </c>
      <c r="G4" s="5"/>
      <c r="H4" s="64"/>
      <c r="I4" s="92" t="s">
        <v>283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7.0000000000000007E-2</v>
      </c>
      <c r="L4" s="45">
        <f t="shared" ref="L4:L43" si="2">ROUND(10^(-5+0.73504+1.83346*LOG(D4)+1.06569*LOG(E4)),2)</f>
        <v>7.0000000000000007E-2</v>
      </c>
      <c r="M4" s="45">
        <f t="shared" ref="M4:M43" si="3">ROUND(10^(-5+0.71514+1.74357*LOG(D4)+1.17719*LOG(E4)),2)</f>
        <v>7.0000000000000007E-2</v>
      </c>
      <c r="N4" s="45">
        <f t="shared" ref="N4:N43" si="4">ROUND(10^(-5+0.82956+1.76381*LOG(D4)+1.06412*LOG(E4)),2)</f>
        <v>7.0000000000000007E-2</v>
      </c>
      <c r="O4" s="45">
        <f t="shared" ref="O4:O43" si="5">ROUND(10^(-5+0.88226+1.79204*LOG(D4)+0.99303*LOG(E4)),2)</f>
        <v>7.0000000000000007E-2</v>
      </c>
      <c r="P4" s="45">
        <f>HLOOKUP($D4,K$3:O$43,MATCH($A4,$A$3:$A$43,0),1)</f>
        <v>7.0000000000000007E-2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0.06</v>
      </c>
      <c r="R4" s="45">
        <f t="shared" ref="R4:R43" si="7">ROUND(10^(1.905709*LOG(D4)+1.011385*LOG(E4)-4.293729),2)</f>
        <v>7.0000000000000007E-2</v>
      </c>
      <c r="S4" s="45">
        <f t="shared" ref="S4:S43" si="8">ROUND(10^(1.771888*LOG(D4)+1.138415*LOG(E4)-4.271259),2)</f>
        <v>7.0000000000000007E-2</v>
      </c>
      <c r="T4" s="45">
        <f t="shared" ref="T4:T43" si="9">ROUND(10^(1.671519*LOG(D4)+1.363617*LOG(E4)-4.404407),2)</f>
        <v>7.0000000000000007E-2</v>
      </c>
      <c r="U4" s="45">
        <f t="shared" ref="U4:U43" si="10">HLOOKUP($D4,Q$3:T$43,MATCH($A4,$A$3:$A$43,0),1)</f>
        <v>7.0000000000000007E-2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7.0000000000000007E-2</v>
      </c>
      <c r="W4" s="45">
        <f t="shared" ref="W4:W43" si="12">ROUND(10^(-4.155639+1.847898*LOG(D4)+0.951955*LOG(E4)),2)</f>
        <v>7.0000000000000007E-2</v>
      </c>
      <c r="X4" s="45">
        <f t="shared" ref="X4:X43" si="13">ROUND(10^(-4.194535+1.804172*LOG(D4)+1.034248*LOG(E4)),2)</f>
        <v>7.0000000000000007E-2</v>
      </c>
      <c r="Y4" s="45">
        <f t="shared" ref="Y4:Y43" si="14">ROUND(10^(-4.42347+2.006485*LOG(D4)+0.967757*LOG(E4)),2)</f>
        <v>0.06</v>
      </c>
      <c r="Z4" s="45">
        <f t="shared" ref="Z4:Z43" si="15">HLOOKUP($D4,V$3:Y$43,MATCH($A4,$A$3:$A$43,0),1)</f>
        <v>7.0000000000000007E-2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0.06</v>
      </c>
      <c r="AB4" s="45">
        <f t="shared" ref="AB4:AB43" si="17">ROUND(10^(1.979213*LOG(D4)+0.998347*LOG(E4)-4.369281),2)</f>
        <v>0.06</v>
      </c>
      <c r="AC4" s="45">
        <f t="shared" ref="AC4:AC43" si="18">ROUND(10^(1.904401*LOG(D4)+1.062478*LOG(E4)-4.348104),2)</f>
        <v>7.0000000000000007E-2</v>
      </c>
      <c r="AD4" s="45">
        <f t="shared" ref="AD4:AD43" si="19">ROUND(10^(1.640825*LOG(D4)+1.080387*LOG(E4)-3.976731),2)</f>
        <v>0.08</v>
      </c>
      <c r="AE4" s="45">
        <f t="shared" ref="AE4:AE43" si="20">ROUND(10^(1.90887*LOG(D4)+1.088002*LOG(E4)-4.431495),2)</f>
        <v>0.06</v>
      </c>
      <c r="AF4" s="45">
        <f t="shared" ref="AF4:AF43" si="21">HLOOKUP($D4,AA$3:AE$43,MATCH($A4,$A$3:$A$43,0),1)</f>
        <v>0.06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0.06</v>
      </c>
      <c r="AH4" s="45">
        <f t="shared" ref="AH4:AH43" si="23">ROUND(10^(1.93813902*LOG(D4)+0.96697002*LOG(E4)-4.32216295),2)</f>
        <v>0.06</v>
      </c>
      <c r="AI4" s="45">
        <f t="shared" ref="AI4:AI43" si="24">ROUND(10^(1.82464098*LOG(D4)+0.97625989*LOG(E4)-4.15096808),2)</f>
        <v>7.0000000000000007E-2</v>
      </c>
      <c r="AJ4" s="45">
        <f t="shared" ref="AJ4:AJ43" si="25">HLOOKUP($D4,AG$3:AI$43,MATCH($A4,$A$3:$A$43,0),1)</f>
        <v>0.06</v>
      </c>
    </row>
    <row r="5" spans="1:36" ht="12.95" customHeight="1" x14ac:dyDescent="0.15">
      <c r="A5" s="64">
        <v>252</v>
      </c>
      <c r="B5" s="123" t="s">
        <v>71</v>
      </c>
      <c r="C5" s="124"/>
      <c r="D5" s="64">
        <v>12</v>
      </c>
      <c r="E5" s="64">
        <v>11</v>
      </c>
      <c r="F5" s="4">
        <f t="shared" si="0"/>
        <v>7.0000000000000007E-2</v>
      </c>
      <c r="G5" s="5" t="s">
        <v>72</v>
      </c>
      <c r="H5" s="79" t="s">
        <v>65</v>
      </c>
      <c r="I5" s="5" t="s">
        <v>72</v>
      </c>
      <c r="J5" s="1" t="s">
        <v>15</v>
      </c>
      <c r="K5" s="45">
        <f t="shared" si="1"/>
        <v>7.0000000000000007E-2</v>
      </c>
      <c r="L5" s="45">
        <f t="shared" si="2"/>
        <v>7.0000000000000007E-2</v>
      </c>
      <c r="M5" s="45">
        <f t="shared" si="3"/>
        <v>7.0000000000000007E-2</v>
      </c>
      <c r="N5" s="45">
        <f t="shared" si="4"/>
        <v>7.0000000000000007E-2</v>
      </c>
      <c r="O5" s="45">
        <f t="shared" si="5"/>
        <v>7.0000000000000007E-2</v>
      </c>
      <c r="P5" s="45">
        <f t="shared" ref="P5:P43" si="26">HLOOKUP($D5,K$3:O$43,MATCH(A5,$A$3:$A$43,0),1)</f>
        <v>7.0000000000000007E-2</v>
      </c>
      <c r="Q5" s="45">
        <f t="shared" si="6"/>
        <v>0.06</v>
      </c>
      <c r="R5" s="45">
        <f t="shared" si="7"/>
        <v>7.0000000000000007E-2</v>
      </c>
      <c r="S5" s="45">
        <f t="shared" si="8"/>
        <v>7.0000000000000007E-2</v>
      </c>
      <c r="T5" s="45">
        <f t="shared" si="9"/>
        <v>7.0000000000000007E-2</v>
      </c>
      <c r="U5" s="45">
        <f t="shared" si="10"/>
        <v>7.0000000000000007E-2</v>
      </c>
      <c r="V5" s="45">
        <f t="shared" si="11"/>
        <v>7.0000000000000007E-2</v>
      </c>
      <c r="W5" s="45">
        <f t="shared" si="12"/>
        <v>7.0000000000000007E-2</v>
      </c>
      <c r="X5" s="45">
        <f t="shared" si="13"/>
        <v>7.0000000000000007E-2</v>
      </c>
      <c r="Y5" s="45">
        <f t="shared" si="14"/>
        <v>0.06</v>
      </c>
      <c r="Z5" s="45">
        <f t="shared" si="15"/>
        <v>7.0000000000000007E-2</v>
      </c>
      <c r="AA5" s="45">
        <f t="shared" si="16"/>
        <v>0.06</v>
      </c>
      <c r="AB5" s="45">
        <f t="shared" si="17"/>
        <v>0.06</v>
      </c>
      <c r="AC5" s="45">
        <f t="shared" si="18"/>
        <v>7.0000000000000007E-2</v>
      </c>
      <c r="AD5" s="45">
        <f t="shared" si="19"/>
        <v>0.08</v>
      </c>
      <c r="AE5" s="45">
        <f t="shared" si="20"/>
        <v>0.06</v>
      </c>
      <c r="AF5" s="45">
        <f t="shared" si="21"/>
        <v>0.06</v>
      </c>
      <c r="AG5" s="45">
        <f t="shared" si="22"/>
        <v>0.06</v>
      </c>
      <c r="AH5" s="45">
        <f t="shared" si="23"/>
        <v>0.06</v>
      </c>
      <c r="AI5" s="45">
        <f t="shared" si="24"/>
        <v>7.0000000000000007E-2</v>
      </c>
      <c r="AJ5" s="45">
        <f t="shared" si="25"/>
        <v>0.06</v>
      </c>
    </row>
    <row r="6" spans="1:36" ht="12.95" customHeight="1" x14ac:dyDescent="0.15">
      <c r="A6" s="79">
        <v>253</v>
      </c>
      <c r="B6" s="123" t="s">
        <v>71</v>
      </c>
      <c r="C6" s="124"/>
      <c r="D6" s="64">
        <v>12</v>
      </c>
      <c r="E6" s="64">
        <v>10</v>
      </c>
      <c r="F6" s="4">
        <f t="shared" si="0"/>
        <v>0.06</v>
      </c>
      <c r="G6" s="71"/>
      <c r="H6" s="74" t="s">
        <v>65</v>
      </c>
      <c r="I6" s="64" t="s">
        <v>299</v>
      </c>
      <c r="J6" s="1" t="s">
        <v>15</v>
      </c>
      <c r="K6" s="45">
        <f t="shared" si="1"/>
        <v>0.06</v>
      </c>
      <c r="L6" s="45">
        <f t="shared" si="2"/>
        <v>0.06</v>
      </c>
      <c r="M6" s="45">
        <f t="shared" si="3"/>
        <v>0.06</v>
      </c>
      <c r="N6" s="45">
        <f t="shared" si="4"/>
        <v>0.06</v>
      </c>
      <c r="O6" s="45">
        <f t="shared" si="5"/>
        <v>0.06</v>
      </c>
      <c r="P6" s="45">
        <f t="shared" si="26"/>
        <v>0.06</v>
      </c>
      <c r="Q6" s="45">
        <f t="shared" si="6"/>
        <v>0.06</v>
      </c>
      <c r="R6" s="45">
        <f t="shared" si="7"/>
        <v>0.06</v>
      </c>
      <c r="S6" s="45">
        <f t="shared" si="8"/>
        <v>0.06</v>
      </c>
      <c r="T6" s="45">
        <f t="shared" si="9"/>
        <v>0.06</v>
      </c>
      <c r="U6" s="45">
        <f t="shared" si="10"/>
        <v>0.06</v>
      </c>
      <c r="V6" s="45">
        <f t="shared" si="11"/>
        <v>0.06</v>
      </c>
      <c r="W6" s="45">
        <f t="shared" si="12"/>
        <v>0.06</v>
      </c>
      <c r="X6" s="45">
        <f t="shared" si="13"/>
        <v>0.06</v>
      </c>
      <c r="Y6" s="45">
        <f t="shared" si="14"/>
        <v>0.05</v>
      </c>
      <c r="Z6" s="45">
        <f t="shared" si="15"/>
        <v>0.06</v>
      </c>
      <c r="AA6" s="45">
        <f t="shared" si="16"/>
        <v>0.06</v>
      </c>
      <c r="AB6" s="45">
        <f t="shared" si="17"/>
        <v>0.06</v>
      </c>
      <c r="AC6" s="45">
        <f t="shared" si="18"/>
        <v>0.06</v>
      </c>
      <c r="AD6" s="45">
        <f t="shared" si="19"/>
        <v>7.0000000000000007E-2</v>
      </c>
      <c r="AE6" s="45">
        <f t="shared" si="20"/>
        <v>0.05</v>
      </c>
      <c r="AF6" s="45">
        <f t="shared" si="21"/>
        <v>0.06</v>
      </c>
      <c r="AG6" s="45">
        <f t="shared" si="22"/>
        <v>0.05</v>
      </c>
      <c r="AH6" s="45">
        <f t="shared" si="23"/>
        <v>0.05</v>
      </c>
      <c r="AI6" s="45">
        <f t="shared" si="24"/>
        <v>0.06</v>
      </c>
      <c r="AJ6" s="45">
        <f t="shared" si="25"/>
        <v>0.05</v>
      </c>
    </row>
    <row r="7" spans="1:36" ht="12.95" customHeight="1" x14ac:dyDescent="0.15">
      <c r="A7" s="79">
        <v>254</v>
      </c>
      <c r="B7" s="123" t="s">
        <v>71</v>
      </c>
      <c r="C7" s="124"/>
      <c r="D7" s="64">
        <v>12</v>
      </c>
      <c r="E7" s="64">
        <v>11</v>
      </c>
      <c r="F7" s="4">
        <f t="shared" si="0"/>
        <v>7.0000000000000007E-2</v>
      </c>
      <c r="G7" s="5"/>
      <c r="H7" s="64"/>
      <c r="I7" s="64"/>
      <c r="J7" s="1" t="s">
        <v>15</v>
      </c>
      <c r="K7" s="45">
        <f t="shared" si="1"/>
        <v>7.0000000000000007E-2</v>
      </c>
      <c r="L7" s="45">
        <f t="shared" si="2"/>
        <v>7.0000000000000007E-2</v>
      </c>
      <c r="M7" s="45">
        <f t="shared" si="3"/>
        <v>7.0000000000000007E-2</v>
      </c>
      <c r="N7" s="45">
        <f t="shared" si="4"/>
        <v>7.0000000000000007E-2</v>
      </c>
      <c r="O7" s="45">
        <f t="shared" si="5"/>
        <v>7.0000000000000007E-2</v>
      </c>
      <c r="P7" s="45">
        <f t="shared" si="26"/>
        <v>7.0000000000000007E-2</v>
      </c>
      <c r="Q7" s="45">
        <f t="shared" si="6"/>
        <v>0.06</v>
      </c>
      <c r="R7" s="45">
        <f t="shared" si="7"/>
        <v>7.0000000000000007E-2</v>
      </c>
      <c r="S7" s="45">
        <f t="shared" si="8"/>
        <v>7.0000000000000007E-2</v>
      </c>
      <c r="T7" s="45">
        <f t="shared" si="9"/>
        <v>7.0000000000000007E-2</v>
      </c>
      <c r="U7" s="45">
        <f t="shared" si="10"/>
        <v>7.0000000000000007E-2</v>
      </c>
      <c r="V7" s="45">
        <f t="shared" si="11"/>
        <v>7.0000000000000007E-2</v>
      </c>
      <c r="W7" s="45">
        <f t="shared" si="12"/>
        <v>7.0000000000000007E-2</v>
      </c>
      <c r="X7" s="45">
        <f t="shared" si="13"/>
        <v>7.0000000000000007E-2</v>
      </c>
      <c r="Y7" s="45">
        <f t="shared" si="14"/>
        <v>0.06</v>
      </c>
      <c r="Z7" s="45">
        <f t="shared" si="15"/>
        <v>7.0000000000000007E-2</v>
      </c>
      <c r="AA7" s="45">
        <f t="shared" si="16"/>
        <v>0.06</v>
      </c>
      <c r="AB7" s="45">
        <f t="shared" si="17"/>
        <v>0.06</v>
      </c>
      <c r="AC7" s="45">
        <f t="shared" si="18"/>
        <v>7.0000000000000007E-2</v>
      </c>
      <c r="AD7" s="45">
        <f t="shared" si="19"/>
        <v>0.08</v>
      </c>
      <c r="AE7" s="45">
        <f t="shared" si="20"/>
        <v>0.06</v>
      </c>
      <c r="AF7" s="45">
        <f t="shared" si="21"/>
        <v>0.06</v>
      </c>
      <c r="AG7" s="45">
        <f t="shared" si="22"/>
        <v>0.06</v>
      </c>
      <c r="AH7" s="45">
        <f t="shared" si="23"/>
        <v>0.06</v>
      </c>
      <c r="AI7" s="45">
        <f t="shared" si="24"/>
        <v>7.0000000000000007E-2</v>
      </c>
      <c r="AJ7" s="45">
        <f t="shared" si="25"/>
        <v>0.06</v>
      </c>
    </row>
    <row r="8" spans="1:36" ht="12.95" customHeight="1" x14ac:dyDescent="0.15">
      <c r="A8" s="79">
        <v>255</v>
      </c>
      <c r="B8" s="123" t="s">
        <v>71</v>
      </c>
      <c r="C8" s="124"/>
      <c r="D8" s="64">
        <v>14</v>
      </c>
      <c r="E8" s="64">
        <v>12</v>
      </c>
      <c r="F8" s="4">
        <f t="shared" si="0"/>
        <v>0.1</v>
      </c>
      <c r="G8" s="5"/>
      <c r="H8" s="79"/>
      <c r="I8" s="64"/>
      <c r="J8" s="1" t="s">
        <v>15</v>
      </c>
      <c r="K8" s="45">
        <f t="shared" si="1"/>
        <v>0.09</v>
      </c>
      <c r="L8" s="45">
        <f t="shared" si="2"/>
        <v>0.1</v>
      </c>
      <c r="M8" s="45">
        <f t="shared" si="3"/>
        <v>0.1</v>
      </c>
      <c r="N8" s="45">
        <f t="shared" si="4"/>
        <v>0.1</v>
      </c>
      <c r="O8" s="45">
        <f t="shared" si="5"/>
        <v>0.1</v>
      </c>
      <c r="P8" s="45">
        <f t="shared" si="26"/>
        <v>0.1</v>
      </c>
      <c r="Q8" s="45">
        <f t="shared" si="6"/>
        <v>0.09</v>
      </c>
      <c r="R8" s="45">
        <f t="shared" si="7"/>
        <v>0.1</v>
      </c>
      <c r="S8" s="45">
        <f t="shared" si="8"/>
        <v>0.1</v>
      </c>
      <c r="T8" s="45">
        <f t="shared" si="9"/>
        <v>0.1</v>
      </c>
      <c r="U8" s="45">
        <f t="shared" si="10"/>
        <v>0.1</v>
      </c>
      <c r="V8" s="45">
        <f t="shared" si="11"/>
        <v>0.1</v>
      </c>
      <c r="W8" s="45">
        <f t="shared" si="12"/>
        <v>0.1</v>
      </c>
      <c r="X8" s="45">
        <f t="shared" si="13"/>
        <v>0.1</v>
      </c>
      <c r="Y8" s="45">
        <f t="shared" si="14"/>
        <v>0.08</v>
      </c>
      <c r="Z8" s="45">
        <f t="shared" si="15"/>
        <v>0.1</v>
      </c>
      <c r="AA8" s="45">
        <f t="shared" si="16"/>
        <v>0.09</v>
      </c>
      <c r="AB8" s="45">
        <f t="shared" si="17"/>
        <v>0.09</v>
      </c>
      <c r="AC8" s="45">
        <f t="shared" si="18"/>
        <v>0.1</v>
      </c>
      <c r="AD8" s="45">
        <f t="shared" si="19"/>
        <v>0.12</v>
      </c>
      <c r="AE8" s="45">
        <f t="shared" si="20"/>
        <v>0.09</v>
      </c>
      <c r="AF8" s="45">
        <f t="shared" si="21"/>
        <v>0.09</v>
      </c>
      <c r="AG8" s="45">
        <f t="shared" si="22"/>
        <v>0.09</v>
      </c>
      <c r="AH8" s="45">
        <f t="shared" si="23"/>
        <v>0.09</v>
      </c>
      <c r="AI8" s="45">
        <f t="shared" si="24"/>
        <v>0.1</v>
      </c>
      <c r="AJ8" s="45">
        <f t="shared" si="25"/>
        <v>0.09</v>
      </c>
    </row>
    <row r="9" spans="1:36" ht="12.95" customHeight="1" x14ac:dyDescent="0.15">
      <c r="A9" s="79">
        <v>256</v>
      </c>
      <c r="B9" s="123" t="s">
        <v>71</v>
      </c>
      <c r="C9" s="124"/>
      <c r="D9" s="64">
        <v>18</v>
      </c>
      <c r="E9" s="64">
        <v>13</v>
      </c>
      <c r="F9" s="4">
        <f t="shared" si="0"/>
        <v>0.17</v>
      </c>
      <c r="G9" s="5"/>
      <c r="H9" s="64"/>
      <c r="I9" s="64"/>
      <c r="J9" s="1" t="s">
        <v>15</v>
      </c>
      <c r="K9" s="45">
        <f t="shared" si="1"/>
        <v>0.16</v>
      </c>
      <c r="L9" s="45">
        <f t="shared" si="2"/>
        <v>0.17</v>
      </c>
      <c r="M9" s="45">
        <f t="shared" si="3"/>
        <v>0.16</v>
      </c>
      <c r="N9" s="45">
        <f t="shared" si="4"/>
        <v>0.17</v>
      </c>
      <c r="O9" s="45">
        <f t="shared" si="5"/>
        <v>0.17</v>
      </c>
      <c r="P9" s="45">
        <f t="shared" si="26"/>
        <v>0.17</v>
      </c>
      <c r="Q9" s="45">
        <f t="shared" si="6"/>
        <v>0.16</v>
      </c>
      <c r="R9" s="45">
        <f t="shared" si="7"/>
        <v>0.17</v>
      </c>
      <c r="S9" s="45">
        <f t="shared" si="8"/>
        <v>0.17</v>
      </c>
      <c r="T9" s="45">
        <f t="shared" si="9"/>
        <v>0.16</v>
      </c>
      <c r="U9" s="45">
        <f t="shared" si="10"/>
        <v>0.17</v>
      </c>
      <c r="V9" s="45">
        <f t="shared" si="11"/>
        <v>0.18</v>
      </c>
      <c r="W9" s="45">
        <f t="shared" si="12"/>
        <v>0.17</v>
      </c>
      <c r="X9" s="45">
        <f t="shared" si="13"/>
        <v>0.17</v>
      </c>
      <c r="Y9" s="45">
        <f t="shared" si="14"/>
        <v>0.15</v>
      </c>
      <c r="Z9" s="45">
        <f t="shared" si="15"/>
        <v>0.17</v>
      </c>
      <c r="AA9" s="45">
        <f t="shared" si="16"/>
        <v>0.15</v>
      </c>
      <c r="AB9" s="45">
        <f t="shared" si="17"/>
        <v>0.17</v>
      </c>
      <c r="AC9" s="45">
        <f t="shared" si="18"/>
        <v>0.17</v>
      </c>
      <c r="AD9" s="45">
        <f t="shared" si="19"/>
        <v>0.19</v>
      </c>
      <c r="AE9" s="45">
        <f t="shared" si="20"/>
        <v>0.15</v>
      </c>
      <c r="AF9" s="45">
        <f t="shared" si="21"/>
        <v>0.17</v>
      </c>
      <c r="AG9" s="45">
        <f t="shared" si="22"/>
        <v>0.15</v>
      </c>
      <c r="AH9" s="45">
        <f t="shared" si="23"/>
        <v>0.15</v>
      </c>
      <c r="AI9" s="45">
        <f t="shared" si="24"/>
        <v>0.17</v>
      </c>
      <c r="AJ9" s="45">
        <f t="shared" si="25"/>
        <v>0.15</v>
      </c>
    </row>
    <row r="10" spans="1:36" ht="12.95" customHeight="1" x14ac:dyDescent="0.15">
      <c r="A10" s="79">
        <v>257</v>
      </c>
      <c r="B10" s="123" t="s">
        <v>71</v>
      </c>
      <c r="C10" s="124"/>
      <c r="D10" s="64">
        <v>14</v>
      </c>
      <c r="E10" s="64">
        <v>12</v>
      </c>
      <c r="F10" s="4">
        <f t="shared" si="0"/>
        <v>0.1</v>
      </c>
      <c r="G10" s="71"/>
      <c r="H10" s="64"/>
      <c r="I10" s="64"/>
      <c r="J10" s="1" t="s">
        <v>15</v>
      </c>
      <c r="K10" s="45">
        <f t="shared" si="1"/>
        <v>0.09</v>
      </c>
      <c r="L10" s="45">
        <f t="shared" si="2"/>
        <v>0.1</v>
      </c>
      <c r="M10" s="45">
        <f t="shared" si="3"/>
        <v>0.1</v>
      </c>
      <c r="N10" s="45">
        <f t="shared" si="4"/>
        <v>0.1</v>
      </c>
      <c r="O10" s="45">
        <f t="shared" si="5"/>
        <v>0.1</v>
      </c>
      <c r="P10" s="45">
        <f t="shared" si="26"/>
        <v>0.1</v>
      </c>
      <c r="Q10" s="45">
        <f t="shared" si="6"/>
        <v>0.09</v>
      </c>
      <c r="R10" s="45">
        <f t="shared" si="7"/>
        <v>0.1</v>
      </c>
      <c r="S10" s="45">
        <f t="shared" si="8"/>
        <v>0.1</v>
      </c>
      <c r="T10" s="45">
        <f t="shared" si="9"/>
        <v>0.1</v>
      </c>
      <c r="U10" s="45">
        <f t="shared" si="10"/>
        <v>0.1</v>
      </c>
      <c r="V10" s="45">
        <f t="shared" si="11"/>
        <v>0.1</v>
      </c>
      <c r="W10" s="45">
        <f t="shared" si="12"/>
        <v>0.1</v>
      </c>
      <c r="X10" s="45">
        <f t="shared" si="13"/>
        <v>0.1</v>
      </c>
      <c r="Y10" s="45">
        <f t="shared" si="14"/>
        <v>0.08</v>
      </c>
      <c r="Z10" s="45">
        <f t="shared" si="15"/>
        <v>0.1</v>
      </c>
      <c r="AA10" s="45">
        <f t="shared" si="16"/>
        <v>0.09</v>
      </c>
      <c r="AB10" s="45">
        <f t="shared" si="17"/>
        <v>0.09</v>
      </c>
      <c r="AC10" s="45">
        <f t="shared" si="18"/>
        <v>0.1</v>
      </c>
      <c r="AD10" s="45">
        <f t="shared" si="19"/>
        <v>0.12</v>
      </c>
      <c r="AE10" s="45">
        <f t="shared" si="20"/>
        <v>0.09</v>
      </c>
      <c r="AF10" s="45">
        <f t="shared" si="21"/>
        <v>0.09</v>
      </c>
      <c r="AG10" s="45">
        <f t="shared" si="22"/>
        <v>0.09</v>
      </c>
      <c r="AH10" s="45">
        <f t="shared" si="23"/>
        <v>0.09</v>
      </c>
      <c r="AI10" s="45">
        <f t="shared" si="24"/>
        <v>0.1</v>
      </c>
      <c r="AJ10" s="45">
        <f t="shared" si="25"/>
        <v>0.09</v>
      </c>
    </row>
    <row r="11" spans="1:36" ht="12.95" customHeight="1" x14ac:dyDescent="0.15">
      <c r="A11" s="79">
        <v>258</v>
      </c>
      <c r="B11" s="123" t="s">
        <v>71</v>
      </c>
      <c r="C11" s="124"/>
      <c r="D11" s="64">
        <v>12</v>
      </c>
      <c r="E11" s="64">
        <v>9</v>
      </c>
      <c r="F11" s="4">
        <f t="shared" si="0"/>
        <v>0.05</v>
      </c>
      <c r="G11" s="5" t="s">
        <v>82</v>
      </c>
      <c r="H11" s="79" t="s">
        <v>65</v>
      </c>
      <c r="I11" s="5" t="s">
        <v>82</v>
      </c>
      <c r="J11" s="1" t="s">
        <v>15</v>
      </c>
      <c r="K11" s="45">
        <f t="shared" si="1"/>
        <v>0.05</v>
      </c>
      <c r="L11" s="45">
        <f t="shared" si="2"/>
        <v>0.05</v>
      </c>
      <c r="M11" s="45">
        <f t="shared" si="3"/>
        <v>0.05</v>
      </c>
      <c r="N11" s="45">
        <f t="shared" si="4"/>
        <v>0.06</v>
      </c>
      <c r="O11" s="45">
        <f t="shared" si="5"/>
        <v>0.06</v>
      </c>
      <c r="P11" s="45">
        <f t="shared" si="26"/>
        <v>0.05</v>
      </c>
      <c r="Q11" s="45">
        <f t="shared" si="6"/>
        <v>0.05</v>
      </c>
      <c r="R11" s="45">
        <f t="shared" si="7"/>
        <v>0.05</v>
      </c>
      <c r="S11" s="45">
        <f t="shared" si="8"/>
        <v>0.05</v>
      </c>
      <c r="T11" s="45">
        <f t="shared" si="9"/>
        <v>0.05</v>
      </c>
      <c r="U11" s="45">
        <f t="shared" si="10"/>
        <v>0.05</v>
      </c>
      <c r="V11" s="45">
        <f t="shared" si="11"/>
        <v>0.06</v>
      </c>
      <c r="W11" s="45">
        <f t="shared" si="12"/>
        <v>0.06</v>
      </c>
      <c r="X11" s="45">
        <f t="shared" si="13"/>
        <v>0.05</v>
      </c>
      <c r="Y11" s="45">
        <f t="shared" si="14"/>
        <v>0.05</v>
      </c>
      <c r="Z11" s="45">
        <f t="shared" si="15"/>
        <v>0.06</v>
      </c>
      <c r="AA11" s="45">
        <f t="shared" si="16"/>
        <v>0.05</v>
      </c>
      <c r="AB11" s="45">
        <f t="shared" si="17"/>
        <v>0.05</v>
      </c>
      <c r="AC11" s="45">
        <f t="shared" si="18"/>
        <v>0.05</v>
      </c>
      <c r="AD11" s="45">
        <f t="shared" si="19"/>
        <v>7.0000000000000007E-2</v>
      </c>
      <c r="AE11" s="45">
        <f t="shared" si="20"/>
        <v>0.05</v>
      </c>
      <c r="AF11" s="45">
        <f t="shared" si="21"/>
        <v>0.05</v>
      </c>
      <c r="AG11" s="45">
        <f t="shared" si="22"/>
        <v>0.05</v>
      </c>
      <c r="AH11" s="45">
        <f t="shared" si="23"/>
        <v>0.05</v>
      </c>
      <c r="AI11" s="45">
        <f t="shared" si="24"/>
        <v>0.06</v>
      </c>
      <c r="AJ11" s="45">
        <f t="shared" si="25"/>
        <v>0.05</v>
      </c>
    </row>
    <row r="12" spans="1:36" ht="12.95" customHeight="1" x14ac:dyDescent="0.15">
      <c r="A12" s="79">
        <v>259</v>
      </c>
      <c r="B12" s="123" t="s">
        <v>71</v>
      </c>
      <c r="C12" s="124"/>
      <c r="D12" s="64">
        <v>14</v>
      </c>
      <c r="E12" s="64">
        <v>12</v>
      </c>
      <c r="F12" s="4">
        <f t="shared" si="0"/>
        <v>0.1</v>
      </c>
      <c r="G12" s="5"/>
      <c r="H12" s="74"/>
      <c r="I12" s="5"/>
      <c r="J12" s="1" t="s">
        <v>15</v>
      </c>
      <c r="K12" s="45">
        <f t="shared" si="1"/>
        <v>0.09</v>
      </c>
      <c r="L12" s="45">
        <f t="shared" si="2"/>
        <v>0.1</v>
      </c>
      <c r="M12" s="45">
        <f t="shared" si="3"/>
        <v>0.1</v>
      </c>
      <c r="N12" s="45">
        <f t="shared" si="4"/>
        <v>0.1</v>
      </c>
      <c r="O12" s="45">
        <f t="shared" si="5"/>
        <v>0.1</v>
      </c>
      <c r="P12" s="45">
        <f t="shared" si="26"/>
        <v>0.1</v>
      </c>
      <c r="Q12" s="45">
        <f t="shared" si="6"/>
        <v>0.09</v>
      </c>
      <c r="R12" s="45">
        <f t="shared" si="7"/>
        <v>0.1</v>
      </c>
      <c r="S12" s="45">
        <f t="shared" si="8"/>
        <v>0.1</v>
      </c>
      <c r="T12" s="45">
        <f t="shared" si="9"/>
        <v>0.1</v>
      </c>
      <c r="U12" s="45">
        <f t="shared" si="10"/>
        <v>0.1</v>
      </c>
      <c r="V12" s="45">
        <f t="shared" si="11"/>
        <v>0.1</v>
      </c>
      <c r="W12" s="45">
        <f t="shared" si="12"/>
        <v>0.1</v>
      </c>
      <c r="X12" s="45">
        <f t="shared" si="13"/>
        <v>0.1</v>
      </c>
      <c r="Y12" s="45">
        <f t="shared" si="14"/>
        <v>0.08</v>
      </c>
      <c r="Z12" s="45">
        <f t="shared" si="15"/>
        <v>0.1</v>
      </c>
      <c r="AA12" s="45">
        <f t="shared" si="16"/>
        <v>0.09</v>
      </c>
      <c r="AB12" s="45">
        <f t="shared" si="17"/>
        <v>0.09</v>
      </c>
      <c r="AC12" s="45">
        <f t="shared" si="18"/>
        <v>0.1</v>
      </c>
      <c r="AD12" s="45">
        <f t="shared" si="19"/>
        <v>0.12</v>
      </c>
      <c r="AE12" s="45">
        <f t="shared" si="20"/>
        <v>0.09</v>
      </c>
      <c r="AF12" s="45">
        <f t="shared" si="21"/>
        <v>0.09</v>
      </c>
      <c r="AG12" s="45">
        <f t="shared" si="22"/>
        <v>0.09</v>
      </c>
      <c r="AH12" s="45">
        <f t="shared" si="23"/>
        <v>0.09</v>
      </c>
      <c r="AI12" s="45">
        <f t="shared" si="24"/>
        <v>0.1</v>
      </c>
      <c r="AJ12" s="45">
        <f t="shared" si="25"/>
        <v>0.09</v>
      </c>
    </row>
    <row r="13" spans="1:36" ht="12.95" customHeight="1" x14ac:dyDescent="0.15">
      <c r="A13" s="79">
        <v>260</v>
      </c>
      <c r="B13" s="123" t="s">
        <v>71</v>
      </c>
      <c r="C13" s="124"/>
      <c r="D13" s="64">
        <v>12</v>
      </c>
      <c r="E13" s="64">
        <v>11</v>
      </c>
      <c r="F13" s="4">
        <f t="shared" si="0"/>
        <v>7.0000000000000007E-2</v>
      </c>
      <c r="G13" s="5"/>
      <c r="H13" s="64"/>
      <c r="I13" s="5"/>
      <c r="J13" s="1" t="s">
        <v>15</v>
      </c>
      <c r="K13" s="45">
        <f t="shared" si="1"/>
        <v>7.0000000000000007E-2</v>
      </c>
      <c r="L13" s="45">
        <f t="shared" si="2"/>
        <v>7.0000000000000007E-2</v>
      </c>
      <c r="M13" s="45">
        <f t="shared" si="3"/>
        <v>7.0000000000000007E-2</v>
      </c>
      <c r="N13" s="45">
        <f t="shared" si="4"/>
        <v>7.0000000000000007E-2</v>
      </c>
      <c r="O13" s="45">
        <f t="shared" si="5"/>
        <v>7.0000000000000007E-2</v>
      </c>
      <c r="P13" s="45">
        <f t="shared" si="26"/>
        <v>7.0000000000000007E-2</v>
      </c>
      <c r="Q13" s="45">
        <f t="shared" si="6"/>
        <v>0.06</v>
      </c>
      <c r="R13" s="45">
        <f t="shared" si="7"/>
        <v>7.0000000000000007E-2</v>
      </c>
      <c r="S13" s="45">
        <f t="shared" si="8"/>
        <v>7.0000000000000007E-2</v>
      </c>
      <c r="T13" s="45">
        <f t="shared" si="9"/>
        <v>7.0000000000000007E-2</v>
      </c>
      <c r="U13" s="45">
        <f t="shared" si="10"/>
        <v>7.0000000000000007E-2</v>
      </c>
      <c r="V13" s="45">
        <f t="shared" si="11"/>
        <v>7.0000000000000007E-2</v>
      </c>
      <c r="W13" s="45">
        <f t="shared" si="12"/>
        <v>7.0000000000000007E-2</v>
      </c>
      <c r="X13" s="45">
        <f t="shared" si="13"/>
        <v>7.0000000000000007E-2</v>
      </c>
      <c r="Y13" s="45">
        <f t="shared" si="14"/>
        <v>0.06</v>
      </c>
      <c r="Z13" s="45">
        <f t="shared" si="15"/>
        <v>7.0000000000000007E-2</v>
      </c>
      <c r="AA13" s="45">
        <f t="shared" si="16"/>
        <v>0.06</v>
      </c>
      <c r="AB13" s="45">
        <f t="shared" si="17"/>
        <v>0.06</v>
      </c>
      <c r="AC13" s="45">
        <f t="shared" si="18"/>
        <v>7.0000000000000007E-2</v>
      </c>
      <c r="AD13" s="45">
        <f t="shared" si="19"/>
        <v>0.08</v>
      </c>
      <c r="AE13" s="45">
        <f t="shared" si="20"/>
        <v>0.06</v>
      </c>
      <c r="AF13" s="45">
        <f t="shared" si="21"/>
        <v>0.06</v>
      </c>
      <c r="AG13" s="45">
        <f t="shared" si="22"/>
        <v>0.06</v>
      </c>
      <c r="AH13" s="45">
        <f t="shared" si="23"/>
        <v>0.06</v>
      </c>
      <c r="AI13" s="45">
        <f t="shared" si="24"/>
        <v>7.0000000000000007E-2</v>
      </c>
      <c r="AJ13" s="45">
        <f t="shared" si="25"/>
        <v>0.06</v>
      </c>
    </row>
    <row r="14" spans="1:36" ht="12.95" customHeight="1" x14ac:dyDescent="0.15">
      <c r="A14" s="79">
        <v>261</v>
      </c>
      <c r="B14" s="123" t="s">
        <v>71</v>
      </c>
      <c r="C14" s="124"/>
      <c r="D14" s="64">
        <v>14</v>
      </c>
      <c r="E14" s="64">
        <v>12</v>
      </c>
      <c r="F14" s="4">
        <f t="shared" si="0"/>
        <v>0.1</v>
      </c>
      <c r="G14" s="5"/>
      <c r="H14" s="64"/>
      <c r="I14" s="5"/>
      <c r="J14" s="1" t="s">
        <v>15</v>
      </c>
      <c r="K14" s="45">
        <f t="shared" si="1"/>
        <v>0.09</v>
      </c>
      <c r="L14" s="45">
        <f t="shared" si="2"/>
        <v>0.1</v>
      </c>
      <c r="M14" s="45">
        <f t="shared" si="3"/>
        <v>0.1</v>
      </c>
      <c r="N14" s="45">
        <f t="shared" si="4"/>
        <v>0.1</v>
      </c>
      <c r="O14" s="45">
        <f t="shared" si="5"/>
        <v>0.1</v>
      </c>
      <c r="P14" s="45">
        <f t="shared" si="26"/>
        <v>0.1</v>
      </c>
      <c r="Q14" s="45">
        <f t="shared" si="6"/>
        <v>0.09</v>
      </c>
      <c r="R14" s="45">
        <f t="shared" si="7"/>
        <v>0.1</v>
      </c>
      <c r="S14" s="45">
        <f t="shared" si="8"/>
        <v>0.1</v>
      </c>
      <c r="T14" s="45">
        <f t="shared" si="9"/>
        <v>0.1</v>
      </c>
      <c r="U14" s="45">
        <f t="shared" si="10"/>
        <v>0.1</v>
      </c>
      <c r="V14" s="45">
        <f t="shared" si="11"/>
        <v>0.1</v>
      </c>
      <c r="W14" s="45">
        <f t="shared" si="12"/>
        <v>0.1</v>
      </c>
      <c r="X14" s="45">
        <f t="shared" si="13"/>
        <v>0.1</v>
      </c>
      <c r="Y14" s="45">
        <f t="shared" si="14"/>
        <v>0.08</v>
      </c>
      <c r="Z14" s="45">
        <f t="shared" si="15"/>
        <v>0.1</v>
      </c>
      <c r="AA14" s="45">
        <f t="shared" si="16"/>
        <v>0.09</v>
      </c>
      <c r="AB14" s="45">
        <f t="shared" si="17"/>
        <v>0.09</v>
      </c>
      <c r="AC14" s="45">
        <f t="shared" si="18"/>
        <v>0.1</v>
      </c>
      <c r="AD14" s="45">
        <f t="shared" si="19"/>
        <v>0.12</v>
      </c>
      <c r="AE14" s="45">
        <f t="shared" si="20"/>
        <v>0.09</v>
      </c>
      <c r="AF14" s="45">
        <f t="shared" si="21"/>
        <v>0.09</v>
      </c>
      <c r="AG14" s="45">
        <f t="shared" si="22"/>
        <v>0.09</v>
      </c>
      <c r="AH14" s="45">
        <f t="shared" si="23"/>
        <v>0.09</v>
      </c>
      <c r="AI14" s="45">
        <f t="shared" si="24"/>
        <v>0.1</v>
      </c>
      <c r="AJ14" s="45">
        <f t="shared" si="25"/>
        <v>0.09</v>
      </c>
    </row>
    <row r="15" spans="1:36" ht="12.95" customHeight="1" x14ac:dyDescent="0.15">
      <c r="A15" s="79">
        <v>262</v>
      </c>
      <c r="B15" s="123" t="s">
        <v>71</v>
      </c>
      <c r="C15" s="124"/>
      <c r="D15" s="64">
        <v>14</v>
      </c>
      <c r="E15" s="64">
        <v>11</v>
      </c>
      <c r="F15" s="4">
        <f t="shared" si="0"/>
        <v>0.09</v>
      </c>
      <c r="G15" s="71"/>
      <c r="H15" s="74" t="s">
        <v>65</v>
      </c>
      <c r="I15" s="106" t="s">
        <v>299</v>
      </c>
      <c r="J15" s="1" t="s">
        <v>15</v>
      </c>
      <c r="K15" s="45">
        <f t="shared" si="1"/>
        <v>0.09</v>
      </c>
      <c r="L15" s="45">
        <f t="shared" si="2"/>
        <v>0.09</v>
      </c>
      <c r="M15" s="45">
        <f t="shared" si="3"/>
        <v>0.09</v>
      </c>
      <c r="N15" s="45">
        <f t="shared" si="4"/>
        <v>0.09</v>
      </c>
      <c r="O15" s="45">
        <f t="shared" si="5"/>
        <v>0.09</v>
      </c>
      <c r="P15" s="45">
        <f t="shared" si="26"/>
        <v>0.09</v>
      </c>
      <c r="Q15" s="45">
        <f t="shared" si="6"/>
        <v>0.08</v>
      </c>
      <c r="R15" s="45">
        <f t="shared" si="7"/>
        <v>0.09</v>
      </c>
      <c r="S15" s="45">
        <f t="shared" si="8"/>
        <v>0.09</v>
      </c>
      <c r="T15" s="45">
        <f t="shared" si="9"/>
        <v>0.09</v>
      </c>
      <c r="U15" s="45">
        <f t="shared" si="10"/>
        <v>0.09</v>
      </c>
      <c r="V15" s="45">
        <f t="shared" si="11"/>
        <v>0.09</v>
      </c>
      <c r="W15" s="45">
        <f t="shared" si="12"/>
        <v>0.09</v>
      </c>
      <c r="X15" s="45">
        <f t="shared" si="13"/>
        <v>0.09</v>
      </c>
      <c r="Y15" s="45">
        <f t="shared" si="14"/>
        <v>0.08</v>
      </c>
      <c r="Z15" s="45">
        <f t="shared" si="15"/>
        <v>0.09</v>
      </c>
      <c r="AA15" s="45">
        <f t="shared" si="16"/>
        <v>0.08</v>
      </c>
      <c r="AB15" s="45">
        <f t="shared" si="17"/>
        <v>0.09</v>
      </c>
      <c r="AC15" s="45">
        <f t="shared" si="18"/>
        <v>0.09</v>
      </c>
      <c r="AD15" s="45">
        <f t="shared" si="19"/>
        <v>0.11</v>
      </c>
      <c r="AE15" s="45">
        <f t="shared" si="20"/>
        <v>0.08</v>
      </c>
      <c r="AF15" s="45">
        <f t="shared" si="21"/>
        <v>0.09</v>
      </c>
      <c r="AG15" s="45">
        <f t="shared" si="22"/>
        <v>0.08</v>
      </c>
      <c r="AH15" s="45">
        <f t="shared" si="23"/>
        <v>0.08</v>
      </c>
      <c r="AI15" s="45">
        <f t="shared" si="24"/>
        <v>0.09</v>
      </c>
      <c r="AJ15" s="45">
        <f t="shared" si="25"/>
        <v>0.08</v>
      </c>
    </row>
    <row r="16" spans="1:36" ht="12.95" customHeight="1" x14ac:dyDescent="0.15">
      <c r="A16" s="79">
        <v>263</v>
      </c>
      <c r="B16" s="123" t="s">
        <v>71</v>
      </c>
      <c r="C16" s="124"/>
      <c r="D16" s="44">
        <v>22</v>
      </c>
      <c r="E16" s="44">
        <v>16</v>
      </c>
      <c r="F16" s="4">
        <f t="shared" si="0"/>
        <v>0.3</v>
      </c>
      <c r="G16" s="5"/>
      <c r="H16" s="44"/>
      <c r="I16" s="5"/>
      <c r="J16" s="1" t="s">
        <v>15</v>
      </c>
      <c r="K16" s="45">
        <f t="shared" si="1"/>
        <v>0.28000000000000003</v>
      </c>
      <c r="L16" s="45">
        <f t="shared" si="2"/>
        <v>0.3</v>
      </c>
      <c r="M16" s="45">
        <f t="shared" si="3"/>
        <v>0.3</v>
      </c>
      <c r="N16" s="45">
        <f t="shared" si="4"/>
        <v>0.3</v>
      </c>
      <c r="O16" s="45">
        <f t="shared" si="5"/>
        <v>0.3</v>
      </c>
      <c r="P16" s="45">
        <f t="shared" si="26"/>
        <v>0.3</v>
      </c>
      <c r="Q16" s="45">
        <f t="shared" si="6"/>
        <v>0.28000000000000003</v>
      </c>
      <c r="R16" s="45">
        <f t="shared" si="7"/>
        <v>0.3</v>
      </c>
      <c r="S16" s="45">
        <f t="shared" si="8"/>
        <v>0.3</v>
      </c>
      <c r="T16" s="45">
        <f t="shared" si="9"/>
        <v>0.3</v>
      </c>
      <c r="U16" s="45">
        <f t="shared" si="10"/>
        <v>0.3</v>
      </c>
      <c r="V16" s="45">
        <f t="shared" si="11"/>
        <v>0.32</v>
      </c>
      <c r="W16" s="45">
        <f t="shared" si="12"/>
        <v>0.3</v>
      </c>
      <c r="X16" s="45">
        <f t="shared" si="13"/>
        <v>0.3</v>
      </c>
      <c r="Y16" s="45">
        <f t="shared" si="14"/>
        <v>0.27</v>
      </c>
      <c r="Z16" s="45">
        <f t="shared" si="15"/>
        <v>0.3</v>
      </c>
      <c r="AA16" s="45">
        <f t="shared" si="16"/>
        <v>0.27</v>
      </c>
      <c r="AB16" s="45">
        <f t="shared" si="17"/>
        <v>0.31</v>
      </c>
      <c r="AC16" s="45">
        <f t="shared" si="18"/>
        <v>0.31</v>
      </c>
      <c r="AD16" s="45">
        <f t="shared" si="19"/>
        <v>0.34</v>
      </c>
      <c r="AE16" s="45">
        <f t="shared" si="20"/>
        <v>0.28000000000000003</v>
      </c>
      <c r="AF16" s="45">
        <f t="shared" si="21"/>
        <v>0.31</v>
      </c>
      <c r="AG16" s="45">
        <f t="shared" si="22"/>
        <v>0.27</v>
      </c>
      <c r="AH16" s="45">
        <f t="shared" si="23"/>
        <v>0.28000000000000003</v>
      </c>
      <c r="AI16" s="45">
        <f t="shared" si="24"/>
        <v>0.3</v>
      </c>
      <c r="AJ16" s="45">
        <f t="shared" si="25"/>
        <v>0.28000000000000003</v>
      </c>
    </row>
    <row r="17" spans="1:36" ht="12.95" customHeight="1" x14ac:dyDescent="0.15">
      <c r="A17" s="79">
        <v>264</v>
      </c>
      <c r="B17" s="123" t="s">
        <v>71</v>
      </c>
      <c r="C17" s="124"/>
      <c r="D17" s="44">
        <v>14</v>
      </c>
      <c r="E17" s="44">
        <v>11</v>
      </c>
      <c r="F17" s="4">
        <f t="shared" si="0"/>
        <v>0.09</v>
      </c>
      <c r="G17" s="71"/>
      <c r="H17" s="74"/>
      <c r="I17" s="106"/>
      <c r="J17" s="1" t="s">
        <v>15</v>
      </c>
      <c r="K17" s="45">
        <f t="shared" si="1"/>
        <v>0.09</v>
      </c>
      <c r="L17" s="45">
        <f t="shared" si="2"/>
        <v>0.09</v>
      </c>
      <c r="M17" s="45">
        <f t="shared" si="3"/>
        <v>0.09</v>
      </c>
      <c r="N17" s="45">
        <f t="shared" si="4"/>
        <v>0.09</v>
      </c>
      <c r="O17" s="45">
        <f t="shared" si="5"/>
        <v>0.09</v>
      </c>
      <c r="P17" s="45">
        <f t="shared" si="26"/>
        <v>0.09</v>
      </c>
      <c r="Q17" s="45">
        <f t="shared" si="6"/>
        <v>0.08</v>
      </c>
      <c r="R17" s="45">
        <f t="shared" si="7"/>
        <v>0.09</v>
      </c>
      <c r="S17" s="45">
        <f t="shared" si="8"/>
        <v>0.09</v>
      </c>
      <c r="T17" s="45">
        <f t="shared" si="9"/>
        <v>0.09</v>
      </c>
      <c r="U17" s="45">
        <f t="shared" si="10"/>
        <v>0.09</v>
      </c>
      <c r="V17" s="45">
        <f t="shared" si="11"/>
        <v>0.09</v>
      </c>
      <c r="W17" s="45">
        <f t="shared" si="12"/>
        <v>0.09</v>
      </c>
      <c r="X17" s="45">
        <f t="shared" si="13"/>
        <v>0.09</v>
      </c>
      <c r="Y17" s="45">
        <f t="shared" si="14"/>
        <v>0.08</v>
      </c>
      <c r="Z17" s="45">
        <f t="shared" si="15"/>
        <v>0.09</v>
      </c>
      <c r="AA17" s="45">
        <f t="shared" si="16"/>
        <v>0.08</v>
      </c>
      <c r="AB17" s="45">
        <f t="shared" si="17"/>
        <v>0.09</v>
      </c>
      <c r="AC17" s="45">
        <f t="shared" si="18"/>
        <v>0.09</v>
      </c>
      <c r="AD17" s="45">
        <f t="shared" si="19"/>
        <v>0.11</v>
      </c>
      <c r="AE17" s="45">
        <f t="shared" si="20"/>
        <v>0.08</v>
      </c>
      <c r="AF17" s="45">
        <f t="shared" si="21"/>
        <v>0.09</v>
      </c>
      <c r="AG17" s="45">
        <f t="shared" si="22"/>
        <v>0.08</v>
      </c>
      <c r="AH17" s="45">
        <f t="shared" si="23"/>
        <v>0.08</v>
      </c>
      <c r="AI17" s="45">
        <f t="shared" si="24"/>
        <v>0.09</v>
      </c>
      <c r="AJ17" s="45">
        <f t="shared" si="25"/>
        <v>0.08</v>
      </c>
    </row>
    <row r="18" spans="1:36" ht="12.95" customHeight="1" x14ac:dyDescent="0.15">
      <c r="A18" s="79">
        <v>265</v>
      </c>
      <c r="B18" s="123" t="s">
        <v>71</v>
      </c>
      <c r="C18" s="124"/>
      <c r="D18" s="44">
        <v>12</v>
      </c>
      <c r="E18" s="44">
        <v>11</v>
      </c>
      <c r="F18" s="4">
        <f t="shared" si="0"/>
        <v>7.0000000000000007E-2</v>
      </c>
      <c r="G18" s="5"/>
      <c r="H18" s="74"/>
      <c r="I18" s="5"/>
      <c r="J18" s="1" t="s">
        <v>15</v>
      </c>
      <c r="K18" s="45">
        <f t="shared" si="1"/>
        <v>7.0000000000000007E-2</v>
      </c>
      <c r="L18" s="45">
        <f t="shared" si="2"/>
        <v>7.0000000000000007E-2</v>
      </c>
      <c r="M18" s="45">
        <f t="shared" si="3"/>
        <v>7.0000000000000007E-2</v>
      </c>
      <c r="N18" s="45">
        <f t="shared" si="4"/>
        <v>7.0000000000000007E-2</v>
      </c>
      <c r="O18" s="45">
        <f t="shared" si="5"/>
        <v>7.0000000000000007E-2</v>
      </c>
      <c r="P18" s="45">
        <f t="shared" si="26"/>
        <v>7.0000000000000007E-2</v>
      </c>
      <c r="Q18" s="45">
        <f t="shared" si="6"/>
        <v>0.06</v>
      </c>
      <c r="R18" s="45">
        <f t="shared" si="7"/>
        <v>7.0000000000000007E-2</v>
      </c>
      <c r="S18" s="45">
        <f t="shared" si="8"/>
        <v>7.0000000000000007E-2</v>
      </c>
      <c r="T18" s="45">
        <f t="shared" si="9"/>
        <v>7.0000000000000007E-2</v>
      </c>
      <c r="U18" s="45">
        <f t="shared" si="10"/>
        <v>7.0000000000000007E-2</v>
      </c>
      <c r="V18" s="45">
        <f t="shared" si="11"/>
        <v>7.0000000000000007E-2</v>
      </c>
      <c r="W18" s="45">
        <f t="shared" si="12"/>
        <v>7.0000000000000007E-2</v>
      </c>
      <c r="X18" s="45">
        <f t="shared" si="13"/>
        <v>7.0000000000000007E-2</v>
      </c>
      <c r="Y18" s="45">
        <f t="shared" si="14"/>
        <v>0.06</v>
      </c>
      <c r="Z18" s="45">
        <f t="shared" si="15"/>
        <v>7.0000000000000007E-2</v>
      </c>
      <c r="AA18" s="45">
        <f t="shared" si="16"/>
        <v>0.06</v>
      </c>
      <c r="AB18" s="45">
        <f t="shared" si="17"/>
        <v>0.06</v>
      </c>
      <c r="AC18" s="45">
        <f t="shared" si="18"/>
        <v>7.0000000000000007E-2</v>
      </c>
      <c r="AD18" s="45">
        <f t="shared" si="19"/>
        <v>0.08</v>
      </c>
      <c r="AE18" s="45">
        <f t="shared" si="20"/>
        <v>0.06</v>
      </c>
      <c r="AF18" s="45">
        <f t="shared" si="21"/>
        <v>0.06</v>
      </c>
      <c r="AG18" s="45">
        <f t="shared" si="22"/>
        <v>0.06</v>
      </c>
      <c r="AH18" s="45">
        <f t="shared" si="23"/>
        <v>0.06</v>
      </c>
      <c r="AI18" s="45">
        <f t="shared" si="24"/>
        <v>7.0000000000000007E-2</v>
      </c>
      <c r="AJ18" s="45">
        <f t="shared" si="25"/>
        <v>0.06</v>
      </c>
    </row>
    <row r="19" spans="1:36" ht="12.95" customHeight="1" x14ac:dyDescent="0.15">
      <c r="A19" s="79">
        <v>266</v>
      </c>
      <c r="B19" s="123" t="s">
        <v>71</v>
      </c>
      <c r="C19" s="124"/>
      <c r="D19" s="44">
        <v>18</v>
      </c>
      <c r="E19" s="44">
        <v>13</v>
      </c>
      <c r="F19" s="4">
        <f t="shared" si="0"/>
        <v>0.17</v>
      </c>
      <c r="G19" s="5"/>
      <c r="H19" s="74"/>
      <c r="I19" s="5"/>
      <c r="J19" s="1" t="s">
        <v>15</v>
      </c>
      <c r="K19" s="45">
        <f t="shared" si="1"/>
        <v>0.16</v>
      </c>
      <c r="L19" s="45">
        <f t="shared" si="2"/>
        <v>0.17</v>
      </c>
      <c r="M19" s="45">
        <f t="shared" si="3"/>
        <v>0.16</v>
      </c>
      <c r="N19" s="45">
        <f t="shared" si="4"/>
        <v>0.17</v>
      </c>
      <c r="O19" s="45">
        <f t="shared" si="5"/>
        <v>0.17</v>
      </c>
      <c r="P19" s="45">
        <f t="shared" si="26"/>
        <v>0.17</v>
      </c>
      <c r="Q19" s="45">
        <f t="shared" si="6"/>
        <v>0.16</v>
      </c>
      <c r="R19" s="45">
        <f t="shared" si="7"/>
        <v>0.17</v>
      </c>
      <c r="S19" s="45">
        <f t="shared" si="8"/>
        <v>0.17</v>
      </c>
      <c r="T19" s="45">
        <f t="shared" si="9"/>
        <v>0.16</v>
      </c>
      <c r="U19" s="45">
        <f t="shared" si="10"/>
        <v>0.17</v>
      </c>
      <c r="V19" s="45">
        <f t="shared" si="11"/>
        <v>0.18</v>
      </c>
      <c r="W19" s="45">
        <f t="shared" si="12"/>
        <v>0.17</v>
      </c>
      <c r="X19" s="45">
        <f t="shared" si="13"/>
        <v>0.17</v>
      </c>
      <c r="Y19" s="45">
        <f t="shared" si="14"/>
        <v>0.15</v>
      </c>
      <c r="Z19" s="45">
        <f t="shared" si="15"/>
        <v>0.17</v>
      </c>
      <c r="AA19" s="45">
        <f t="shared" si="16"/>
        <v>0.15</v>
      </c>
      <c r="AB19" s="45">
        <f t="shared" si="17"/>
        <v>0.17</v>
      </c>
      <c r="AC19" s="45">
        <f t="shared" si="18"/>
        <v>0.17</v>
      </c>
      <c r="AD19" s="45">
        <f t="shared" si="19"/>
        <v>0.19</v>
      </c>
      <c r="AE19" s="45">
        <f t="shared" si="20"/>
        <v>0.15</v>
      </c>
      <c r="AF19" s="45">
        <f t="shared" si="21"/>
        <v>0.17</v>
      </c>
      <c r="AG19" s="45">
        <f t="shared" si="22"/>
        <v>0.15</v>
      </c>
      <c r="AH19" s="45">
        <f t="shared" si="23"/>
        <v>0.15</v>
      </c>
      <c r="AI19" s="45">
        <f t="shared" si="24"/>
        <v>0.17</v>
      </c>
      <c r="AJ19" s="45">
        <f t="shared" si="25"/>
        <v>0.15</v>
      </c>
    </row>
    <row r="20" spans="1:36" ht="12.95" customHeight="1" x14ac:dyDescent="0.15">
      <c r="A20" s="79">
        <v>267</v>
      </c>
      <c r="B20" s="123" t="s">
        <v>71</v>
      </c>
      <c r="C20" s="124"/>
      <c r="D20" s="44">
        <v>10</v>
      </c>
      <c r="E20" s="44">
        <v>8</v>
      </c>
      <c r="F20" s="4">
        <f t="shared" si="0"/>
        <v>0.03</v>
      </c>
      <c r="G20" s="5" t="s">
        <v>82</v>
      </c>
      <c r="H20" s="79" t="s">
        <v>65</v>
      </c>
      <c r="I20" s="5" t="s">
        <v>82</v>
      </c>
      <c r="J20" s="1" t="s">
        <v>15</v>
      </c>
      <c r="K20" s="45">
        <f t="shared" si="1"/>
        <v>0.03</v>
      </c>
      <c r="L20" s="45">
        <f t="shared" si="2"/>
        <v>0.03</v>
      </c>
      <c r="M20" s="45">
        <f t="shared" si="3"/>
        <v>0.03</v>
      </c>
      <c r="N20" s="45">
        <f t="shared" si="4"/>
        <v>0.04</v>
      </c>
      <c r="O20" s="45">
        <f t="shared" si="5"/>
        <v>0.04</v>
      </c>
      <c r="P20" s="45">
        <f t="shared" si="26"/>
        <v>0.03</v>
      </c>
      <c r="Q20" s="45">
        <f t="shared" si="6"/>
        <v>0.03</v>
      </c>
      <c r="R20" s="45">
        <f t="shared" si="7"/>
        <v>0.03</v>
      </c>
      <c r="S20" s="45">
        <f t="shared" si="8"/>
        <v>0.03</v>
      </c>
      <c r="T20" s="45">
        <f t="shared" si="9"/>
        <v>0.03</v>
      </c>
      <c r="U20" s="45">
        <f t="shared" si="10"/>
        <v>0.03</v>
      </c>
      <c r="V20" s="45">
        <f t="shared" si="11"/>
        <v>0.04</v>
      </c>
      <c r="W20" s="45">
        <f t="shared" si="12"/>
        <v>0.04</v>
      </c>
      <c r="X20" s="45">
        <f t="shared" si="13"/>
        <v>0.03</v>
      </c>
      <c r="Y20" s="45">
        <f t="shared" si="14"/>
        <v>0.03</v>
      </c>
      <c r="Z20" s="45">
        <f t="shared" si="15"/>
        <v>0.04</v>
      </c>
      <c r="AA20" s="45">
        <f t="shared" si="16"/>
        <v>0.03</v>
      </c>
      <c r="AB20" s="45">
        <f t="shared" si="17"/>
        <v>0.03</v>
      </c>
      <c r="AC20" s="45">
        <f t="shared" si="18"/>
        <v>0.03</v>
      </c>
      <c r="AD20" s="45">
        <f t="shared" si="19"/>
        <v>0.04</v>
      </c>
      <c r="AE20" s="45">
        <f t="shared" si="20"/>
        <v>0.03</v>
      </c>
      <c r="AF20" s="45">
        <f t="shared" si="21"/>
        <v>0.03</v>
      </c>
      <c r="AG20" s="45">
        <f t="shared" si="22"/>
        <v>0.03</v>
      </c>
      <c r="AH20" s="45">
        <f t="shared" si="23"/>
        <v>0.03</v>
      </c>
      <c r="AI20" s="45">
        <f t="shared" si="24"/>
        <v>0.04</v>
      </c>
      <c r="AJ20" s="45">
        <f t="shared" si="25"/>
        <v>0.03</v>
      </c>
    </row>
    <row r="21" spans="1:36" ht="12.95" customHeight="1" x14ac:dyDescent="0.15">
      <c r="A21" s="79">
        <v>268</v>
      </c>
      <c r="B21" s="123" t="s">
        <v>71</v>
      </c>
      <c r="C21" s="124"/>
      <c r="D21" s="44">
        <v>14</v>
      </c>
      <c r="E21" s="44">
        <v>11</v>
      </c>
      <c r="F21" s="4">
        <f t="shared" si="0"/>
        <v>0.09</v>
      </c>
      <c r="G21" s="5"/>
      <c r="H21" s="74"/>
      <c r="I21" s="44"/>
      <c r="J21" s="1" t="s">
        <v>15</v>
      </c>
      <c r="K21" s="45">
        <f t="shared" si="1"/>
        <v>0.09</v>
      </c>
      <c r="L21" s="45">
        <f t="shared" si="2"/>
        <v>0.09</v>
      </c>
      <c r="M21" s="45">
        <f t="shared" si="3"/>
        <v>0.09</v>
      </c>
      <c r="N21" s="45">
        <f t="shared" si="4"/>
        <v>0.09</v>
      </c>
      <c r="O21" s="45">
        <f t="shared" si="5"/>
        <v>0.09</v>
      </c>
      <c r="P21" s="45">
        <f t="shared" si="26"/>
        <v>0.09</v>
      </c>
      <c r="Q21" s="45">
        <f t="shared" si="6"/>
        <v>0.08</v>
      </c>
      <c r="R21" s="45">
        <f t="shared" si="7"/>
        <v>0.09</v>
      </c>
      <c r="S21" s="45">
        <f t="shared" si="8"/>
        <v>0.09</v>
      </c>
      <c r="T21" s="45">
        <f t="shared" si="9"/>
        <v>0.09</v>
      </c>
      <c r="U21" s="45">
        <f t="shared" si="10"/>
        <v>0.09</v>
      </c>
      <c r="V21" s="45">
        <f t="shared" si="11"/>
        <v>0.09</v>
      </c>
      <c r="W21" s="45">
        <f t="shared" si="12"/>
        <v>0.09</v>
      </c>
      <c r="X21" s="45">
        <f t="shared" si="13"/>
        <v>0.09</v>
      </c>
      <c r="Y21" s="45">
        <f t="shared" si="14"/>
        <v>0.08</v>
      </c>
      <c r="Z21" s="45">
        <f t="shared" si="15"/>
        <v>0.09</v>
      </c>
      <c r="AA21" s="45">
        <f t="shared" si="16"/>
        <v>0.08</v>
      </c>
      <c r="AB21" s="45">
        <f t="shared" si="17"/>
        <v>0.09</v>
      </c>
      <c r="AC21" s="45">
        <f t="shared" si="18"/>
        <v>0.09</v>
      </c>
      <c r="AD21" s="45">
        <f t="shared" si="19"/>
        <v>0.11</v>
      </c>
      <c r="AE21" s="45">
        <f t="shared" si="20"/>
        <v>0.08</v>
      </c>
      <c r="AF21" s="45">
        <f t="shared" si="21"/>
        <v>0.09</v>
      </c>
      <c r="AG21" s="45">
        <f t="shared" si="22"/>
        <v>0.08</v>
      </c>
      <c r="AH21" s="45">
        <f t="shared" si="23"/>
        <v>0.08</v>
      </c>
      <c r="AI21" s="45">
        <f t="shared" si="24"/>
        <v>0.09</v>
      </c>
      <c r="AJ21" s="45">
        <f t="shared" si="25"/>
        <v>0.08</v>
      </c>
    </row>
    <row r="22" spans="1:36" ht="12.95" customHeight="1" x14ac:dyDescent="0.15">
      <c r="A22" s="79">
        <v>269</v>
      </c>
      <c r="B22" s="123" t="s">
        <v>71</v>
      </c>
      <c r="C22" s="124"/>
      <c r="D22" s="44">
        <v>12</v>
      </c>
      <c r="E22" s="44">
        <v>10</v>
      </c>
      <c r="F22" s="4">
        <f t="shared" si="0"/>
        <v>0.06</v>
      </c>
      <c r="G22" s="5"/>
      <c r="H22" s="79" t="s">
        <v>65</v>
      </c>
      <c r="I22" s="44" t="s">
        <v>299</v>
      </c>
      <c r="J22" s="1" t="s">
        <v>15</v>
      </c>
      <c r="K22" s="45">
        <f t="shared" si="1"/>
        <v>0.06</v>
      </c>
      <c r="L22" s="45">
        <f t="shared" si="2"/>
        <v>0.06</v>
      </c>
      <c r="M22" s="45">
        <f t="shared" si="3"/>
        <v>0.06</v>
      </c>
      <c r="N22" s="45">
        <f t="shared" si="4"/>
        <v>0.06</v>
      </c>
      <c r="O22" s="45">
        <f t="shared" si="5"/>
        <v>0.06</v>
      </c>
      <c r="P22" s="45">
        <f t="shared" si="26"/>
        <v>0.06</v>
      </c>
      <c r="Q22" s="45">
        <f t="shared" si="6"/>
        <v>0.06</v>
      </c>
      <c r="R22" s="45">
        <f t="shared" si="7"/>
        <v>0.06</v>
      </c>
      <c r="S22" s="45">
        <f t="shared" si="8"/>
        <v>0.06</v>
      </c>
      <c r="T22" s="45">
        <f t="shared" si="9"/>
        <v>0.06</v>
      </c>
      <c r="U22" s="45">
        <f t="shared" si="10"/>
        <v>0.06</v>
      </c>
      <c r="V22" s="45">
        <f t="shared" si="11"/>
        <v>0.06</v>
      </c>
      <c r="W22" s="45">
        <f t="shared" si="12"/>
        <v>0.06</v>
      </c>
      <c r="X22" s="45">
        <f t="shared" si="13"/>
        <v>0.06</v>
      </c>
      <c r="Y22" s="45">
        <f t="shared" si="14"/>
        <v>0.05</v>
      </c>
      <c r="Z22" s="45">
        <f t="shared" si="15"/>
        <v>0.06</v>
      </c>
      <c r="AA22" s="45">
        <f t="shared" si="16"/>
        <v>0.06</v>
      </c>
      <c r="AB22" s="45">
        <f t="shared" si="17"/>
        <v>0.06</v>
      </c>
      <c r="AC22" s="45">
        <f t="shared" si="18"/>
        <v>0.06</v>
      </c>
      <c r="AD22" s="45">
        <f t="shared" si="19"/>
        <v>7.0000000000000007E-2</v>
      </c>
      <c r="AE22" s="45">
        <f t="shared" si="20"/>
        <v>0.05</v>
      </c>
      <c r="AF22" s="45">
        <f t="shared" si="21"/>
        <v>0.06</v>
      </c>
      <c r="AG22" s="45">
        <f t="shared" si="22"/>
        <v>0.05</v>
      </c>
      <c r="AH22" s="45">
        <f t="shared" si="23"/>
        <v>0.05</v>
      </c>
      <c r="AI22" s="45">
        <f t="shared" si="24"/>
        <v>0.06</v>
      </c>
      <c r="AJ22" s="45">
        <f t="shared" si="25"/>
        <v>0.05</v>
      </c>
    </row>
    <row r="23" spans="1:36" ht="12.95" customHeight="1" x14ac:dyDescent="0.15">
      <c r="A23" s="79">
        <v>270</v>
      </c>
      <c r="B23" s="123" t="s">
        <v>71</v>
      </c>
      <c r="C23" s="124"/>
      <c r="D23" s="44">
        <v>14</v>
      </c>
      <c r="E23" s="44">
        <v>11</v>
      </c>
      <c r="F23" s="4">
        <f t="shared" si="0"/>
        <v>0.09</v>
      </c>
      <c r="G23" s="5"/>
      <c r="H23" s="74"/>
      <c r="I23" s="44"/>
      <c r="J23" s="1" t="s">
        <v>15</v>
      </c>
      <c r="K23" s="45">
        <f t="shared" si="1"/>
        <v>0.09</v>
      </c>
      <c r="L23" s="45">
        <f t="shared" si="2"/>
        <v>0.09</v>
      </c>
      <c r="M23" s="45">
        <f t="shared" si="3"/>
        <v>0.09</v>
      </c>
      <c r="N23" s="45">
        <f t="shared" si="4"/>
        <v>0.09</v>
      </c>
      <c r="O23" s="45">
        <f t="shared" si="5"/>
        <v>0.09</v>
      </c>
      <c r="P23" s="45">
        <f t="shared" si="26"/>
        <v>0.09</v>
      </c>
      <c r="Q23" s="45">
        <f t="shared" si="6"/>
        <v>0.08</v>
      </c>
      <c r="R23" s="45">
        <f t="shared" si="7"/>
        <v>0.09</v>
      </c>
      <c r="S23" s="45">
        <f t="shared" si="8"/>
        <v>0.09</v>
      </c>
      <c r="T23" s="45">
        <f t="shared" si="9"/>
        <v>0.09</v>
      </c>
      <c r="U23" s="45">
        <f t="shared" si="10"/>
        <v>0.09</v>
      </c>
      <c r="V23" s="45">
        <f t="shared" si="11"/>
        <v>0.09</v>
      </c>
      <c r="W23" s="45">
        <f t="shared" si="12"/>
        <v>0.09</v>
      </c>
      <c r="X23" s="45">
        <f t="shared" si="13"/>
        <v>0.09</v>
      </c>
      <c r="Y23" s="45">
        <f t="shared" si="14"/>
        <v>0.08</v>
      </c>
      <c r="Z23" s="45">
        <f t="shared" si="15"/>
        <v>0.09</v>
      </c>
      <c r="AA23" s="45">
        <f t="shared" si="16"/>
        <v>0.08</v>
      </c>
      <c r="AB23" s="45">
        <f t="shared" si="17"/>
        <v>0.09</v>
      </c>
      <c r="AC23" s="45">
        <f t="shared" si="18"/>
        <v>0.09</v>
      </c>
      <c r="AD23" s="45">
        <f t="shared" si="19"/>
        <v>0.11</v>
      </c>
      <c r="AE23" s="45">
        <f t="shared" si="20"/>
        <v>0.08</v>
      </c>
      <c r="AF23" s="45">
        <f t="shared" si="21"/>
        <v>0.09</v>
      </c>
      <c r="AG23" s="45">
        <f t="shared" si="22"/>
        <v>0.08</v>
      </c>
      <c r="AH23" s="45">
        <f t="shared" si="23"/>
        <v>0.08</v>
      </c>
      <c r="AI23" s="45">
        <f t="shared" si="24"/>
        <v>0.09</v>
      </c>
      <c r="AJ23" s="45">
        <f t="shared" si="25"/>
        <v>0.08</v>
      </c>
    </row>
    <row r="24" spans="1:36" ht="12.95" customHeight="1" x14ac:dyDescent="0.15">
      <c r="A24" s="79">
        <v>271</v>
      </c>
      <c r="B24" s="123" t="s">
        <v>71</v>
      </c>
      <c r="C24" s="124"/>
      <c r="D24" s="44">
        <v>14</v>
      </c>
      <c r="E24" s="44">
        <v>11</v>
      </c>
      <c r="F24" s="4">
        <f t="shared" si="0"/>
        <v>0.09</v>
      </c>
      <c r="G24" s="71"/>
      <c r="H24" s="74"/>
      <c r="I24" s="44"/>
      <c r="J24" s="1" t="s">
        <v>15</v>
      </c>
      <c r="K24" s="45">
        <f t="shared" si="1"/>
        <v>0.09</v>
      </c>
      <c r="L24" s="45">
        <f t="shared" si="2"/>
        <v>0.09</v>
      </c>
      <c r="M24" s="45">
        <f t="shared" si="3"/>
        <v>0.09</v>
      </c>
      <c r="N24" s="45">
        <f t="shared" si="4"/>
        <v>0.09</v>
      </c>
      <c r="O24" s="45">
        <f t="shared" si="5"/>
        <v>0.09</v>
      </c>
      <c r="P24" s="45">
        <f t="shared" si="26"/>
        <v>0.09</v>
      </c>
      <c r="Q24" s="45">
        <f t="shared" si="6"/>
        <v>0.08</v>
      </c>
      <c r="R24" s="45">
        <f t="shared" si="7"/>
        <v>0.09</v>
      </c>
      <c r="S24" s="45">
        <f t="shared" si="8"/>
        <v>0.09</v>
      </c>
      <c r="T24" s="45">
        <f t="shared" si="9"/>
        <v>0.09</v>
      </c>
      <c r="U24" s="45">
        <f t="shared" si="10"/>
        <v>0.09</v>
      </c>
      <c r="V24" s="45">
        <f t="shared" si="11"/>
        <v>0.09</v>
      </c>
      <c r="W24" s="45">
        <f t="shared" si="12"/>
        <v>0.09</v>
      </c>
      <c r="X24" s="45">
        <f t="shared" si="13"/>
        <v>0.09</v>
      </c>
      <c r="Y24" s="45">
        <f t="shared" si="14"/>
        <v>0.08</v>
      </c>
      <c r="Z24" s="45">
        <f t="shared" si="15"/>
        <v>0.09</v>
      </c>
      <c r="AA24" s="45">
        <f t="shared" si="16"/>
        <v>0.08</v>
      </c>
      <c r="AB24" s="45">
        <f t="shared" si="17"/>
        <v>0.09</v>
      </c>
      <c r="AC24" s="45">
        <f t="shared" si="18"/>
        <v>0.09</v>
      </c>
      <c r="AD24" s="45">
        <f t="shared" si="19"/>
        <v>0.11</v>
      </c>
      <c r="AE24" s="45">
        <f t="shared" si="20"/>
        <v>0.08</v>
      </c>
      <c r="AF24" s="45">
        <f t="shared" si="21"/>
        <v>0.09</v>
      </c>
      <c r="AG24" s="45">
        <f t="shared" si="22"/>
        <v>0.08</v>
      </c>
      <c r="AH24" s="45">
        <f t="shared" si="23"/>
        <v>0.08</v>
      </c>
      <c r="AI24" s="45">
        <f t="shared" si="24"/>
        <v>0.09</v>
      </c>
      <c r="AJ24" s="45">
        <f t="shared" si="25"/>
        <v>0.08</v>
      </c>
    </row>
    <row r="25" spans="1:36" ht="12.95" customHeight="1" x14ac:dyDescent="0.15">
      <c r="A25" s="79">
        <v>272</v>
      </c>
      <c r="B25" s="123" t="s">
        <v>71</v>
      </c>
      <c r="C25" s="124"/>
      <c r="D25" s="44">
        <v>10</v>
      </c>
      <c r="E25" s="44">
        <v>8</v>
      </c>
      <c r="F25" s="4">
        <f t="shared" si="0"/>
        <v>0.03</v>
      </c>
      <c r="G25" s="71"/>
      <c r="H25" s="79" t="s">
        <v>65</v>
      </c>
      <c r="I25" s="44" t="s">
        <v>299</v>
      </c>
      <c r="J25" s="1" t="s">
        <v>15</v>
      </c>
      <c r="K25" s="45">
        <f t="shared" si="1"/>
        <v>0.03</v>
      </c>
      <c r="L25" s="45">
        <f t="shared" si="2"/>
        <v>0.03</v>
      </c>
      <c r="M25" s="45">
        <f t="shared" si="3"/>
        <v>0.03</v>
      </c>
      <c r="N25" s="45">
        <f t="shared" si="4"/>
        <v>0.04</v>
      </c>
      <c r="O25" s="45">
        <f t="shared" si="5"/>
        <v>0.04</v>
      </c>
      <c r="P25" s="45">
        <f t="shared" si="26"/>
        <v>0.03</v>
      </c>
      <c r="Q25" s="45">
        <f t="shared" si="6"/>
        <v>0.03</v>
      </c>
      <c r="R25" s="45">
        <f t="shared" si="7"/>
        <v>0.03</v>
      </c>
      <c r="S25" s="45">
        <f t="shared" si="8"/>
        <v>0.03</v>
      </c>
      <c r="T25" s="45">
        <f t="shared" si="9"/>
        <v>0.03</v>
      </c>
      <c r="U25" s="45">
        <f t="shared" si="10"/>
        <v>0.03</v>
      </c>
      <c r="V25" s="45">
        <f t="shared" si="11"/>
        <v>0.04</v>
      </c>
      <c r="W25" s="45">
        <f t="shared" si="12"/>
        <v>0.04</v>
      </c>
      <c r="X25" s="45">
        <f t="shared" si="13"/>
        <v>0.03</v>
      </c>
      <c r="Y25" s="45">
        <f t="shared" si="14"/>
        <v>0.03</v>
      </c>
      <c r="Z25" s="45">
        <f t="shared" si="15"/>
        <v>0.04</v>
      </c>
      <c r="AA25" s="45">
        <f t="shared" si="16"/>
        <v>0.03</v>
      </c>
      <c r="AB25" s="45">
        <f t="shared" si="17"/>
        <v>0.03</v>
      </c>
      <c r="AC25" s="45">
        <f t="shared" si="18"/>
        <v>0.03</v>
      </c>
      <c r="AD25" s="45">
        <f t="shared" si="19"/>
        <v>0.04</v>
      </c>
      <c r="AE25" s="45">
        <f t="shared" si="20"/>
        <v>0.03</v>
      </c>
      <c r="AF25" s="45">
        <f t="shared" si="21"/>
        <v>0.03</v>
      </c>
      <c r="AG25" s="45">
        <f t="shared" si="22"/>
        <v>0.03</v>
      </c>
      <c r="AH25" s="45">
        <f t="shared" si="23"/>
        <v>0.03</v>
      </c>
      <c r="AI25" s="45">
        <f t="shared" si="24"/>
        <v>0.04</v>
      </c>
      <c r="AJ25" s="45">
        <f t="shared" si="25"/>
        <v>0.03</v>
      </c>
    </row>
    <row r="26" spans="1:36" ht="12.95" customHeight="1" x14ac:dyDescent="0.15">
      <c r="A26" s="79">
        <v>273</v>
      </c>
      <c r="B26" s="123" t="s">
        <v>71</v>
      </c>
      <c r="C26" s="124"/>
      <c r="D26" s="44">
        <v>10</v>
      </c>
      <c r="E26" s="44">
        <v>8</v>
      </c>
      <c r="F26" s="4">
        <f t="shared" si="0"/>
        <v>0.03</v>
      </c>
      <c r="G26" s="71"/>
      <c r="H26" s="79" t="s">
        <v>65</v>
      </c>
      <c r="I26" s="44" t="s">
        <v>299</v>
      </c>
      <c r="J26" s="1" t="s">
        <v>15</v>
      </c>
      <c r="K26" s="45">
        <f t="shared" si="1"/>
        <v>0.03</v>
      </c>
      <c r="L26" s="45">
        <f t="shared" si="2"/>
        <v>0.03</v>
      </c>
      <c r="M26" s="45">
        <f t="shared" si="3"/>
        <v>0.03</v>
      </c>
      <c r="N26" s="45">
        <f t="shared" si="4"/>
        <v>0.04</v>
      </c>
      <c r="O26" s="45">
        <f t="shared" si="5"/>
        <v>0.04</v>
      </c>
      <c r="P26" s="45">
        <f t="shared" si="26"/>
        <v>0.03</v>
      </c>
      <c r="Q26" s="45">
        <f t="shared" si="6"/>
        <v>0.03</v>
      </c>
      <c r="R26" s="45">
        <f t="shared" si="7"/>
        <v>0.03</v>
      </c>
      <c r="S26" s="45">
        <f t="shared" si="8"/>
        <v>0.03</v>
      </c>
      <c r="T26" s="45">
        <f t="shared" si="9"/>
        <v>0.03</v>
      </c>
      <c r="U26" s="45">
        <f t="shared" si="10"/>
        <v>0.03</v>
      </c>
      <c r="V26" s="45">
        <f t="shared" si="11"/>
        <v>0.04</v>
      </c>
      <c r="W26" s="45">
        <f t="shared" si="12"/>
        <v>0.04</v>
      </c>
      <c r="X26" s="45">
        <f t="shared" si="13"/>
        <v>0.03</v>
      </c>
      <c r="Y26" s="45">
        <f t="shared" si="14"/>
        <v>0.03</v>
      </c>
      <c r="Z26" s="45">
        <f t="shared" si="15"/>
        <v>0.04</v>
      </c>
      <c r="AA26" s="45">
        <f t="shared" si="16"/>
        <v>0.03</v>
      </c>
      <c r="AB26" s="45">
        <f t="shared" si="17"/>
        <v>0.03</v>
      </c>
      <c r="AC26" s="45">
        <f t="shared" si="18"/>
        <v>0.03</v>
      </c>
      <c r="AD26" s="45">
        <f t="shared" si="19"/>
        <v>0.04</v>
      </c>
      <c r="AE26" s="45">
        <f t="shared" si="20"/>
        <v>0.03</v>
      </c>
      <c r="AF26" s="45">
        <f t="shared" si="21"/>
        <v>0.03</v>
      </c>
      <c r="AG26" s="45">
        <f t="shared" si="22"/>
        <v>0.03</v>
      </c>
      <c r="AH26" s="45">
        <f t="shared" si="23"/>
        <v>0.03</v>
      </c>
      <c r="AI26" s="45">
        <f t="shared" si="24"/>
        <v>0.04</v>
      </c>
      <c r="AJ26" s="45">
        <f t="shared" si="25"/>
        <v>0.03</v>
      </c>
    </row>
    <row r="27" spans="1:36" ht="12.95" customHeight="1" x14ac:dyDescent="0.15">
      <c r="A27" s="79">
        <v>274</v>
      </c>
      <c r="B27" s="123" t="s">
        <v>56</v>
      </c>
      <c r="C27" s="124"/>
      <c r="D27" s="44">
        <v>40</v>
      </c>
      <c r="E27" s="44">
        <v>16</v>
      </c>
      <c r="F27" s="4">
        <f t="shared" si="0"/>
        <v>0.87</v>
      </c>
      <c r="G27" s="71"/>
      <c r="H27" s="74"/>
      <c r="I27" s="44"/>
      <c r="J27" s="1" t="s">
        <v>15</v>
      </c>
      <c r="K27" s="45">
        <f t="shared" si="1"/>
        <v>0.78</v>
      </c>
      <c r="L27" s="45">
        <f t="shared" si="2"/>
        <v>0.9</v>
      </c>
      <c r="M27" s="45">
        <f t="shared" si="3"/>
        <v>0.84</v>
      </c>
      <c r="N27" s="45">
        <f t="shared" si="4"/>
        <v>0.86</v>
      </c>
      <c r="O27" s="45">
        <f t="shared" si="5"/>
        <v>0.89</v>
      </c>
      <c r="P27" s="45">
        <f t="shared" si="26"/>
        <v>0.86</v>
      </c>
      <c r="Q27" s="45">
        <f t="shared" si="6"/>
        <v>0.81</v>
      </c>
      <c r="R27" s="45">
        <f t="shared" si="7"/>
        <v>0.95</v>
      </c>
      <c r="S27" s="45">
        <f t="shared" si="8"/>
        <v>0.87</v>
      </c>
      <c r="T27" s="45">
        <f t="shared" si="9"/>
        <v>0.82</v>
      </c>
      <c r="U27" s="45">
        <f t="shared" si="10"/>
        <v>0.82</v>
      </c>
      <c r="V27" s="45">
        <f t="shared" si="11"/>
        <v>1.01</v>
      </c>
      <c r="W27" s="45">
        <f t="shared" si="12"/>
        <v>0.89</v>
      </c>
      <c r="X27" s="45">
        <f t="shared" si="13"/>
        <v>0.87</v>
      </c>
      <c r="Y27" s="45">
        <f t="shared" si="14"/>
        <v>0.9</v>
      </c>
      <c r="Z27" s="45">
        <f t="shared" si="15"/>
        <v>0.87</v>
      </c>
      <c r="AA27" s="45">
        <f t="shared" si="16"/>
        <v>0.78</v>
      </c>
      <c r="AB27" s="45">
        <f t="shared" si="17"/>
        <v>1.01</v>
      </c>
      <c r="AC27" s="45">
        <f t="shared" si="18"/>
        <v>0.96</v>
      </c>
      <c r="AD27" s="45">
        <f t="shared" si="19"/>
        <v>0.9</v>
      </c>
      <c r="AE27" s="45">
        <f t="shared" si="20"/>
        <v>0.86</v>
      </c>
      <c r="AF27" s="45">
        <f t="shared" si="21"/>
        <v>0.9</v>
      </c>
      <c r="AG27" s="45">
        <f t="shared" si="22"/>
        <v>0.85</v>
      </c>
      <c r="AH27" s="45">
        <f t="shared" si="23"/>
        <v>0.89</v>
      </c>
      <c r="AI27" s="45">
        <f t="shared" si="24"/>
        <v>0.89</v>
      </c>
      <c r="AJ27" s="45">
        <f t="shared" si="25"/>
        <v>0.89</v>
      </c>
    </row>
    <row r="28" spans="1:36" ht="12.95" customHeight="1" x14ac:dyDescent="0.15">
      <c r="A28" s="79">
        <v>275</v>
      </c>
      <c r="B28" s="123" t="s">
        <v>56</v>
      </c>
      <c r="C28" s="124"/>
      <c r="D28" s="44">
        <v>34</v>
      </c>
      <c r="E28" s="44">
        <v>16</v>
      </c>
      <c r="F28" s="4">
        <f t="shared" si="0"/>
        <v>0.65</v>
      </c>
      <c r="G28" s="71"/>
      <c r="H28" s="74"/>
      <c r="I28" s="44"/>
      <c r="J28" s="1" t="s">
        <v>15</v>
      </c>
      <c r="K28" s="45">
        <f t="shared" si="1"/>
        <v>0.59</v>
      </c>
      <c r="L28" s="45">
        <f t="shared" si="2"/>
        <v>0.67</v>
      </c>
      <c r="M28" s="45">
        <f t="shared" si="3"/>
        <v>0.64</v>
      </c>
      <c r="N28" s="68">
        <f t="shared" si="4"/>
        <v>0.65</v>
      </c>
      <c r="O28" s="45">
        <f t="shared" si="5"/>
        <v>0.66</v>
      </c>
      <c r="P28" s="45">
        <f t="shared" si="26"/>
        <v>0.65</v>
      </c>
      <c r="Q28" s="45">
        <f t="shared" si="6"/>
        <v>0.61</v>
      </c>
      <c r="R28" s="45">
        <f t="shared" si="7"/>
        <v>0.7</v>
      </c>
      <c r="S28" s="45">
        <f t="shared" si="8"/>
        <v>0.65</v>
      </c>
      <c r="T28" s="45">
        <f t="shared" si="9"/>
        <v>0.63</v>
      </c>
      <c r="U28" s="45">
        <f t="shared" si="10"/>
        <v>0.63</v>
      </c>
      <c r="V28" s="45">
        <f t="shared" si="11"/>
        <v>0.74</v>
      </c>
      <c r="W28" s="45">
        <f t="shared" si="12"/>
        <v>0.66</v>
      </c>
      <c r="X28" s="45">
        <f t="shared" si="13"/>
        <v>0.65</v>
      </c>
      <c r="Y28" s="45">
        <f t="shared" si="14"/>
        <v>0.65</v>
      </c>
      <c r="Z28" s="45">
        <f t="shared" si="15"/>
        <v>0.65</v>
      </c>
      <c r="AA28" s="45">
        <f t="shared" si="16"/>
        <v>0.57999999999999996</v>
      </c>
      <c r="AB28" s="45">
        <f t="shared" si="17"/>
        <v>0.73</v>
      </c>
      <c r="AC28" s="45">
        <f t="shared" si="18"/>
        <v>0.7</v>
      </c>
      <c r="AD28" s="45">
        <f t="shared" si="19"/>
        <v>0.69</v>
      </c>
      <c r="AE28" s="45">
        <f t="shared" si="20"/>
        <v>0.63</v>
      </c>
      <c r="AF28" s="45">
        <f t="shared" si="21"/>
        <v>0.69</v>
      </c>
      <c r="AG28" s="45">
        <f t="shared" si="22"/>
        <v>0.62</v>
      </c>
      <c r="AH28" s="45">
        <f t="shared" si="23"/>
        <v>0.65</v>
      </c>
      <c r="AI28" s="45">
        <f t="shared" si="24"/>
        <v>0.66</v>
      </c>
      <c r="AJ28" s="45">
        <f t="shared" si="25"/>
        <v>0.65</v>
      </c>
    </row>
    <row r="29" spans="1:36" ht="12.95" customHeight="1" x14ac:dyDescent="0.15">
      <c r="A29" s="79">
        <v>276</v>
      </c>
      <c r="B29" s="123" t="s">
        <v>54</v>
      </c>
      <c r="C29" s="124"/>
      <c r="D29" s="44">
        <v>18</v>
      </c>
      <c r="E29" s="44">
        <v>14</v>
      </c>
      <c r="F29" s="4">
        <f t="shared" si="0"/>
        <v>0.18</v>
      </c>
      <c r="G29" s="71"/>
      <c r="H29" s="87" t="s">
        <v>65</v>
      </c>
      <c r="I29" s="44" t="s">
        <v>299</v>
      </c>
      <c r="J29" s="1" t="s">
        <v>15</v>
      </c>
      <c r="K29" s="45">
        <f t="shared" si="1"/>
        <v>0.17</v>
      </c>
      <c r="L29" s="45">
        <f t="shared" si="2"/>
        <v>0.18</v>
      </c>
      <c r="M29" s="45">
        <f t="shared" si="3"/>
        <v>0.18</v>
      </c>
      <c r="N29" s="45">
        <f t="shared" si="4"/>
        <v>0.18</v>
      </c>
      <c r="O29" s="45">
        <f t="shared" si="5"/>
        <v>0.19</v>
      </c>
      <c r="P29" s="45">
        <f t="shared" si="26"/>
        <v>0.18</v>
      </c>
      <c r="Q29" s="45">
        <f t="shared" si="6"/>
        <v>0.17</v>
      </c>
      <c r="R29" s="45">
        <f t="shared" si="7"/>
        <v>0.18</v>
      </c>
      <c r="S29" s="45">
        <f t="shared" si="8"/>
        <v>0.18</v>
      </c>
      <c r="T29" s="45">
        <f t="shared" si="9"/>
        <v>0.18</v>
      </c>
      <c r="U29" s="45">
        <f t="shared" si="10"/>
        <v>0.18</v>
      </c>
      <c r="V29" s="45">
        <f t="shared" si="11"/>
        <v>0.19</v>
      </c>
      <c r="W29" s="45">
        <f t="shared" si="12"/>
        <v>0.18</v>
      </c>
      <c r="X29" s="45">
        <f t="shared" si="13"/>
        <v>0.18</v>
      </c>
      <c r="Y29" s="45">
        <f t="shared" si="14"/>
        <v>0.16</v>
      </c>
      <c r="Z29" s="45">
        <f t="shared" si="15"/>
        <v>0.18</v>
      </c>
      <c r="AA29" s="45">
        <f t="shared" si="16"/>
        <v>0.16</v>
      </c>
      <c r="AB29" s="45">
        <f t="shared" si="17"/>
        <v>0.18</v>
      </c>
      <c r="AC29" s="45">
        <f t="shared" si="18"/>
        <v>0.18</v>
      </c>
      <c r="AD29" s="45">
        <f t="shared" si="19"/>
        <v>0.21</v>
      </c>
      <c r="AE29" s="45">
        <f t="shared" si="20"/>
        <v>0.16</v>
      </c>
      <c r="AF29" s="45">
        <f t="shared" si="21"/>
        <v>0.18</v>
      </c>
      <c r="AG29" s="45">
        <f t="shared" si="22"/>
        <v>0.16</v>
      </c>
      <c r="AH29" s="45">
        <f t="shared" si="23"/>
        <v>0.17</v>
      </c>
      <c r="AI29" s="45">
        <f t="shared" si="24"/>
        <v>0.18</v>
      </c>
      <c r="AJ29" s="45">
        <f t="shared" si="25"/>
        <v>0.17</v>
      </c>
    </row>
    <row r="30" spans="1:36" ht="12.95" customHeight="1" x14ac:dyDescent="0.15">
      <c r="A30" s="79">
        <v>277</v>
      </c>
      <c r="B30" s="123" t="s">
        <v>68</v>
      </c>
      <c r="C30" s="124"/>
      <c r="D30" s="44">
        <v>12</v>
      </c>
      <c r="E30" s="44">
        <v>12</v>
      </c>
      <c r="F30" s="4">
        <f t="shared" si="0"/>
        <v>7.0000000000000007E-2</v>
      </c>
      <c r="G30" s="71"/>
      <c r="H30" s="44"/>
      <c r="I30" s="44"/>
      <c r="J30" s="1" t="s">
        <v>15</v>
      </c>
      <c r="K30" s="45">
        <f t="shared" si="1"/>
        <v>7.0000000000000007E-2</v>
      </c>
      <c r="L30" s="45">
        <f t="shared" si="2"/>
        <v>7.0000000000000007E-2</v>
      </c>
      <c r="M30" s="45">
        <f t="shared" si="3"/>
        <v>7.0000000000000007E-2</v>
      </c>
      <c r="N30" s="45">
        <f t="shared" si="4"/>
        <v>0.08</v>
      </c>
      <c r="O30" s="45">
        <f t="shared" si="5"/>
        <v>0.08</v>
      </c>
      <c r="P30" s="45">
        <f t="shared" si="26"/>
        <v>7.0000000000000007E-2</v>
      </c>
      <c r="Q30" s="45">
        <f t="shared" si="6"/>
        <v>7.0000000000000007E-2</v>
      </c>
      <c r="R30" s="45">
        <f t="shared" si="7"/>
        <v>7.0000000000000007E-2</v>
      </c>
      <c r="S30" s="45">
        <f t="shared" si="8"/>
        <v>7.0000000000000007E-2</v>
      </c>
      <c r="T30" s="45">
        <f t="shared" si="9"/>
        <v>7.0000000000000007E-2</v>
      </c>
      <c r="U30" s="45">
        <f t="shared" si="10"/>
        <v>7.0000000000000007E-2</v>
      </c>
      <c r="V30" s="45">
        <f t="shared" si="11"/>
        <v>7.0000000000000007E-2</v>
      </c>
      <c r="W30" s="45">
        <f t="shared" si="12"/>
        <v>7.0000000000000007E-2</v>
      </c>
      <c r="X30" s="45">
        <f t="shared" si="13"/>
        <v>7.0000000000000007E-2</v>
      </c>
      <c r="Y30" s="45">
        <f t="shared" si="14"/>
        <v>0.06</v>
      </c>
      <c r="Z30" s="45">
        <f t="shared" si="15"/>
        <v>7.0000000000000007E-2</v>
      </c>
      <c r="AA30" s="45">
        <f t="shared" si="16"/>
        <v>7.0000000000000007E-2</v>
      </c>
      <c r="AB30" s="45">
        <f t="shared" si="17"/>
        <v>7.0000000000000007E-2</v>
      </c>
      <c r="AC30" s="45">
        <f t="shared" si="18"/>
        <v>7.0000000000000007E-2</v>
      </c>
      <c r="AD30" s="45">
        <f t="shared" si="19"/>
        <v>0.09</v>
      </c>
      <c r="AE30" s="45">
        <f t="shared" si="20"/>
        <v>0.06</v>
      </c>
      <c r="AF30" s="45">
        <f t="shared" si="21"/>
        <v>7.0000000000000007E-2</v>
      </c>
      <c r="AG30" s="45">
        <f t="shared" si="22"/>
        <v>0.06</v>
      </c>
      <c r="AH30" s="45">
        <f t="shared" si="23"/>
        <v>7.0000000000000007E-2</v>
      </c>
      <c r="AI30" s="45">
        <f t="shared" si="24"/>
        <v>7.0000000000000007E-2</v>
      </c>
      <c r="AJ30" s="45">
        <f t="shared" si="25"/>
        <v>7.0000000000000007E-2</v>
      </c>
    </row>
    <row r="31" spans="1:36" ht="12.95" customHeight="1" x14ac:dyDescent="0.15">
      <c r="A31" s="79"/>
      <c r="B31" s="108"/>
      <c r="C31" s="108"/>
      <c r="D31" s="44"/>
      <c r="E31" s="44"/>
      <c r="F31" s="4" t="str">
        <f t="shared" si="0"/>
        <v/>
      </c>
      <c r="G31" s="44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108"/>
      <c r="C32" s="108"/>
      <c r="D32" s="44"/>
      <c r="E32" s="44"/>
      <c r="F32" s="4" t="str">
        <f t="shared" si="0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108"/>
      <c r="C33" s="108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108"/>
      <c r="C34" s="108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108"/>
      <c r="C35" s="108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108"/>
      <c r="C36" s="108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108"/>
      <c r="C37" s="108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108"/>
      <c r="C38" s="108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108"/>
      <c r="C39" s="108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108"/>
      <c r="C40" s="108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108"/>
      <c r="C41" s="108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108"/>
      <c r="C42" s="108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108"/>
      <c r="C43" s="108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44" t="s">
        <v>18</v>
      </c>
      <c r="D46" s="44" t="s">
        <v>19</v>
      </c>
      <c r="E46" s="44" t="s">
        <v>20</v>
      </c>
      <c r="F46" s="10"/>
      <c r="G46" s="5" t="s">
        <v>21</v>
      </c>
      <c r="H46" s="12"/>
      <c r="I46" s="116" t="s">
        <v>114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27</v>
      </c>
      <c r="D47" s="14">
        <f>COUNTIF(G4:G43,"*下層*")</f>
        <v>0</v>
      </c>
      <c r="E47" s="14">
        <f>COUNTA(A4:A43)</f>
        <v>27</v>
      </c>
      <c r="F47" s="10"/>
      <c r="G47" s="15">
        <f>C47*100</f>
        <v>2700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3.87</v>
      </c>
      <c r="D50" s="16">
        <f>SUMIF(G4:G43,"*下層*",F4:F43)</f>
        <v>0</v>
      </c>
      <c r="E50" s="4">
        <f>SUM(F4:F43)</f>
        <v>3.87</v>
      </c>
      <c r="F50" s="13"/>
      <c r="G50" s="17">
        <f>C50*100</f>
        <v>387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形状比＝80、Sr＝16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44" t="s">
        <v>18</v>
      </c>
      <c r="D53" s="44" t="s">
        <v>19</v>
      </c>
      <c r="E53" s="44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9</v>
      </c>
      <c r="D54" s="14">
        <f>COUNTIF(H4:H43,"▲")</f>
        <v>0</v>
      </c>
      <c r="E54" s="14">
        <f>COUNTA(H4:H43)</f>
        <v>9</v>
      </c>
      <c r="F54" s="10"/>
      <c r="G54" s="15">
        <f>C54*100</f>
        <v>900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0.60000000000000009</v>
      </c>
      <c r="D57" s="16">
        <f>SUMIF(H4:H43,"▲",F4:F43)</f>
        <v>0</v>
      </c>
      <c r="E57" s="16">
        <f>SUM(C57:D57)</f>
        <v>0.60000000000000009</v>
      </c>
      <c r="F57" s="13"/>
      <c r="G57" s="19">
        <f>C57*100</f>
        <v>60.000000000000007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44" t="s">
        <v>18</v>
      </c>
      <c r="D60" s="44" t="s">
        <v>19</v>
      </c>
      <c r="E60" s="44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15.5</v>
      </c>
      <c r="D62" s="20" t="str">
        <f>IF(D47&gt;0,ROUND(D57/D50*100,1),"")</f>
        <v/>
      </c>
      <c r="E62" s="20">
        <f>ROUND(E57/E50*100,1)</f>
        <v>15.5</v>
      </c>
      <c r="F62" s="10"/>
      <c r="G62" s="10"/>
      <c r="H62" s="10"/>
      <c r="I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44" t="s">
        <v>18</v>
      </c>
      <c r="D65" s="44" t="s">
        <v>19</v>
      </c>
      <c r="E65" s="4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18</v>
      </c>
      <c r="D66" s="14">
        <f>D47-D54</f>
        <v>0</v>
      </c>
      <c r="E66" s="14">
        <f>SUM(C66:D66)</f>
        <v>18</v>
      </c>
      <c r="F66" s="10"/>
      <c r="G66" s="15">
        <f>C66*100</f>
        <v>1800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3.27</v>
      </c>
      <c r="D69" s="16" t="str">
        <f>IF(D66&gt;0,D50-D57,"")</f>
        <v/>
      </c>
      <c r="E69" s="4">
        <f>SUM(C69:D69)</f>
        <v>3.27</v>
      </c>
      <c r="F69" s="13"/>
      <c r="G69" s="17">
        <f>C69*100</f>
        <v>327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</mergeCells>
  <phoneticPr fontId="3"/>
  <conditionalFormatting sqref="K4:K43">
    <cfRule type="expression" dxfId="639" priority="16" stopIfTrue="1">
      <formula>AND(($H4="スギ"),(#REF!&lt;12))</formula>
    </cfRule>
  </conditionalFormatting>
  <conditionalFormatting sqref="L4:L43">
    <cfRule type="expression" dxfId="638" priority="15" stopIfTrue="1">
      <formula>AND(($H4="スギ"),(#REF!&lt;22),(#REF!&gt;=12))</formula>
    </cfRule>
  </conditionalFormatting>
  <conditionalFormatting sqref="M4:M43">
    <cfRule type="expression" dxfId="637" priority="14" stopIfTrue="1">
      <formula>AND(($H4="スギ"),(#REF!&lt;32),(#REF!&gt;=22))</formula>
    </cfRule>
  </conditionalFormatting>
  <conditionalFormatting sqref="N4:N43">
    <cfRule type="expression" dxfId="636" priority="13" stopIfTrue="1">
      <formula>AND(($H4="スギ"),(#REF!&lt;42),(#REF!&gt;=32))</formula>
    </cfRule>
  </conditionalFormatting>
  <conditionalFormatting sqref="U4:U43 Z4:AF43 AJ4:AJ43 O4:P43">
    <cfRule type="expression" dxfId="635" priority="12" stopIfTrue="1">
      <formula>AND(($H4="スギ"),(#REF!&gt;=42))</formula>
    </cfRule>
  </conditionalFormatting>
  <conditionalFormatting sqref="Q4:Q43 AA4:AA43">
    <cfRule type="expression" dxfId="634" priority="11" stopIfTrue="1">
      <formula>AND(($H4="ヒノキ"),(#REF!&lt;12))</formula>
    </cfRule>
  </conditionalFormatting>
  <conditionalFormatting sqref="R4:R43 AB4:AE43">
    <cfRule type="expression" dxfId="633" priority="10" stopIfTrue="1">
      <formula>AND(($H4="ヒノキ"),(#REF!&lt;22),(#REF!&gt;=12))</formula>
    </cfRule>
  </conditionalFormatting>
  <conditionalFormatting sqref="S4:S43">
    <cfRule type="expression" dxfId="632" priority="9" stopIfTrue="1">
      <formula>AND(($H4="ヒノキ"),(#REF!&lt;32),(#REF!&gt;=22))</formula>
    </cfRule>
  </conditionalFormatting>
  <conditionalFormatting sqref="T4:U43 Z4:AF43 AJ4:AJ43">
    <cfRule type="expression" dxfId="631" priority="8" stopIfTrue="1">
      <formula>AND(($H4="ヒノキ"),(#REF!&gt;=32))</formula>
    </cfRule>
  </conditionalFormatting>
  <conditionalFormatting sqref="V4:V43 AA4:AA43">
    <cfRule type="expression" dxfId="630" priority="7" stopIfTrue="1">
      <formula>AND(($H4="アカマツ"),(#REF!&lt;12))</formula>
    </cfRule>
  </conditionalFormatting>
  <conditionalFormatting sqref="W4:W43 AB4:AB43">
    <cfRule type="expression" dxfId="629" priority="6" stopIfTrue="1">
      <formula>AND(($H4="アカマツ"),(#REF!&lt;22),(#REF!&gt;=12))</formula>
    </cfRule>
  </conditionalFormatting>
  <conditionalFormatting sqref="X4:X43 AC4:AC43">
    <cfRule type="expression" dxfId="628" priority="5" stopIfTrue="1">
      <formula>AND(($H4="アカマツ"),(#REF!&lt;42),(#REF!&gt;=22))</formula>
    </cfRule>
  </conditionalFormatting>
  <conditionalFormatting sqref="Y4:AF43 AJ4:AJ43">
    <cfRule type="expression" dxfId="627" priority="4" stopIfTrue="1">
      <formula>AND(($H4="アカマツ"),(#REF!&gt;=42))</formula>
    </cfRule>
  </conditionalFormatting>
  <conditionalFormatting sqref="AG4:AG43">
    <cfRule type="expression" dxfId="626" priority="3" stopIfTrue="1">
      <formula>AND(($H4&lt;&gt;"スギ"),($H4&lt;&gt;"ヒノキ"),($H4&lt;&gt;"アカマツ"),(#REF!&lt;12))</formula>
    </cfRule>
  </conditionalFormatting>
  <conditionalFormatting sqref="AH4:AH43">
    <cfRule type="expression" dxfId="6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99FF"/>
  </sheetPr>
  <dimension ref="A1:AJ120"/>
  <sheetViews>
    <sheetView showGridLines="0" view="pageBreakPreview" topLeftCell="A25" zoomScaleNormal="85" zoomScaleSheetLayoutView="100" workbookViewId="0">
      <selection activeCell="I11" sqref="I1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117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6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5">
        <v>0</v>
      </c>
      <c r="L3" s="65">
        <v>12</v>
      </c>
      <c r="M3" s="65">
        <v>22</v>
      </c>
      <c r="N3" s="65">
        <v>32</v>
      </c>
      <c r="O3" s="65">
        <v>42</v>
      </c>
      <c r="P3" s="65" t="s">
        <v>14</v>
      </c>
      <c r="Q3" s="65">
        <v>0</v>
      </c>
      <c r="R3" s="65">
        <v>12</v>
      </c>
      <c r="S3" s="65">
        <v>22</v>
      </c>
      <c r="T3" s="65">
        <v>32</v>
      </c>
      <c r="U3" s="65" t="s">
        <v>14</v>
      </c>
      <c r="V3" s="65">
        <v>0</v>
      </c>
      <c r="W3" s="65">
        <v>12</v>
      </c>
      <c r="X3" s="65">
        <v>22</v>
      </c>
      <c r="Y3" s="65">
        <v>42</v>
      </c>
      <c r="Z3" s="65" t="s">
        <v>14</v>
      </c>
      <c r="AA3" s="65">
        <v>0</v>
      </c>
      <c r="AB3" s="65">
        <v>12</v>
      </c>
      <c r="AC3" s="65">
        <v>22</v>
      </c>
      <c r="AD3" s="65">
        <v>32</v>
      </c>
      <c r="AE3" s="65">
        <v>42</v>
      </c>
      <c r="AF3" s="65" t="s">
        <v>14</v>
      </c>
      <c r="AG3" s="65">
        <v>0</v>
      </c>
      <c r="AH3" s="65">
        <v>12</v>
      </c>
      <c r="AI3" s="65">
        <v>42</v>
      </c>
      <c r="AJ3" s="65" t="s">
        <v>14</v>
      </c>
    </row>
    <row r="4" spans="1:36" ht="12.95" customHeight="1" x14ac:dyDescent="0.15">
      <c r="A4" s="64">
        <v>311</v>
      </c>
      <c r="B4" s="123" t="s">
        <v>56</v>
      </c>
      <c r="C4" s="124"/>
      <c r="D4" s="64">
        <v>30</v>
      </c>
      <c r="E4" s="64">
        <v>17</v>
      </c>
      <c r="F4" s="4">
        <f t="shared" ref="F4:F43" si="0">IF(D4&gt;0,IF(B4="スギ",P4,IF(B4="ヒノキ",U4,IF(B4="アカマツ",Z4,IF(B4="カラマツ",AF4,AJ4)))),"")</f>
        <v>0.55000000000000004</v>
      </c>
      <c r="G4" s="5"/>
      <c r="H4" s="64"/>
      <c r="I4" s="92" t="s">
        <v>283</v>
      </c>
      <c r="J4" s="1" t="s">
        <v>15</v>
      </c>
      <c r="K4" s="65">
        <f t="shared" ref="K4:K43" si="1">IF(ROUND(10^(-5+0.8769+1.7454*LOG(D4)+1.014*LOG(E4)),2)&gt;=0.01,ROUND(10^(-5+0.8769+1.7454*LOG(D4)+1.014*LOG(E4)),2),ROUND(10^(-5+0.8769+1.7454*LOG(D4)+1.014*LOG(E4)),3))</f>
        <v>0.5</v>
      </c>
      <c r="L4" s="65">
        <f t="shared" ref="L4:L43" si="2">ROUND(10^(-5+0.73504+1.83346*LOG(D4)+1.06569*LOG(E4)),2)</f>
        <v>0.56999999999999995</v>
      </c>
      <c r="M4" s="65">
        <f t="shared" ref="M4:M43" si="3">ROUND(10^(-5+0.71514+1.74357*LOG(D4)+1.17719*LOG(E4)),2)</f>
        <v>0.55000000000000004</v>
      </c>
      <c r="N4" s="65">
        <f t="shared" ref="N4:N43" si="4">ROUND(10^(-5+0.82956+1.76381*LOG(D4)+1.06412*LOG(E4)),2)</f>
        <v>0.55000000000000004</v>
      </c>
      <c r="O4" s="65">
        <f t="shared" ref="O4:O43" si="5">ROUND(10^(-5+0.88226+1.79204*LOG(D4)+0.99303*LOG(E4)),2)</f>
        <v>0.56000000000000005</v>
      </c>
      <c r="P4" s="65">
        <f>HLOOKUP($D4,K$3:O$43,MATCH($A4,$A$3:$A$43,0),1)</f>
        <v>0.55000000000000004</v>
      </c>
      <c r="Q4" s="65">
        <f t="shared" ref="Q4:Q43" si="6">IF(ROUND(10^(1.810672*LOG(D4)+0.982833*LOG(E4)-4.173533),2)&gt;=0.01,ROUND(10^(1.810672*LOG(D4)+0.982833*LOG(E4)-4.173533),2),ROUND(10^(1.810672*LOG(D4)+0.982833*LOG(E4)-4.173533),3))</f>
        <v>0.51</v>
      </c>
      <c r="R4" s="65">
        <f t="shared" ref="R4:R43" si="7">ROUND(10^(1.905709*LOG(D4)+1.011385*LOG(E4)-4.293729),2)</f>
        <v>0.57999999999999996</v>
      </c>
      <c r="S4" s="65">
        <f t="shared" ref="S4:S43" si="8">ROUND(10^(1.771888*LOG(D4)+1.138415*LOG(E4)-4.271259),2)</f>
        <v>0.56000000000000005</v>
      </c>
      <c r="T4" s="65">
        <f t="shared" ref="T4:T43" si="9">ROUND(10^(1.671519*LOG(D4)+1.363617*LOG(E4)-4.404407),2)</f>
        <v>0.55000000000000004</v>
      </c>
      <c r="U4" s="65">
        <f t="shared" ref="U4:U43" si="10">HLOOKUP($D4,Q$3:T$43,MATCH($A4,$A$3:$A$43,0),1)</f>
        <v>0.56000000000000005</v>
      </c>
      <c r="V4" s="65">
        <f t="shared" ref="V4:V43" si="11">IF(ROUND(10^(-4.249503+1.946501*LOG(D4)+0.942682*LOG(E4)),2)&gt;=0.01,ROUND(10^(-4.249503+1.946501*LOG(D4)+0.942682*LOG(E4)),2),ROUND(10^(-4.249503+1.946501*LOG(D4)+0.942682*LOG(E4)),3))</f>
        <v>0.61</v>
      </c>
      <c r="W4" s="65">
        <f t="shared" ref="W4:W43" si="12">ROUND(10^(-4.155639+1.847898*LOG(D4)+0.951955*LOG(E4)),2)</f>
        <v>0.56000000000000005</v>
      </c>
      <c r="X4" s="65">
        <f t="shared" ref="X4:X43" si="13">ROUND(10^(-4.194535+1.804172*LOG(D4)+1.034248*LOG(E4)),2)</f>
        <v>0.55000000000000004</v>
      </c>
      <c r="Y4" s="65">
        <f t="shared" ref="Y4:Y43" si="14">ROUND(10^(-4.42347+2.006485*LOG(D4)+0.967757*LOG(E4)),2)</f>
        <v>0.54</v>
      </c>
      <c r="Z4" s="65">
        <f t="shared" ref="Z4:Z43" si="15">HLOOKUP($D4,V$3:Y$43,MATCH($A4,$A$3:$A$43,0),1)</f>
        <v>0.55000000000000004</v>
      </c>
      <c r="AA4" s="65">
        <f t="shared" ref="AA4:AA43" si="16">IF(ROUND(10^(1.80389*LOG(D4)+0.962587*LOG(E4)-4.155099),2)&gt;=0.01,ROUND(10^(1.80389*LOG(D4)+0.962587*LOG(E4)-4.155099),2),ROUND(10^(1.80389*LOG(D4)+0.962587*LOG(E4)-4.155099),3))</f>
        <v>0.49</v>
      </c>
      <c r="AB4" s="65">
        <f t="shared" ref="AB4:AB43" si="17">ROUND(10^(1.979213*LOG(D4)+0.998347*LOG(E4)-4.369281),2)</f>
        <v>0.61</v>
      </c>
      <c r="AC4" s="65">
        <f t="shared" ref="AC4:AC43" si="18">ROUND(10^(1.904401*LOG(D4)+1.062478*LOG(E4)-4.348104),2)</f>
        <v>0.59</v>
      </c>
      <c r="AD4" s="65">
        <f t="shared" ref="AD4:AD43" si="19">ROUND(10^(1.640825*LOG(D4)+1.080387*LOG(E4)-3.976731),2)</f>
        <v>0.6</v>
      </c>
      <c r="AE4" s="65">
        <f t="shared" ref="AE4:AE43" si="20">ROUND(10^(1.90887*LOG(D4)+1.088002*LOG(E4)-4.431495),2)</f>
        <v>0.53</v>
      </c>
      <c r="AF4" s="65">
        <f t="shared" ref="AF4:AF43" si="21">HLOOKUP($D4,AA$3:AE$43,MATCH($A4,$A$3:$A$43,0),1)</f>
        <v>0.59</v>
      </c>
      <c r="AG4" s="65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65">
        <f t="shared" ref="AH4:AH43" si="23">ROUND(10^(1.93813902*LOG(D4)+0.96697002*LOG(E4)-4.32216295),2)</f>
        <v>0.54</v>
      </c>
      <c r="AI4" s="65">
        <f t="shared" ref="AI4:AI43" si="24">ROUND(10^(1.82464098*LOG(D4)+0.97625989*LOG(E4)-4.15096808),2)</f>
        <v>0.56000000000000005</v>
      </c>
      <c r="AJ4" s="65">
        <f t="shared" ref="AJ4:AJ43" si="25">HLOOKUP($D4,AG$3:AI$43,MATCH($A4,$A$3:$A$43,0),1)</f>
        <v>0.54</v>
      </c>
    </row>
    <row r="5" spans="1:36" ht="12.95" customHeight="1" x14ac:dyDescent="0.15">
      <c r="A5" s="64">
        <v>312</v>
      </c>
      <c r="B5" s="123" t="s">
        <v>56</v>
      </c>
      <c r="C5" s="124"/>
      <c r="D5" s="64">
        <v>28</v>
      </c>
      <c r="E5" s="64">
        <v>16</v>
      </c>
      <c r="F5" s="4">
        <f t="shared" si="0"/>
        <v>0.46</v>
      </c>
      <c r="G5" s="5"/>
      <c r="H5" s="64"/>
      <c r="I5" s="64"/>
      <c r="J5" s="1" t="s">
        <v>15</v>
      </c>
      <c r="K5" s="65">
        <f t="shared" si="1"/>
        <v>0.42</v>
      </c>
      <c r="L5" s="65">
        <f t="shared" si="2"/>
        <v>0.47</v>
      </c>
      <c r="M5" s="65">
        <f t="shared" si="3"/>
        <v>0.45</v>
      </c>
      <c r="N5" s="65">
        <f t="shared" si="4"/>
        <v>0.46</v>
      </c>
      <c r="O5" s="65">
        <f t="shared" si="5"/>
        <v>0.47</v>
      </c>
      <c r="P5" s="65">
        <f t="shared" ref="P5:P43" si="26">HLOOKUP($D5,K$3:O$43,MATCH(A5,$A$3:$A$43,0),1)</f>
        <v>0.45</v>
      </c>
      <c r="Q5" s="65">
        <f t="shared" si="6"/>
        <v>0.43</v>
      </c>
      <c r="R5" s="65">
        <f t="shared" si="7"/>
        <v>0.48</v>
      </c>
      <c r="S5" s="65">
        <f t="shared" si="8"/>
        <v>0.46</v>
      </c>
      <c r="T5" s="65">
        <f t="shared" si="9"/>
        <v>0.45</v>
      </c>
      <c r="U5" s="65">
        <f t="shared" si="10"/>
        <v>0.46</v>
      </c>
      <c r="V5" s="65">
        <f t="shared" si="11"/>
        <v>0.5</v>
      </c>
      <c r="W5" s="65">
        <f t="shared" si="12"/>
        <v>0.46</v>
      </c>
      <c r="X5" s="65">
        <f t="shared" si="13"/>
        <v>0.46</v>
      </c>
      <c r="Y5" s="65">
        <f t="shared" si="14"/>
        <v>0.44</v>
      </c>
      <c r="Z5" s="65">
        <f t="shared" si="15"/>
        <v>0.46</v>
      </c>
      <c r="AA5" s="65">
        <f t="shared" si="16"/>
        <v>0.41</v>
      </c>
      <c r="AB5" s="65">
        <f t="shared" si="17"/>
        <v>0.5</v>
      </c>
      <c r="AC5" s="65">
        <f t="shared" si="18"/>
        <v>0.49</v>
      </c>
      <c r="AD5" s="65">
        <f t="shared" si="19"/>
        <v>0.5</v>
      </c>
      <c r="AE5" s="65">
        <f t="shared" si="20"/>
        <v>0.44</v>
      </c>
      <c r="AF5" s="65">
        <f t="shared" si="21"/>
        <v>0.49</v>
      </c>
      <c r="AG5" s="65">
        <f t="shared" si="22"/>
        <v>0.42</v>
      </c>
      <c r="AH5" s="65">
        <f t="shared" si="23"/>
        <v>0.44</v>
      </c>
      <c r="AI5" s="65">
        <f t="shared" si="24"/>
        <v>0.46</v>
      </c>
      <c r="AJ5" s="65">
        <f t="shared" si="25"/>
        <v>0.44</v>
      </c>
    </row>
    <row r="6" spans="1:36" ht="12.95" customHeight="1" x14ac:dyDescent="0.15">
      <c r="A6" s="79">
        <v>313</v>
      </c>
      <c r="B6" s="123" t="s">
        <v>56</v>
      </c>
      <c r="C6" s="124"/>
      <c r="D6" s="64">
        <v>20</v>
      </c>
      <c r="E6" s="64">
        <v>11</v>
      </c>
      <c r="F6" s="4">
        <f t="shared" si="0"/>
        <v>0.17</v>
      </c>
      <c r="G6" s="64" t="s">
        <v>82</v>
      </c>
      <c r="H6" s="69" t="s">
        <v>65</v>
      </c>
      <c r="I6" s="103" t="s">
        <v>82</v>
      </c>
      <c r="J6" s="1" t="s">
        <v>15</v>
      </c>
      <c r="K6" s="65">
        <f t="shared" si="1"/>
        <v>0.16</v>
      </c>
      <c r="L6" s="65">
        <f t="shared" si="2"/>
        <v>0.17</v>
      </c>
      <c r="M6" s="65">
        <f t="shared" si="3"/>
        <v>0.16</v>
      </c>
      <c r="N6" s="65">
        <f t="shared" si="4"/>
        <v>0.17</v>
      </c>
      <c r="O6" s="65">
        <f t="shared" si="5"/>
        <v>0.18</v>
      </c>
      <c r="P6" s="65">
        <f t="shared" si="26"/>
        <v>0.17</v>
      </c>
      <c r="Q6" s="65">
        <f t="shared" si="6"/>
        <v>0.16</v>
      </c>
      <c r="R6" s="65">
        <f t="shared" si="7"/>
        <v>0.17</v>
      </c>
      <c r="S6" s="65">
        <f t="shared" si="8"/>
        <v>0.17</v>
      </c>
      <c r="T6" s="65">
        <f t="shared" si="9"/>
        <v>0.16</v>
      </c>
      <c r="U6" s="65">
        <f t="shared" si="10"/>
        <v>0.17</v>
      </c>
      <c r="V6" s="65">
        <f t="shared" si="11"/>
        <v>0.18</v>
      </c>
      <c r="W6" s="65">
        <f t="shared" si="12"/>
        <v>0.17</v>
      </c>
      <c r="X6" s="65">
        <f t="shared" si="13"/>
        <v>0.17</v>
      </c>
      <c r="Y6" s="65">
        <f t="shared" si="14"/>
        <v>0.16</v>
      </c>
      <c r="Z6" s="65">
        <f t="shared" si="15"/>
        <v>0.17</v>
      </c>
      <c r="AA6" s="65">
        <f t="shared" si="16"/>
        <v>0.16</v>
      </c>
      <c r="AB6" s="65">
        <f t="shared" si="17"/>
        <v>0.18</v>
      </c>
      <c r="AC6" s="65">
        <f t="shared" si="18"/>
        <v>0.17</v>
      </c>
      <c r="AD6" s="65">
        <f t="shared" si="19"/>
        <v>0.19</v>
      </c>
      <c r="AE6" s="65">
        <f t="shared" si="20"/>
        <v>0.15</v>
      </c>
      <c r="AF6" s="65">
        <f t="shared" si="21"/>
        <v>0.18</v>
      </c>
      <c r="AG6" s="65">
        <f t="shared" si="22"/>
        <v>0.16</v>
      </c>
      <c r="AH6" s="65">
        <f t="shared" si="23"/>
        <v>0.16</v>
      </c>
      <c r="AI6" s="65">
        <f t="shared" si="24"/>
        <v>0.17</v>
      </c>
      <c r="AJ6" s="65">
        <f t="shared" si="25"/>
        <v>0.16</v>
      </c>
    </row>
    <row r="7" spans="1:36" ht="12.95" customHeight="1" x14ac:dyDescent="0.15">
      <c r="A7" s="79">
        <v>314</v>
      </c>
      <c r="B7" s="123" t="s">
        <v>56</v>
      </c>
      <c r="C7" s="124"/>
      <c r="D7" s="64">
        <v>16</v>
      </c>
      <c r="E7" s="64">
        <v>12</v>
      </c>
      <c r="F7" s="4">
        <f t="shared" si="0"/>
        <v>0.12</v>
      </c>
      <c r="G7" s="5"/>
      <c r="H7" s="88"/>
      <c r="I7" s="5"/>
      <c r="J7" s="1" t="s">
        <v>15</v>
      </c>
      <c r="K7" s="65">
        <f t="shared" si="1"/>
        <v>0.12</v>
      </c>
      <c r="L7" s="65">
        <f t="shared" si="2"/>
        <v>0.12</v>
      </c>
      <c r="M7" s="65">
        <f t="shared" si="3"/>
        <v>0.12</v>
      </c>
      <c r="N7" s="65">
        <f t="shared" si="4"/>
        <v>0.13</v>
      </c>
      <c r="O7" s="65">
        <f t="shared" si="5"/>
        <v>0.13</v>
      </c>
      <c r="P7" s="65">
        <f t="shared" si="26"/>
        <v>0.12</v>
      </c>
      <c r="Q7" s="65">
        <f t="shared" si="6"/>
        <v>0.12</v>
      </c>
      <c r="R7" s="65">
        <f t="shared" si="7"/>
        <v>0.12</v>
      </c>
      <c r="S7" s="65">
        <f t="shared" si="8"/>
        <v>0.12</v>
      </c>
      <c r="T7" s="65">
        <f t="shared" si="9"/>
        <v>0.12</v>
      </c>
      <c r="U7" s="65">
        <f t="shared" si="10"/>
        <v>0.12</v>
      </c>
      <c r="V7" s="65">
        <f t="shared" si="11"/>
        <v>0.13</v>
      </c>
      <c r="W7" s="65">
        <f t="shared" si="12"/>
        <v>0.12</v>
      </c>
      <c r="X7" s="65">
        <f t="shared" si="13"/>
        <v>0.12</v>
      </c>
      <c r="Y7" s="65">
        <f t="shared" si="14"/>
        <v>0.11</v>
      </c>
      <c r="Z7" s="65">
        <f t="shared" si="15"/>
        <v>0.12</v>
      </c>
      <c r="AA7" s="65">
        <f t="shared" si="16"/>
        <v>0.11</v>
      </c>
      <c r="AB7" s="65">
        <f t="shared" si="17"/>
        <v>0.12</v>
      </c>
      <c r="AC7" s="65">
        <f t="shared" si="18"/>
        <v>0.12</v>
      </c>
      <c r="AD7" s="65">
        <f t="shared" si="19"/>
        <v>0.15</v>
      </c>
      <c r="AE7" s="65">
        <f t="shared" si="20"/>
        <v>0.11</v>
      </c>
      <c r="AF7" s="65">
        <f t="shared" si="21"/>
        <v>0.12</v>
      </c>
      <c r="AG7" s="65">
        <f t="shared" si="22"/>
        <v>0.11</v>
      </c>
      <c r="AH7" s="65">
        <f t="shared" si="23"/>
        <v>0.11</v>
      </c>
      <c r="AI7" s="65">
        <f t="shared" si="24"/>
        <v>0.13</v>
      </c>
      <c r="AJ7" s="65">
        <f t="shared" si="25"/>
        <v>0.11</v>
      </c>
    </row>
    <row r="8" spans="1:36" ht="12.95" customHeight="1" x14ac:dyDescent="0.15">
      <c r="A8" s="79">
        <v>315</v>
      </c>
      <c r="B8" s="123" t="s">
        <v>56</v>
      </c>
      <c r="C8" s="124"/>
      <c r="D8" s="64">
        <v>14</v>
      </c>
      <c r="E8" s="64">
        <v>11</v>
      </c>
      <c r="F8" s="4">
        <f t="shared" si="0"/>
        <v>0.09</v>
      </c>
      <c r="G8" s="103" t="s">
        <v>82</v>
      </c>
      <c r="H8" s="79" t="s">
        <v>65</v>
      </c>
      <c r="I8" s="103" t="s">
        <v>82</v>
      </c>
      <c r="J8" s="1" t="s">
        <v>15</v>
      </c>
      <c r="K8" s="65">
        <f t="shared" si="1"/>
        <v>0.09</v>
      </c>
      <c r="L8" s="65">
        <f t="shared" si="2"/>
        <v>0.09</v>
      </c>
      <c r="M8" s="65">
        <f t="shared" si="3"/>
        <v>0.09</v>
      </c>
      <c r="N8" s="65">
        <f t="shared" si="4"/>
        <v>0.09</v>
      </c>
      <c r="O8" s="65">
        <f t="shared" si="5"/>
        <v>0.09</v>
      </c>
      <c r="P8" s="65">
        <f t="shared" si="26"/>
        <v>0.09</v>
      </c>
      <c r="Q8" s="65">
        <f t="shared" si="6"/>
        <v>0.08</v>
      </c>
      <c r="R8" s="65">
        <f t="shared" si="7"/>
        <v>0.09</v>
      </c>
      <c r="S8" s="65">
        <f t="shared" si="8"/>
        <v>0.09</v>
      </c>
      <c r="T8" s="65">
        <f t="shared" si="9"/>
        <v>0.09</v>
      </c>
      <c r="U8" s="65">
        <f t="shared" si="10"/>
        <v>0.09</v>
      </c>
      <c r="V8" s="65">
        <f t="shared" si="11"/>
        <v>0.09</v>
      </c>
      <c r="W8" s="65">
        <f t="shared" si="12"/>
        <v>0.09</v>
      </c>
      <c r="X8" s="65">
        <f t="shared" si="13"/>
        <v>0.09</v>
      </c>
      <c r="Y8" s="65">
        <f t="shared" si="14"/>
        <v>0.08</v>
      </c>
      <c r="Z8" s="65">
        <f t="shared" si="15"/>
        <v>0.09</v>
      </c>
      <c r="AA8" s="65">
        <f t="shared" si="16"/>
        <v>0.08</v>
      </c>
      <c r="AB8" s="65">
        <f t="shared" si="17"/>
        <v>0.09</v>
      </c>
      <c r="AC8" s="65">
        <f t="shared" si="18"/>
        <v>0.09</v>
      </c>
      <c r="AD8" s="65">
        <f t="shared" si="19"/>
        <v>0.11</v>
      </c>
      <c r="AE8" s="65">
        <f t="shared" si="20"/>
        <v>0.08</v>
      </c>
      <c r="AF8" s="65">
        <f t="shared" si="21"/>
        <v>0.09</v>
      </c>
      <c r="AG8" s="65">
        <f t="shared" si="22"/>
        <v>0.08</v>
      </c>
      <c r="AH8" s="65">
        <f t="shared" si="23"/>
        <v>0.08</v>
      </c>
      <c r="AI8" s="65">
        <f t="shared" si="24"/>
        <v>0.09</v>
      </c>
      <c r="AJ8" s="65">
        <f t="shared" si="25"/>
        <v>0.08</v>
      </c>
    </row>
    <row r="9" spans="1:36" ht="12.95" customHeight="1" x14ac:dyDescent="0.15">
      <c r="A9" s="79">
        <v>316</v>
      </c>
      <c r="B9" s="123" t="s">
        <v>56</v>
      </c>
      <c r="C9" s="124"/>
      <c r="D9" s="64">
        <v>20</v>
      </c>
      <c r="E9" s="64">
        <v>15</v>
      </c>
      <c r="F9" s="4">
        <f t="shared" si="0"/>
        <v>0.23</v>
      </c>
      <c r="G9" s="5" t="s">
        <v>62</v>
      </c>
      <c r="H9" s="79" t="s">
        <v>65</v>
      </c>
      <c r="I9" s="5" t="s">
        <v>62</v>
      </c>
      <c r="J9" s="1" t="s">
        <v>15</v>
      </c>
      <c r="K9" s="65">
        <f t="shared" si="1"/>
        <v>0.22</v>
      </c>
      <c r="L9" s="65">
        <f t="shared" si="2"/>
        <v>0.24</v>
      </c>
      <c r="M9" s="65">
        <f t="shared" si="3"/>
        <v>0.23</v>
      </c>
      <c r="N9" s="65">
        <f t="shared" si="4"/>
        <v>0.24</v>
      </c>
      <c r="O9" s="65">
        <f t="shared" si="5"/>
        <v>0.24</v>
      </c>
      <c r="P9" s="65">
        <f t="shared" si="26"/>
        <v>0.24</v>
      </c>
      <c r="Q9" s="65">
        <f t="shared" si="6"/>
        <v>0.22</v>
      </c>
      <c r="R9" s="65">
        <f t="shared" si="7"/>
        <v>0.24</v>
      </c>
      <c r="S9" s="65">
        <f t="shared" si="8"/>
        <v>0.24</v>
      </c>
      <c r="T9" s="65">
        <f t="shared" si="9"/>
        <v>0.24</v>
      </c>
      <c r="U9" s="65">
        <f t="shared" si="10"/>
        <v>0.24</v>
      </c>
      <c r="V9" s="65">
        <f t="shared" si="11"/>
        <v>0.25</v>
      </c>
      <c r="W9" s="65">
        <f t="shared" si="12"/>
        <v>0.23</v>
      </c>
      <c r="X9" s="65">
        <f t="shared" si="13"/>
        <v>0.23</v>
      </c>
      <c r="Y9" s="65">
        <f t="shared" si="14"/>
        <v>0.21</v>
      </c>
      <c r="Z9" s="65">
        <f t="shared" si="15"/>
        <v>0.23</v>
      </c>
      <c r="AA9" s="65">
        <f t="shared" si="16"/>
        <v>0.21</v>
      </c>
      <c r="AB9" s="65">
        <f t="shared" si="17"/>
        <v>0.24</v>
      </c>
      <c r="AC9" s="65">
        <f t="shared" si="18"/>
        <v>0.24</v>
      </c>
      <c r="AD9" s="65">
        <f t="shared" si="19"/>
        <v>0.27</v>
      </c>
      <c r="AE9" s="65">
        <f t="shared" si="20"/>
        <v>0.21</v>
      </c>
      <c r="AF9" s="65">
        <f t="shared" si="21"/>
        <v>0.24</v>
      </c>
      <c r="AG9" s="65">
        <f t="shared" si="22"/>
        <v>0.21</v>
      </c>
      <c r="AH9" s="65">
        <f t="shared" si="23"/>
        <v>0.22</v>
      </c>
      <c r="AI9" s="65">
        <f t="shared" si="24"/>
        <v>0.24</v>
      </c>
      <c r="AJ9" s="65">
        <f t="shared" si="25"/>
        <v>0.22</v>
      </c>
    </row>
    <row r="10" spans="1:36" ht="12.95" customHeight="1" x14ac:dyDescent="0.15">
      <c r="A10" s="79">
        <v>317</v>
      </c>
      <c r="B10" s="123" t="s">
        <v>56</v>
      </c>
      <c r="C10" s="124"/>
      <c r="D10" s="64">
        <v>30</v>
      </c>
      <c r="E10" s="64">
        <v>13</v>
      </c>
      <c r="F10" s="4">
        <f t="shared" si="0"/>
        <v>0.42</v>
      </c>
      <c r="G10" s="64"/>
      <c r="H10" s="64"/>
      <c r="I10" s="64"/>
      <c r="J10" s="1" t="s">
        <v>15</v>
      </c>
      <c r="K10" s="65">
        <f t="shared" si="1"/>
        <v>0.38</v>
      </c>
      <c r="L10" s="65">
        <f t="shared" si="2"/>
        <v>0.43</v>
      </c>
      <c r="M10" s="65">
        <f t="shared" si="3"/>
        <v>0.4</v>
      </c>
      <c r="N10" s="65">
        <f t="shared" si="4"/>
        <v>0.42</v>
      </c>
      <c r="O10" s="65">
        <f t="shared" si="5"/>
        <v>0.43</v>
      </c>
      <c r="P10" s="65">
        <f t="shared" si="26"/>
        <v>0.4</v>
      </c>
      <c r="Q10" s="65">
        <f t="shared" si="6"/>
        <v>0.39</v>
      </c>
      <c r="R10" s="65">
        <f t="shared" si="7"/>
        <v>0.44</v>
      </c>
      <c r="S10" s="65">
        <f t="shared" si="8"/>
        <v>0.41</v>
      </c>
      <c r="T10" s="65">
        <f t="shared" si="9"/>
        <v>0.38</v>
      </c>
      <c r="U10" s="65">
        <f t="shared" si="10"/>
        <v>0.41</v>
      </c>
      <c r="V10" s="65">
        <f t="shared" si="11"/>
        <v>0.47</v>
      </c>
      <c r="W10" s="65">
        <f t="shared" si="12"/>
        <v>0.43</v>
      </c>
      <c r="X10" s="65">
        <f t="shared" si="13"/>
        <v>0.42</v>
      </c>
      <c r="Y10" s="65">
        <f t="shared" si="14"/>
        <v>0.42</v>
      </c>
      <c r="Z10" s="65">
        <f t="shared" si="15"/>
        <v>0.42</v>
      </c>
      <c r="AA10" s="65">
        <f t="shared" si="16"/>
        <v>0.38</v>
      </c>
      <c r="AB10" s="65">
        <f t="shared" si="17"/>
        <v>0.46</v>
      </c>
      <c r="AC10" s="65">
        <f t="shared" si="18"/>
        <v>0.45</v>
      </c>
      <c r="AD10" s="65">
        <f t="shared" si="19"/>
        <v>0.45</v>
      </c>
      <c r="AE10" s="65">
        <f t="shared" si="20"/>
        <v>0.4</v>
      </c>
      <c r="AF10" s="65">
        <f t="shared" si="21"/>
        <v>0.45</v>
      </c>
      <c r="AG10" s="65">
        <f t="shared" si="22"/>
        <v>0.41</v>
      </c>
      <c r="AH10" s="65">
        <f t="shared" si="23"/>
        <v>0.41</v>
      </c>
      <c r="AI10" s="65">
        <f t="shared" si="24"/>
        <v>0.43</v>
      </c>
      <c r="AJ10" s="65">
        <f t="shared" si="25"/>
        <v>0.41</v>
      </c>
    </row>
    <row r="11" spans="1:36" ht="12.95" customHeight="1" x14ac:dyDescent="0.15">
      <c r="A11" s="79">
        <v>318</v>
      </c>
      <c r="B11" s="123" t="s">
        <v>56</v>
      </c>
      <c r="C11" s="124"/>
      <c r="D11" s="64">
        <v>16</v>
      </c>
      <c r="E11" s="64">
        <v>15</v>
      </c>
      <c r="F11" s="4">
        <f t="shared" si="0"/>
        <v>0.15</v>
      </c>
      <c r="G11" s="5" t="s">
        <v>115</v>
      </c>
      <c r="H11" s="103" t="s">
        <v>65</v>
      </c>
      <c r="I11" s="5" t="s">
        <v>115</v>
      </c>
      <c r="J11" s="1" t="s">
        <v>15</v>
      </c>
      <c r="K11" s="65">
        <f t="shared" si="1"/>
        <v>0.15</v>
      </c>
      <c r="L11" s="65">
        <f t="shared" si="2"/>
        <v>0.16</v>
      </c>
      <c r="M11" s="65">
        <f t="shared" si="3"/>
        <v>0.16</v>
      </c>
      <c r="N11" s="65">
        <f t="shared" si="4"/>
        <v>0.16</v>
      </c>
      <c r="O11" s="65">
        <f t="shared" si="5"/>
        <v>0.16</v>
      </c>
      <c r="P11" s="65">
        <f t="shared" si="26"/>
        <v>0.16</v>
      </c>
      <c r="Q11" s="65">
        <f t="shared" si="6"/>
        <v>0.15</v>
      </c>
      <c r="R11" s="65">
        <f t="shared" si="7"/>
        <v>0.16</v>
      </c>
      <c r="S11" s="65">
        <f t="shared" si="8"/>
        <v>0.16</v>
      </c>
      <c r="T11" s="65">
        <f t="shared" si="9"/>
        <v>0.16</v>
      </c>
      <c r="U11" s="65">
        <f t="shared" si="10"/>
        <v>0.16</v>
      </c>
      <c r="V11" s="65">
        <f t="shared" si="11"/>
        <v>0.16</v>
      </c>
      <c r="W11" s="65">
        <f t="shared" si="12"/>
        <v>0.15</v>
      </c>
      <c r="X11" s="65">
        <f t="shared" si="13"/>
        <v>0.16</v>
      </c>
      <c r="Y11" s="65">
        <f t="shared" si="14"/>
        <v>0.14000000000000001</v>
      </c>
      <c r="Z11" s="65">
        <f t="shared" si="15"/>
        <v>0.15</v>
      </c>
      <c r="AA11" s="65">
        <f t="shared" si="16"/>
        <v>0.14000000000000001</v>
      </c>
      <c r="AB11" s="65">
        <f t="shared" si="17"/>
        <v>0.15</v>
      </c>
      <c r="AC11" s="65">
        <f t="shared" si="18"/>
        <v>0.16</v>
      </c>
      <c r="AD11" s="65">
        <f t="shared" si="19"/>
        <v>0.19</v>
      </c>
      <c r="AE11" s="65">
        <f t="shared" si="20"/>
        <v>0.14000000000000001</v>
      </c>
      <c r="AF11" s="65">
        <f t="shared" si="21"/>
        <v>0.15</v>
      </c>
      <c r="AG11" s="65">
        <f t="shared" si="22"/>
        <v>0.14000000000000001</v>
      </c>
      <c r="AH11" s="65">
        <f t="shared" si="23"/>
        <v>0.14000000000000001</v>
      </c>
      <c r="AI11" s="65">
        <f t="shared" si="24"/>
        <v>0.16</v>
      </c>
      <c r="AJ11" s="65">
        <f t="shared" si="25"/>
        <v>0.14000000000000001</v>
      </c>
    </row>
    <row r="12" spans="1:36" ht="12.95" customHeight="1" x14ac:dyDescent="0.15">
      <c r="A12" s="79">
        <v>319</v>
      </c>
      <c r="B12" s="123" t="s">
        <v>56</v>
      </c>
      <c r="C12" s="124"/>
      <c r="D12" s="64">
        <v>26</v>
      </c>
      <c r="E12" s="64">
        <v>16</v>
      </c>
      <c r="F12" s="4">
        <f t="shared" si="0"/>
        <v>0.4</v>
      </c>
      <c r="G12" s="5"/>
      <c r="H12" s="64"/>
      <c r="I12" s="64"/>
      <c r="J12" s="1" t="s">
        <v>15</v>
      </c>
      <c r="K12" s="65">
        <f t="shared" si="1"/>
        <v>0.37</v>
      </c>
      <c r="L12" s="65">
        <f t="shared" si="2"/>
        <v>0.41</v>
      </c>
      <c r="M12" s="65">
        <f t="shared" si="3"/>
        <v>0.4</v>
      </c>
      <c r="N12" s="65">
        <f t="shared" si="4"/>
        <v>0.4</v>
      </c>
      <c r="O12" s="65">
        <f t="shared" si="5"/>
        <v>0.41</v>
      </c>
      <c r="P12" s="65">
        <f t="shared" si="26"/>
        <v>0.4</v>
      </c>
      <c r="Q12" s="65">
        <f t="shared" si="6"/>
        <v>0.37</v>
      </c>
      <c r="R12" s="65">
        <f t="shared" si="7"/>
        <v>0.42</v>
      </c>
      <c r="S12" s="65">
        <f t="shared" si="8"/>
        <v>0.4</v>
      </c>
      <c r="T12" s="65">
        <f t="shared" si="9"/>
        <v>0.4</v>
      </c>
      <c r="U12" s="65">
        <f t="shared" si="10"/>
        <v>0.4</v>
      </c>
      <c r="V12" s="65">
        <f t="shared" si="11"/>
        <v>0.44</v>
      </c>
      <c r="W12" s="65">
        <f t="shared" si="12"/>
        <v>0.4</v>
      </c>
      <c r="X12" s="65">
        <f t="shared" si="13"/>
        <v>0.4</v>
      </c>
      <c r="Y12" s="65">
        <f t="shared" si="14"/>
        <v>0.38</v>
      </c>
      <c r="Z12" s="65">
        <f t="shared" si="15"/>
        <v>0.4</v>
      </c>
      <c r="AA12" s="65">
        <f t="shared" si="16"/>
        <v>0.36</v>
      </c>
      <c r="AB12" s="65">
        <f t="shared" si="17"/>
        <v>0.43</v>
      </c>
      <c r="AC12" s="65">
        <f t="shared" si="18"/>
        <v>0.42</v>
      </c>
      <c r="AD12" s="65">
        <f t="shared" si="19"/>
        <v>0.44</v>
      </c>
      <c r="AE12" s="65">
        <f t="shared" si="20"/>
        <v>0.38</v>
      </c>
      <c r="AF12" s="65">
        <f t="shared" si="21"/>
        <v>0.42</v>
      </c>
      <c r="AG12" s="65">
        <f t="shared" si="22"/>
        <v>0.37</v>
      </c>
      <c r="AH12" s="65">
        <f t="shared" si="23"/>
        <v>0.38</v>
      </c>
      <c r="AI12" s="65">
        <f t="shared" si="24"/>
        <v>0.4</v>
      </c>
      <c r="AJ12" s="65">
        <f t="shared" si="25"/>
        <v>0.38</v>
      </c>
    </row>
    <row r="13" spans="1:36" ht="12.95" customHeight="1" x14ac:dyDescent="0.15">
      <c r="A13" s="79">
        <v>320</v>
      </c>
      <c r="B13" s="123" t="s">
        <v>61</v>
      </c>
      <c r="C13" s="124"/>
      <c r="D13" s="64">
        <v>20</v>
      </c>
      <c r="E13" s="64">
        <v>13</v>
      </c>
      <c r="F13" s="4">
        <f t="shared" si="0"/>
        <v>0.19</v>
      </c>
      <c r="G13" s="5"/>
      <c r="H13" s="69"/>
      <c r="I13" s="64"/>
      <c r="J13" s="1" t="s">
        <v>15</v>
      </c>
      <c r="K13" s="65">
        <f t="shared" si="1"/>
        <v>0.19</v>
      </c>
      <c r="L13" s="65">
        <f t="shared" si="2"/>
        <v>0.2</v>
      </c>
      <c r="M13" s="65">
        <f t="shared" si="3"/>
        <v>0.2</v>
      </c>
      <c r="N13" s="65">
        <f t="shared" si="4"/>
        <v>0.2</v>
      </c>
      <c r="O13" s="65">
        <f t="shared" si="5"/>
        <v>0.21</v>
      </c>
      <c r="P13" s="65">
        <f t="shared" si="26"/>
        <v>0.2</v>
      </c>
      <c r="Q13" s="65">
        <f t="shared" si="6"/>
        <v>0.19</v>
      </c>
      <c r="R13" s="65">
        <f t="shared" si="7"/>
        <v>0.21</v>
      </c>
      <c r="S13" s="65">
        <f t="shared" si="8"/>
        <v>0.2</v>
      </c>
      <c r="T13" s="65">
        <f t="shared" si="9"/>
        <v>0.19</v>
      </c>
      <c r="U13" s="65">
        <f t="shared" si="10"/>
        <v>0.21</v>
      </c>
      <c r="V13" s="65">
        <f t="shared" si="11"/>
        <v>0.22</v>
      </c>
      <c r="W13" s="65">
        <f t="shared" si="12"/>
        <v>0.2</v>
      </c>
      <c r="X13" s="65">
        <f t="shared" si="13"/>
        <v>0.2</v>
      </c>
      <c r="Y13" s="65">
        <f t="shared" si="14"/>
        <v>0.18</v>
      </c>
      <c r="Z13" s="65">
        <f t="shared" si="15"/>
        <v>0.2</v>
      </c>
      <c r="AA13" s="65">
        <f t="shared" si="16"/>
        <v>0.18</v>
      </c>
      <c r="AB13" s="65">
        <f t="shared" si="17"/>
        <v>0.21</v>
      </c>
      <c r="AC13" s="65">
        <f t="shared" si="18"/>
        <v>0.21</v>
      </c>
      <c r="AD13" s="65">
        <f t="shared" si="19"/>
        <v>0.23</v>
      </c>
      <c r="AE13" s="65">
        <f t="shared" si="20"/>
        <v>0.18</v>
      </c>
      <c r="AF13" s="65">
        <f t="shared" si="21"/>
        <v>0.21</v>
      </c>
      <c r="AG13" s="65">
        <f t="shared" si="22"/>
        <v>0.18</v>
      </c>
      <c r="AH13" s="65">
        <f t="shared" si="23"/>
        <v>0.19</v>
      </c>
      <c r="AI13" s="65">
        <f t="shared" si="24"/>
        <v>0.2</v>
      </c>
      <c r="AJ13" s="65">
        <f t="shared" si="25"/>
        <v>0.19</v>
      </c>
    </row>
    <row r="14" spans="1:36" ht="12.95" customHeight="1" x14ac:dyDescent="0.15">
      <c r="A14" s="79">
        <v>321</v>
      </c>
      <c r="B14" s="123" t="s">
        <v>85</v>
      </c>
      <c r="C14" s="124"/>
      <c r="D14" s="64">
        <v>10</v>
      </c>
      <c r="E14" s="64">
        <v>8</v>
      </c>
      <c r="F14" s="4">
        <f t="shared" si="0"/>
        <v>0.03</v>
      </c>
      <c r="G14" s="5" t="s">
        <v>252</v>
      </c>
      <c r="H14" s="69" t="s">
        <v>55</v>
      </c>
      <c r="I14" s="64"/>
      <c r="J14" s="1" t="s">
        <v>15</v>
      </c>
      <c r="K14" s="65">
        <f t="shared" si="1"/>
        <v>0.03</v>
      </c>
      <c r="L14" s="65">
        <f t="shared" si="2"/>
        <v>0.03</v>
      </c>
      <c r="M14" s="65">
        <f t="shared" si="3"/>
        <v>0.03</v>
      </c>
      <c r="N14" s="65">
        <f t="shared" si="4"/>
        <v>0.04</v>
      </c>
      <c r="O14" s="65">
        <f t="shared" si="5"/>
        <v>0.04</v>
      </c>
      <c r="P14" s="65">
        <f t="shared" si="26"/>
        <v>0.03</v>
      </c>
      <c r="Q14" s="65">
        <f t="shared" si="6"/>
        <v>0.03</v>
      </c>
      <c r="R14" s="65">
        <f t="shared" si="7"/>
        <v>0.03</v>
      </c>
      <c r="S14" s="65">
        <f t="shared" si="8"/>
        <v>0.03</v>
      </c>
      <c r="T14" s="65">
        <f t="shared" si="9"/>
        <v>0.03</v>
      </c>
      <c r="U14" s="65">
        <f t="shared" si="10"/>
        <v>0.03</v>
      </c>
      <c r="V14" s="65">
        <f t="shared" si="11"/>
        <v>0.04</v>
      </c>
      <c r="W14" s="65">
        <f t="shared" si="12"/>
        <v>0.04</v>
      </c>
      <c r="X14" s="65">
        <f t="shared" si="13"/>
        <v>0.03</v>
      </c>
      <c r="Y14" s="65">
        <f t="shared" si="14"/>
        <v>0.03</v>
      </c>
      <c r="Z14" s="65">
        <f t="shared" si="15"/>
        <v>0.04</v>
      </c>
      <c r="AA14" s="65">
        <f t="shared" si="16"/>
        <v>0.03</v>
      </c>
      <c r="AB14" s="65">
        <f t="shared" si="17"/>
        <v>0.03</v>
      </c>
      <c r="AC14" s="65">
        <f t="shared" si="18"/>
        <v>0.03</v>
      </c>
      <c r="AD14" s="65">
        <f t="shared" si="19"/>
        <v>0.04</v>
      </c>
      <c r="AE14" s="65">
        <f t="shared" si="20"/>
        <v>0.03</v>
      </c>
      <c r="AF14" s="65">
        <f t="shared" si="21"/>
        <v>0.03</v>
      </c>
      <c r="AG14" s="65">
        <f t="shared" si="22"/>
        <v>0.03</v>
      </c>
      <c r="AH14" s="65">
        <f t="shared" si="23"/>
        <v>0.03</v>
      </c>
      <c r="AI14" s="65">
        <f t="shared" si="24"/>
        <v>0.04</v>
      </c>
      <c r="AJ14" s="65">
        <f t="shared" si="25"/>
        <v>0.03</v>
      </c>
    </row>
    <row r="15" spans="1:36" ht="12.95" customHeight="1" x14ac:dyDescent="0.15">
      <c r="A15" s="79">
        <v>322</v>
      </c>
      <c r="B15" s="123" t="s">
        <v>61</v>
      </c>
      <c r="C15" s="124"/>
      <c r="D15" s="64">
        <v>10</v>
      </c>
      <c r="E15" s="64">
        <v>7</v>
      </c>
      <c r="F15" s="4">
        <f t="shared" si="0"/>
        <v>0.03</v>
      </c>
      <c r="G15" s="5" t="s">
        <v>252</v>
      </c>
      <c r="H15" s="88" t="s">
        <v>55</v>
      </c>
      <c r="I15" s="64"/>
      <c r="J15" s="1" t="s">
        <v>15</v>
      </c>
      <c r="K15" s="65">
        <f t="shared" si="1"/>
        <v>0.03</v>
      </c>
      <c r="L15" s="65">
        <f t="shared" si="2"/>
        <v>0.03</v>
      </c>
      <c r="M15" s="65">
        <f t="shared" si="3"/>
        <v>0.03</v>
      </c>
      <c r="N15" s="65">
        <f t="shared" si="4"/>
        <v>0.03</v>
      </c>
      <c r="O15" s="65">
        <f t="shared" si="5"/>
        <v>0.03</v>
      </c>
      <c r="P15" s="65">
        <f t="shared" si="26"/>
        <v>0.03</v>
      </c>
      <c r="Q15" s="65">
        <f t="shared" si="6"/>
        <v>0.03</v>
      </c>
      <c r="R15" s="65">
        <f t="shared" si="7"/>
        <v>0.03</v>
      </c>
      <c r="S15" s="65">
        <f t="shared" si="8"/>
        <v>0.03</v>
      </c>
      <c r="T15" s="65">
        <f t="shared" si="9"/>
        <v>0.03</v>
      </c>
      <c r="U15" s="65">
        <f t="shared" si="10"/>
        <v>0.03</v>
      </c>
      <c r="V15" s="65">
        <f t="shared" si="11"/>
        <v>0.03</v>
      </c>
      <c r="W15" s="65">
        <f t="shared" si="12"/>
        <v>0.03</v>
      </c>
      <c r="X15" s="65">
        <f t="shared" si="13"/>
        <v>0.03</v>
      </c>
      <c r="Y15" s="65">
        <f t="shared" si="14"/>
        <v>0.03</v>
      </c>
      <c r="Z15" s="65">
        <f t="shared" si="15"/>
        <v>0.03</v>
      </c>
      <c r="AA15" s="65">
        <f t="shared" si="16"/>
        <v>0.03</v>
      </c>
      <c r="AB15" s="65">
        <f t="shared" si="17"/>
        <v>0.03</v>
      </c>
      <c r="AC15" s="65">
        <f t="shared" si="18"/>
        <v>0.03</v>
      </c>
      <c r="AD15" s="65">
        <f t="shared" si="19"/>
        <v>0.04</v>
      </c>
      <c r="AE15" s="65">
        <f t="shared" si="20"/>
        <v>0.02</v>
      </c>
      <c r="AF15" s="65">
        <f t="shared" si="21"/>
        <v>0.03</v>
      </c>
      <c r="AG15" s="65">
        <f t="shared" si="22"/>
        <v>0.03</v>
      </c>
      <c r="AH15" s="65">
        <f t="shared" si="23"/>
        <v>0.03</v>
      </c>
      <c r="AI15" s="65">
        <f t="shared" si="24"/>
        <v>0.03</v>
      </c>
      <c r="AJ15" s="65">
        <f t="shared" si="25"/>
        <v>0.03</v>
      </c>
    </row>
    <row r="16" spans="1:36" ht="12.95" customHeight="1" x14ac:dyDescent="0.15">
      <c r="A16" s="79">
        <v>323</v>
      </c>
      <c r="B16" s="123" t="s">
        <v>61</v>
      </c>
      <c r="C16" s="124"/>
      <c r="D16" s="64">
        <v>18</v>
      </c>
      <c r="E16" s="64">
        <v>14</v>
      </c>
      <c r="F16" s="4">
        <f t="shared" si="0"/>
        <v>0.17</v>
      </c>
      <c r="G16" s="5"/>
      <c r="H16" s="69"/>
      <c r="I16" s="64"/>
      <c r="J16" s="1" t="s">
        <v>15</v>
      </c>
      <c r="K16" s="65">
        <f t="shared" si="1"/>
        <v>0.17</v>
      </c>
      <c r="L16" s="65">
        <f t="shared" si="2"/>
        <v>0.18</v>
      </c>
      <c r="M16" s="65">
        <f t="shared" si="3"/>
        <v>0.18</v>
      </c>
      <c r="N16" s="65">
        <f t="shared" si="4"/>
        <v>0.18</v>
      </c>
      <c r="O16" s="65">
        <f t="shared" si="5"/>
        <v>0.19</v>
      </c>
      <c r="P16" s="65">
        <f t="shared" si="26"/>
        <v>0.18</v>
      </c>
      <c r="Q16" s="65">
        <f t="shared" si="6"/>
        <v>0.17</v>
      </c>
      <c r="R16" s="65">
        <f t="shared" si="7"/>
        <v>0.18</v>
      </c>
      <c r="S16" s="65">
        <f t="shared" si="8"/>
        <v>0.18</v>
      </c>
      <c r="T16" s="65">
        <f t="shared" si="9"/>
        <v>0.18</v>
      </c>
      <c r="U16" s="65">
        <f t="shared" si="10"/>
        <v>0.18</v>
      </c>
      <c r="V16" s="65">
        <f t="shared" si="11"/>
        <v>0.19</v>
      </c>
      <c r="W16" s="65">
        <f t="shared" si="12"/>
        <v>0.18</v>
      </c>
      <c r="X16" s="65">
        <f t="shared" si="13"/>
        <v>0.18</v>
      </c>
      <c r="Y16" s="65">
        <f t="shared" si="14"/>
        <v>0.16</v>
      </c>
      <c r="Z16" s="65">
        <f t="shared" si="15"/>
        <v>0.18</v>
      </c>
      <c r="AA16" s="65">
        <f t="shared" si="16"/>
        <v>0.16</v>
      </c>
      <c r="AB16" s="65">
        <f t="shared" si="17"/>
        <v>0.18</v>
      </c>
      <c r="AC16" s="65">
        <f t="shared" si="18"/>
        <v>0.18</v>
      </c>
      <c r="AD16" s="65">
        <f t="shared" si="19"/>
        <v>0.21</v>
      </c>
      <c r="AE16" s="65">
        <f t="shared" si="20"/>
        <v>0.16</v>
      </c>
      <c r="AF16" s="65">
        <f t="shared" si="21"/>
        <v>0.18</v>
      </c>
      <c r="AG16" s="65">
        <f t="shared" si="22"/>
        <v>0.16</v>
      </c>
      <c r="AH16" s="65">
        <f t="shared" si="23"/>
        <v>0.17</v>
      </c>
      <c r="AI16" s="65">
        <f t="shared" si="24"/>
        <v>0.18</v>
      </c>
      <c r="AJ16" s="65">
        <f t="shared" si="25"/>
        <v>0.17</v>
      </c>
    </row>
    <row r="17" spans="1:36" ht="12.95" customHeight="1" x14ac:dyDescent="0.15">
      <c r="A17" s="79">
        <v>324</v>
      </c>
      <c r="B17" s="123" t="s">
        <v>63</v>
      </c>
      <c r="C17" s="124"/>
      <c r="D17" s="64">
        <v>16</v>
      </c>
      <c r="E17" s="64">
        <v>13</v>
      </c>
      <c r="F17" s="4">
        <f t="shared" si="0"/>
        <v>0.12</v>
      </c>
      <c r="G17" s="64"/>
      <c r="H17" s="69"/>
      <c r="I17" s="64"/>
      <c r="J17" s="1" t="s">
        <v>15</v>
      </c>
      <c r="K17" s="65">
        <f t="shared" si="1"/>
        <v>0.13</v>
      </c>
      <c r="L17" s="65">
        <f t="shared" si="2"/>
        <v>0.13</v>
      </c>
      <c r="M17" s="65">
        <f t="shared" si="3"/>
        <v>0.13</v>
      </c>
      <c r="N17" s="65">
        <f t="shared" si="4"/>
        <v>0.14000000000000001</v>
      </c>
      <c r="O17" s="65">
        <f t="shared" si="5"/>
        <v>0.14000000000000001</v>
      </c>
      <c r="P17" s="65">
        <f t="shared" si="26"/>
        <v>0.13</v>
      </c>
      <c r="Q17" s="65">
        <f t="shared" si="6"/>
        <v>0.13</v>
      </c>
      <c r="R17" s="65">
        <f t="shared" si="7"/>
        <v>0.13</v>
      </c>
      <c r="S17" s="65">
        <f t="shared" si="8"/>
        <v>0.14000000000000001</v>
      </c>
      <c r="T17" s="65">
        <f t="shared" si="9"/>
        <v>0.13</v>
      </c>
      <c r="U17" s="65">
        <f t="shared" si="10"/>
        <v>0.13</v>
      </c>
      <c r="V17" s="65">
        <f t="shared" si="11"/>
        <v>0.14000000000000001</v>
      </c>
      <c r="W17" s="65">
        <f t="shared" si="12"/>
        <v>0.13</v>
      </c>
      <c r="X17" s="65">
        <f t="shared" si="13"/>
        <v>0.13</v>
      </c>
      <c r="Y17" s="65">
        <f t="shared" si="14"/>
        <v>0.12</v>
      </c>
      <c r="Z17" s="65">
        <f t="shared" si="15"/>
        <v>0.13</v>
      </c>
      <c r="AA17" s="65">
        <f t="shared" si="16"/>
        <v>0.12</v>
      </c>
      <c r="AB17" s="65">
        <f t="shared" si="17"/>
        <v>0.13</v>
      </c>
      <c r="AC17" s="65">
        <f t="shared" si="18"/>
        <v>0.13</v>
      </c>
      <c r="AD17" s="65">
        <f t="shared" si="19"/>
        <v>0.16</v>
      </c>
      <c r="AE17" s="65">
        <f t="shared" si="20"/>
        <v>0.12</v>
      </c>
      <c r="AF17" s="65">
        <f t="shared" si="21"/>
        <v>0.13</v>
      </c>
      <c r="AG17" s="65">
        <f t="shared" si="22"/>
        <v>0.12</v>
      </c>
      <c r="AH17" s="65">
        <f t="shared" si="23"/>
        <v>0.12</v>
      </c>
      <c r="AI17" s="65">
        <f t="shared" si="24"/>
        <v>0.14000000000000001</v>
      </c>
      <c r="AJ17" s="65">
        <f t="shared" si="25"/>
        <v>0.12</v>
      </c>
    </row>
    <row r="18" spans="1:36" ht="12.95" customHeight="1" x14ac:dyDescent="0.15">
      <c r="A18" s="79">
        <v>325</v>
      </c>
      <c r="B18" s="123" t="s">
        <v>63</v>
      </c>
      <c r="C18" s="124"/>
      <c r="D18" s="64">
        <v>8</v>
      </c>
      <c r="E18" s="64">
        <v>6</v>
      </c>
      <c r="F18" s="4">
        <f t="shared" si="0"/>
        <v>0.02</v>
      </c>
      <c r="G18" s="5" t="s">
        <v>252</v>
      </c>
      <c r="H18" s="88" t="s">
        <v>55</v>
      </c>
      <c r="I18" s="64"/>
      <c r="J18" s="1" t="s">
        <v>15</v>
      </c>
      <c r="K18" s="65">
        <f t="shared" si="1"/>
        <v>0.02</v>
      </c>
      <c r="L18" s="65">
        <f t="shared" si="2"/>
        <v>0.02</v>
      </c>
      <c r="M18" s="65">
        <f t="shared" si="3"/>
        <v>0.02</v>
      </c>
      <c r="N18" s="65">
        <f t="shared" si="4"/>
        <v>0.02</v>
      </c>
      <c r="O18" s="65">
        <f t="shared" si="5"/>
        <v>0.02</v>
      </c>
      <c r="P18" s="65">
        <f t="shared" si="26"/>
        <v>0.02</v>
      </c>
      <c r="Q18" s="65">
        <f t="shared" si="6"/>
        <v>0.02</v>
      </c>
      <c r="R18" s="65">
        <f t="shared" si="7"/>
        <v>0.02</v>
      </c>
      <c r="S18" s="65">
        <f t="shared" si="8"/>
        <v>0.02</v>
      </c>
      <c r="T18" s="65">
        <f t="shared" si="9"/>
        <v>0.01</v>
      </c>
      <c r="U18" s="65">
        <f t="shared" si="10"/>
        <v>0.02</v>
      </c>
      <c r="V18" s="65">
        <f t="shared" si="11"/>
        <v>0.02</v>
      </c>
      <c r="W18" s="65">
        <f t="shared" si="12"/>
        <v>0.02</v>
      </c>
      <c r="X18" s="65">
        <f t="shared" si="13"/>
        <v>0.02</v>
      </c>
      <c r="Y18" s="65">
        <f t="shared" si="14"/>
        <v>0.01</v>
      </c>
      <c r="Z18" s="65">
        <f t="shared" si="15"/>
        <v>0.02</v>
      </c>
      <c r="AA18" s="65">
        <f t="shared" si="16"/>
        <v>0.02</v>
      </c>
      <c r="AB18" s="65">
        <f t="shared" si="17"/>
        <v>0.02</v>
      </c>
      <c r="AC18" s="65">
        <f t="shared" si="18"/>
        <v>0.02</v>
      </c>
      <c r="AD18" s="65">
        <f t="shared" si="19"/>
        <v>0.02</v>
      </c>
      <c r="AE18" s="65">
        <f t="shared" si="20"/>
        <v>0.01</v>
      </c>
      <c r="AF18" s="65">
        <f t="shared" si="21"/>
        <v>0.02</v>
      </c>
      <c r="AG18" s="65">
        <f t="shared" si="22"/>
        <v>0.02</v>
      </c>
      <c r="AH18" s="65">
        <f t="shared" si="23"/>
        <v>0.02</v>
      </c>
      <c r="AI18" s="65">
        <f t="shared" si="24"/>
        <v>0.02</v>
      </c>
      <c r="AJ18" s="65">
        <f t="shared" si="25"/>
        <v>0.02</v>
      </c>
    </row>
    <row r="19" spans="1:36" ht="12.95" customHeight="1" x14ac:dyDescent="0.15">
      <c r="A19" s="79">
        <v>326</v>
      </c>
      <c r="B19" s="123" t="s">
        <v>63</v>
      </c>
      <c r="C19" s="124"/>
      <c r="D19" s="64">
        <v>8</v>
      </c>
      <c r="E19" s="64">
        <v>7</v>
      </c>
      <c r="F19" s="4">
        <f t="shared" si="0"/>
        <v>0.02</v>
      </c>
      <c r="G19" s="5" t="s">
        <v>252</v>
      </c>
      <c r="H19" s="88" t="s">
        <v>55</v>
      </c>
      <c r="I19" s="64"/>
      <c r="J19" s="1" t="s">
        <v>15</v>
      </c>
      <c r="K19" s="65">
        <f t="shared" si="1"/>
        <v>0.02</v>
      </c>
      <c r="L19" s="65">
        <f t="shared" si="2"/>
        <v>0.02</v>
      </c>
      <c r="M19" s="65">
        <f t="shared" si="3"/>
        <v>0.02</v>
      </c>
      <c r="N19" s="65">
        <f t="shared" si="4"/>
        <v>0.02</v>
      </c>
      <c r="O19" s="65">
        <f t="shared" si="5"/>
        <v>0.02</v>
      </c>
      <c r="P19" s="65">
        <f t="shared" si="26"/>
        <v>0.02</v>
      </c>
      <c r="Q19" s="65">
        <f t="shared" si="6"/>
        <v>0.02</v>
      </c>
      <c r="R19" s="65">
        <f t="shared" si="7"/>
        <v>0.02</v>
      </c>
      <c r="S19" s="65">
        <f t="shared" si="8"/>
        <v>0.02</v>
      </c>
      <c r="T19" s="65">
        <f t="shared" si="9"/>
        <v>0.02</v>
      </c>
      <c r="U19" s="65">
        <f t="shared" si="10"/>
        <v>0.02</v>
      </c>
      <c r="V19" s="65">
        <f t="shared" si="11"/>
        <v>0.02</v>
      </c>
      <c r="W19" s="65">
        <f t="shared" si="12"/>
        <v>0.02</v>
      </c>
      <c r="X19" s="65">
        <f t="shared" si="13"/>
        <v>0.02</v>
      </c>
      <c r="Y19" s="65">
        <f t="shared" si="14"/>
        <v>0.02</v>
      </c>
      <c r="Z19" s="65">
        <f t="shared" si="15"/>
        <v>0.02</v>
      </c>
      <c r="AA19" s="65">
        <f t="shared" si="16"/>
        <v>0.02</v>
      </c>
      <c r="AB19" s="65">
        <f t="shared" si="17"/>
        <v>0.02</v>
      </c>
      <c r="AC19" s="65">
        <f t="shared" si="18"/>
        <v>0.02</v>
      </c>
      <c r="AD19" s="65">
        <f t="shared" si="19"/>
        <v>0.03</v>
      </c>
      <c r="AE19" s="65">
        <f t="shared" si="20"/>
        <v>0.02</v>
      </c>
      <c r="AF19" s="65">
        <f t="shared" si="21"/>
        <v>0.02</v>
      </c>
      <c r="AG19" s="65">
        <f t="shared" si="22"/>
        <v>0.02</v>
      </c>
      <c r="AH19" s="65">
        <f t="shared" si="23"/>
        <v>0.02</v>
      </c>
      <c r="AI19" s="65">
        <f t="shared" si="24"/>
        <v>0.02</v>
      </c>
      <c r="AJ19" s="65">
        <f t="shared" si="25"/>
        <v>0.02</v>
      </c>
    </row>
    <row r="20" spans="1:36" ht="12.95" customHeight="1" x14ac:dyDescent="0.15">
      <c r="A20" s="79">
        <v>327</v>
      </c>
      <c r="B20" s="123" t="s">
        <v>63</v>
      </c>
      <c r="C20" s="124"/>
      <c r="D20" s="64">
        <v>16</v>
      </c>
      <c r="E20" s="64">
        <v>14</v>
      </c>
      <c r="F20" s="4">
        <f t="shared" si="0"/>
        <v>0.13</v>
      </c>
      <c r="G20" s="5"/>
      <c r="H20" s="64"/>
      <c r="I20" s="64"/>
      <c r="J20" s="1" t="s">
        <v>15</v>
      </c>
      <c r="K20" s="65">
        <f t="shared" si="1"/>
        <v>0.14000000000000001</v>
      </c>
      <c r="L20" s="65">
        <f t="shared" si="2"/>
        <v>0.15</v>
      </c>
      <c r="M20" s="65">
        <f t="shared" si="3"/>
        <v>0.15</v>
      </c>
      <c r="N20" s="65">
        <f t="shared" si="4"/>
        <v>0.15</v>
      </c>
      <c r="O20" s="65">
        <f t="shared" si="5"/>
        <v>0.15</v>
      </c>
      <c r="P20" s="65">
        <f t="shared" si="26"/>
        <v>0.15</v>
      </c>
      <c r="Q20" s="65">
        <f t="shared" si="6"/>
        <v>0.14000000000000001</v>
      </c>
      <c r="R20" s="65">
        <f t="shared" si="7"/>
        <v>0.14000000000000001</v>
      </c>
      <c r="S20" s="65">
        <f t="shared" si="8"/>
        <v>0.15</v>
      </c>
      <c r="T20" s="65">
        <f t="shared" si="9"/>
        <v>0.15</v>
      </c>
      <c r="U20" s="65">
        <f t="shared" si="10"/>
        <v>0.14000000000000001</v>
      </c>
      <c r="V20" s="65">
        <f t="shared" si="11"/>
        <v>0.15</v>
      </c>
      <c r="W20" s="65">
        <f t="shared" si="12"/>
        <v>0.14000000000000001</v>
      </c>
      <c r="X20" s="65">
        <f t="shared" si="13"/>
        <v>0.15</v>
      </c>
      <c r="Y20" s="65">
        <f t="shared" si="14"/>
        <v>0.13</v>
      </c>
      <c r="Z20" s="65">
        <f t="shared" si="15"/>
        <v>0.14000000000000001</v>
      </c>
      <c r="AA20" s="65">
        <f t="shared" si="16"/>
        <v>0.13</v>
      </c>
      <c r="AB20" s="65">
        <f t="shared" si="17"/>
        <v>0.14000000000000001</v>
      </c>
      <c r="AC20" s="65">
        <f t="shared" si="18"/>
        <v>0.15</v>
      </c>
      <c r="AD20" s="65">
        <f t="shared" si="19"/>
        <v>0.17</v>
      </c>
      <c r="AE20" s="65">
        <f t="shared" si="20"/>
        <v>0.13</v>
      </c>
      <c r="AF20" s="65">
        <f t="shared" si="21"/>
        <v>0.14000000000000001</v>
      </c>
      <c r="AG20" s="65">
        <f t="shared" si="22"/>
        <v>0.13</v>
      </c>
      <c r="AH20" s="65">
        <f t="shared" si="23"/>
        <v>0.13</v>
      </c>
      <c r="AI20" s="65">
        <f t="shared" si="24"/>
        <v>0.15</v>
      </c>
      <c r="AJ20" s="65">
        <f t="shared" si="25"/>
        <v>0.13</v>
      </c>
    </row>
    <row r="21" spans="1:36" ht="12.95" customHeight="1" x14ac:dyDescent="0.15">
      <c r="A21" s="64"/>
      <c r="B21" s="108"/>
      <c r="C21" s="108"/>
      <c r="D21" s="64"/>
      <c r="E21" s="64"/>
      <c r="F21" s="4" t="str">
        <f t="shared" si="0"/>
        <v/>
      </c>
      <c r="G21" s="5"/>
      <c r="H21" s="64"/>
      <c r="I21" s="64"/>
      <c r="J21" s="1" t="s">
        <v>15</v>
      </c>
      <c r="K21" s="65" t="e">
        <f t="shared" si="1"/>
        <v>#NUM!</v>
      </c>
      <c r="L21" s="65" t="e">
        <f t="shared" si="2"/>
        <v>#NUM!</v>
      </c>
      <c r="M21" s="65" t="e">
        <f t="shared" si="3"/>
        <v>#NUM!</v>
      </c>
      <c r="N21" s="65" t="e">
        <f t="shared" si="4"/>
        <v>#NUM!</v>
      </c>
      <c r="O21" s="65" t="e">
        <f t="shared" si="5"/>
        <v>#NUM!</v>
      </c>
      <c r="P21" s="65" t="e">
        <f t="shared" si="26"/>
        <v>#N/A</v>
      </c>
      <c r="Q21" s="65" t="e">
        <f t="shared" si="6"/>
        <v>#NUM!</v>
      </c>
      <c r="R21" s="65" t="e">
        <f t="shared" si="7"/>
        <v>#NUM!</v>
      </c>
      <c r="S21" s="65" t="e">
        <f t="shared" si="8"/>
        <v>#NUM!</v>
      </c>
      <c r="T21" s="65" t="e">
        <f t="shared" si="9"/>
        <v>#NUM!</v>
      </c>
      <c r="U21" s="65" t="e">
        <f t="shared" si="10"/>
        <v>#N/A</v>
      </c>
      <c r="V21" s="65" t="e">
        <f t="shared" si="11"/>
        <v>#NUM!</v>
      </c>
      <c r="W21" s="65" t="e">
        <f t="shared" si="12"/>
        <v>#NUM!</v>
      </c>
      <c r="X21" s="65" t="e">
        <f t="shared" si="13"/>
        <v>#NUM!</v>
      </c>
      <c r="Y21" s="65" t="e">
        <f t="shared" si="14"/>
        <v>#NUM!</v>
      </c>
      <c r="Z21" s="65" t="e">
        <f t="shared" si="15"/>
        <v>#N/A</v>
      </c>
      <c r="AA21" s="65" t="e">
        <f t="shared" si="16"/>
        <v>#NUM!</v>
      </c>
      <c r="AB21" s="65" t="e">
        <f t="shared" si="17"/>
        <v>#NUM!</v>
      </c>
      <c r="AC21" s="65" t="e">
        <f t="shared" si="18"/>
        <v>#NUM!</v>
      </c>
      <c r="AD21" s="65" t="e">
        <f t="shared" si="19"/>
        <v>#NUM!</v>
      </c>
      <c r="AE21" s="65" t="e">
        <f t="shared" si="20"/>
        <v>#NUM!</v>
      </c>
      <c r="AF21" s="65" t="e">
        <f t="shared" si="21"/>
        <v>#N/A</v>
      </c>
      <c r="AG21" s="65" t="e">
        <f t="shared" si="22"/>
        <v>#NUM!</v>
      </c>
      <c r="AH21" s="65" t="e">
        <f t="shared" si="23"/>
        <v>#NUM!</v>
      </c>
      <c r="AI21" s="65" t="e">
        <f t="shared" si="24"/>
        <v>#NUM!</v>
      </c>
      <c r="AJ21" s="65" t="e">
        <f t="shared" si="25"/>
        <v>#N/A</v>
      </c>
    </row>
    <row r="22" spans="1:36" ht="12.95" customHeight="1" x14ac:dyDescent="0.15">
      <c r="A22" s="64"/>
      <c r="B22" s="108"/>
      <c r="C22" s="108"/>
      <c r="D22" s="64"/>
      <c r="E22" s="64"/>
      <c r="F22" s="4" t="str">
        <f t="shared" si="0"/>
        <v/>
      </c>
      <c r="G22" s="5"/>
      <c r="H22" s="64"/>
      <c r="I22" s="64"/>
      <c r="J22" s="1" t="s">
        <v>15</v>
      </c>
      <c r="K22" s="65" t="e">
        <f t="shared" si="1"/>
        <v>#NUM!</v>
      </c>
      <c r="L22" s="65" t="e">
        <f t="shared" si="2"/>
        <v>#NUM!</v>
      </c>
      <c r="M22" s="65" t="e">
        <f t="shared" si="3"/>
        <v>#NUM!</v>
      </c>
      <c r="N22" s="65" t="e">
        <f t="shared" si="4"/>
        <v>#NUM!</v>
      </c>
      <c r="O22" s="65" t="e">
        <f t="shared" si="5"/>
        <v>#NUM!</v>
      </c>
      <c r="P22" s="65" t="e">
        <f t="shared" si="26"/>
        <v>#N/A</v>
      </c>
      <c r="Q22" s="65" t="e">
        <f t="shared" si="6"/>
        <v>#NUM!</v>
      </c>
      <c r="R22" s="65" t="e">
        <f t="shared" si="7"/>
        <v>#NUM!</v>
      </c>
      <c r="S22" s="65" t="e">
        <f t="shared" si="8"/>
        <v>#NUM!</v>
      </c>
      <c r="T22" s="65" t="e">
        <f t="shared" si="9"/>
        <v>#NUM!</v>
      </c>
      <c r="U22" s="65" t="e">
        <f t="shared" si="10"/>
        <v>#N/A</v>
      </c>
      <c r="V22" s="65" t="e">
        <f t="shared" si="11"/>
        <v>#NUM!</v>
      </c>
      <c r="W22" s="65" t="e">
        <f t="shared" si="12"/>
        <v>#NUM!</v>
      </c>
      <c r="X22" s="65" t="e">
        <f t="shared" si="13"/>
        <v>#NUM!</v>
      </c>
      <c r="Y22" s="65" t="e">
        <f t="shared" si="14"/>
        <v>#NUM!</v>
      </c>
      <c r="Z22" s="65" t="e">
        <f t="shared" si="15"/>
        <v>#N/A</v>
      </c>
      <c r="AA22" s="65" t="e">
        <f t="shared" si="16"/>
        <v>#NUM!</v>
      </c>
      <c r="AB22" s="65" t="e">
        <f t="shared" si="17"/>
        <v>#NUM!</v>
      </c>
      <c r="AC22" s="65" t="e">
        <f t="shared" si="18"/>
        <v>#NUM!</v>
      </c>
      <c r="AD22" s="65" t="e">
        <f t="shared" si="19"/>
        <v>#NUM!</v>
      </c>
      <c r="AE22" s="65" t="e">
        <f t="shared" si="20"/>
        <v>#NUM!</v>
      </c>
      <c r="AF22" s="65" t="e">
        <f t="shared" si="21"/>
        <v>#N/A</v>
      </c>
      <c r="AG22" s="65" t="e">
        <f t="shared" si="22"/>
        <v>#NUM!</v>
      </c>
      <c r="AH22" s="65" t="e">
        <f t="shared" si="23"/>
        <v>#NUM!</v>
      </c>
      <c r="AI22" s="65" t="e">
        <f t="shared" si="24"/>
        <v>#NUM!</v>
      </c>
      <c r="AJ22" s="65" t="e">
        <f t="shared" si="25"/>
        <v>#N/A</v>
      </c>
    </row>
    <row r="23" spans="1:36" ht="12.95" customHeight="1" x14ac:dyDescent="0.15">
      <c r="A23" s="64"/>
      <c r="B23" s="108"/>
      <c r="C23" s="108"/>
      <c r="D23" s="64"/>
      <c r="E23" s="64"/>
      <c r="F23" s="4" t="str">
        <f t="shared" si="0"/>
        <v/>
      </c>
      <c r="G23" s="5"/>
      <c r="H23" s="64"/>
      <c r="I23" s="64"/>
      <c r="J23" s="1" t="s">
        <v>15</v>
      </c>
      <c r="K23" s="65" t="e">
        <f t="shared" si="1"/>
        <v>#NUM!</v>
      </c>
      <c r="L23" s="65" t="e">
        <f t="shared" si="2"/>
        <v>#NUM!</v>
      </c>
      <c r="M23" s="65" t="e">
        <f t="shared" si="3"/>
        <v>#NUM!</v>
      </c>
      <c r="N23" s="65" t="e">
        <f t="shared" si="4"/>
        <v>#NUM!</v>
      </c>
      <c r="O23" s="65" t="e">
        <f t="shared" si="5"/>
        <v>#NUM!</v>
      </c>
      <c r="P23" s="65" t="e">
        <f t="shared" si="26"/>
        <v>#N/A</v>
      </c>
      <c r="Q23" s="65" t="e">
        <f t="shared" si="6"/>
        <v>#NUM!</v>
      </c>
      <c r="R23" s="65" t="e">
        <f t="shared" si="7"/>
        <v>#NUM!</v>
      </c>
      <c r="S23" s="65" t="e">
        <f t="shared" si="8"/>
        <v>#NUM!</v>
      </c>
      <c r="T23" s="65" t="e">
        <f t="shared" si="9"/>
        <v>#NUM!</v>
      </c>
      <c r="U23" s="65" t="e">
        <f t="shared" si="10"/>
        <v>#N/A</v>
      </c>
      <c r="V23" s="65" t="e">
        <f t="shared" si="11"/>
        <v>#NUM!</v>
      </c>
      <c r="W23" s="65" t="e">
        <f t="shared" si="12"/>
        <v>#NUM!</v>
      </c>
      <c r="X23" s="65" t="e">
        <f t="shared" si="13"/>
        <v>#NUM!</v>
      </c>
      <c r="Y23" s="65" t="e">
        <f t="shared" si="14"/>
        <v>#NUM!</v>
      </c>
      <c r="Z23" s="65" t="e">
        <f t="shared" si="15"/>
        <v>#N/A</v>
      </c>
      <c r="AA23" s="65" t="e">
        <f t="shared" si="16"/>
        <v>#NUM!</v>
      </c>
      <c r="AB23" s="65" t="e">
        <f t="shared" si="17"/>
        <v>#NUM!</v>
      </c>
      <c r="AC23" s="65" t="e">
        <f t="shared" si="18"/>
        <v>#NUM!</v>
      </c>
      <c r="AD23" s="65" t="e">
        <f t="shared" si="19"/>
        <v>#NUM!</v>
      </c>
      <c r="AE23" s="65" t="e">
        <f t="shared" si="20"/>
        <v>#NUM!</v>
      </c>
      <c r="AF23" s="65" t="e">
        <f t="shared" si="21"/>
        <v>#N/A</v>
      </c>
      <c r="AG23" s="65" t="e">
        <f t="shared" si="22"/>
        <v>#NUM!</v>
      </c>
      <c r="AH23" s="65" t="e">
        <f t="shared" si="23"/>
        <v>#NUM!</v>
      </c>
      <c r="AI23" s="65" t="e">
        <f t="shared" si="24"/>
        <v>#NUM!</v>
      </c>
      <c r="AJ23" s="65" t="e">
        <f t="shared" si="25"/>
        <v>#N/A</v>
      </c>
    </row>
    <row r="24" spans="1:36" ht="12.95" customHeight="1" x14ac:dyDescent="0.15">
      <c r="A24" s="64"/>
      <c r="B24" s="108"/>
      <c r="C24" s="108"/>
      <c r="D24" s="64"/>
      <c r="E24" s="64"/>
      <c r="F24" s="4" t="str">
        <f t="shared" si="0"/>
        <v/>
      </c>
      <c r="G24" s="64"/>
      <c r="H24" s="64"/>
      <c r="I24" s="64"/>
      <c r="J24" s="1" t="s">
        <v>15</v>
      </c>
      <c r="K24" s="65" t="e">
        <f t="shared" si="1"/>
        <v>#NUM!</v>
      </c>
      <c r="L24" s="65" t="e">
        <f t="shared" si="2"/>
        <v>#NUM!</v>
      </c>
      <c r="M24" s="65" t="e">
        <f t="shared" si="3"/>
        <v>#NUM!</v>
      </c>
      <c r="N24" s="65" t="e">
        <f t="shared" si="4"/>
        <v>#NUM!</v>
      </c>
      <c r="O24" s="65" t="e">
        <f t="shared" si="5"/>
        <v>#NUM!</v>
      </c>
      <c r="P24" s="65" t="e">
        <f t="shared" si="26"/>
        <v>#N/A</v>
      </c>
      <c r="Q24" s="65" t="e">
        <f t="shared" si="6"/>
        <v>#NUM!</v>
      </c>
      <c r="R24" s="65" t="e">
        <f t="shared" si="7"/>
        <v>#NUM!</v>
      </c>
      <c r="S24" s="65" t="e">
        <f t="shared" si="8"/>
        <v>#NUM!</v>
      </c>
      <c r="T24" s="65" t="e">
        <f t="shared" si="9"/>
        <v>#NUM!</v>
      </c>
      <c r="U24" s="65" t="e">
        <f t="shared" si="10"/>
        <v>#N/A</v>
      </c>
      <c r="V24" s="65" t="e">
        <f t="shared" si="11"/>
        <v>#NUM!</v>
      </c>
      <c r="W24" s="65" t="e">
        <f t="shared" si="12"/>
        <v>#NUM!</v>
      </c>
      <c r="X24" s="65" t="e">
        <f t="shared" si="13"/>
        <v>#NUM!</v>
      </c>
      <c r="Y24" s="65" t="e">
        <f t="shared" si="14"/>
        <v>#NUM!</v>
      </c>
      <c r="Z24" s="65" t="e">
        <f t="shared" si="15"/>
        <v>#N/A</v>
      </c>
      <c r="AA24" s="65" t="e">
        <f t="shared" si="16"/>
        <v>#NUM!</v>
      </c>
      <c r="AB24" s="65" t="e">
        <f t="shared" si="17"/>
        <v>#NUM!</v>
      </c>
      <c r="AC24" s="65" t="e">
        <f t="shared" si="18"/>
        <v>#NUM!</v>
      </c>
      <c r="AD24" s="65" t="e">
        <f t="shared" si="19"/>
        <v>#NUM!</v>
      </c>
      <c r="AE24" s="65" t="e">
        <f t="shared" si="20"/>
        <v>#NUM!</v>
      </c>
      <c r="AF24" s="65" t="e">
        <f t="shared" si="21"/>
        <v>#N/A</v>
      </c>
      <c r="AG24" s="65" t="e">
        <f t="shared" si="22"/>
        <v>#NUM!</v>
      </c>
      <c r="AH24" s="65" t="e">
        <f t="shared" si="23"/>
        <v>#NUM!</v>
      </c>
      <c r="AI24" s="65" t="e">
        <f t="shared" si="24"/>
        <v>#NUM!</v>
      </c>
      <c r="AJ24" s="65" t="e">
        <f t="shared" si="25"/>
        <v>#N/A</v>
      </c>
    </row>
    <row r="25" spans="1:36" ht="12.95" customHeight="1" x14ac:dyDescent="0.15">
      <c r="A25" s="64"/>
      <c r="B25" s="108"/>
      <c r="C25" s="108"/>
      <c r="D25" s="64"/>
      <c r="E25" s="64"/>
      <c r="F25" s="4" t="str">
        <f t="shared" si="0"/>
        <v/>
      </c>
      <c r="G25" s="64"/>
      <c r="H25" s="64"/>
      <c r="I25" s="64"/>
      <c r="J25" s="1" t="s">
        <v>15</v>
      </c>
      <c r="K25" s="65" t="e">
        <f t="shared" si="1"/>
        <v>#NUM!</v>
      </c>
      <c r="L25" s="65" t="e">
        <f t="shared" si="2"/>
        <v>#NUM!</v>
      </c>
      <c r="M25" s="65" t="e">
        <f t="shared" si="3"/>
        <v>#NUM!</v>
      </c>
      <c r="N25" s="65" t="e">
        <f t="shared" si="4"/>
        <v>#NUM!</v>
      </c>
      <c r="O25" s="65" t="e">
        <f t="shared" si="5"/>
        <v>#NUM!</v>
      </c>
      <c r="P25" s="65" t="e">
        <f t="shared" si="26"/>
        <v>#N/A</v>
      </c>
      <c r="Q25" s="65" t="e">
        <f t="shared" si="6"/>
        <v>#NUM!</v>
      </c>
      <c r="R25" s="65" t="e">
        <f t="shared" si="7"/>
        <v>#NUM!</v>
      </c>
      <c r="S25" s="65" t="e">
        <f t="shared" si="8"/>
        <v>#NUM!</v>
      </c>
      <c r="T25" s="65" t="e">
        <f t="shared" si="9"/>
        <v>#NUM!</v>
      </c>
      <c r="U25" s="65" t="e">
        <f t="shared" si="10"/>
        <v>#N/A</v>
      </c>
      <c r="V25" s="65" t="e">
        <f t="shared" si="11"/>
        <v>#NUM!</v>
      </c>
      <c r="W25" s="65" t="e">
        <f t="shared" si="12"/>
        <v>#NUM!</v>
      </c>
      <c r="X25" s="65" t="e">
        <f t="shared" si="13"/>
        <v>#NUM!</v>
      </c>
      <c r="Y25" s="65" t="e">
        <f t="shared" si="14"/>
        <v>#NUM!</v>
      </c>
      <c r="Z25" s="65" t="e">
        <f t="shared" si="15"/>
        <v>#N/A</v>
      </c>
      <c r="AA25" s="65" t="e">
        <f t="shared" si="16"/>
        <v>#NUM!</v>
      </c>
      <c r="AB25" s="65" t="e">
        <f t="shared" si="17"/>
        <v>#NUM!</v>
      </c>
      <c r="AC25" s="65" t="e">
        <f t="shared" si="18"/>
        <v>#NUM!</v>
      </c>
      <c r="AD25" s="65" t="e">
        <f t="shared" si="19"/>
        <v>#NUM!</v>
      </c>
      <c r="AE25" s="65" t="e">
        <f t="shared" si="20"/>
        <v>#NUM!</v>
      </c>
      <c r="AF25" s="65" t="e">
        <f t="shared" si="21"/>
        <v>#N/A</v>
      </c>
      <c r="AG25" s="65" t="e">
        <f t="shared" si="22"/>
        <v>#NUM!</v>
      </c>
      <c r="AH25" s="65" t="e">
        <f t="shared" si="23"/>
        <v>#NUM!</v>
      </c>
      <c r="AI25" s="65" t="e">
        <f t="shared" si="24"/>
        <v>#NUM!</v>
      </c>
      <c r="AJ25" s="65" t="e">
        <f t="shared" si="25"/>
        <v>#N/A</v>
      </c>
    </row>
    <row r="26" spans="1:36" ht="12.95" customHeight="1" x14ac:dyDescent="0.15">
      <c r="A26" s="64"/>
      <c r="B26" s="108"/>
      <c r="C26" s="108"/>
      <c r="D26" s="64"/>
      <c r="E26" s="64"/>
      <c r="F26" s="4" t="str">
        <f t="shared" si="0"/>
        <v/>
      </c>
      <c r="G26" s="64"/>
      <c r="H26" s="64"/>
      <c r="I26" s="64"/>
      <c r="J26" s="1" t="s">
        <v>15</v>
      </c>
      <c r="K26" s="65" t="e">
        <f t="shared" si="1"/>
        <v>#NUM!</v>
      </c>
      <c r="L26" s="65" t="e">
        <f t="shared" si="2"/>
        <v>#NUM!</v>
      </c>
      <c r="M26" s="65" t="e">
        <f t="shared" si="3"/>
        <v>#NUM!</v>
      </c>
      <c r="N26" s="65" t="e">
        <f t="shared" si="4"/>
        <v>#NUM!</v>
      </c>
      <c r="O26" s="65" t="e">
        <f t="shared" si="5"/>
        <v>#NUM!</v>
      </c>
      <c r="P26" s="65" t="e">
        <f t="shared" si="26"/>
        <v>#N/A</v>
      </c>
      <c r="Q26" s="65" t="e">
        <f t="shared" si="6"/>
        <v>#NUM!</v>
      </c>
      <c r="R26" s="65" t="e">
        <f t="shared" si="7"/>
        <v>#NUM!</v>
      </c>
      <c r="S26" s="65" t="e">
        <f t="shared" si="8"/>
        <v>#NUM!</v>
      </c>
      <c r="T26" s="65" t="e">
        <f t="shared" si="9"/>
        <v>#NUM!</v>
      </c>
      <c r="U26" s="65" t="e">
        <f t="shared" si="10"/>
        <v>#N/A</v>
      </c>
      <c r="V26" s="65" t="e">
        <f t="shared" si="11"/>
        <v>#NUM!</v>
      </c>
      <c r="W26" s="65" t="e">
        <f t="shared" si="12"/>
        <v>#NUM!</v>
      </c>
      <c r="X26" s="65" t="e">
        <f t="shared" si="13"/>
        <v>#NUM!</v>
      </c>
      <c r="Y26" s="65" t="e">
        <f t="shared" si="14"/>
        <v>#NUM!</v>
      </c>
      <c r="Z26" s="65" t="e">
        <f t="shared" si="15"/>
        <v>#N/A</v>
      </c>
      <c r="AA26" s="65" t="e">
        <f t="shared" si="16"/>
        <v>#NUM!</v>
      </c>
      <c r="AB26" s="65" t="e">
        <f t="shared" si="17"/>
        <v>#NUM!</v>
      </c>
      <c r="AC26" s="65" t="e">
        <f t="shared" si="18"/>
        <v>#NUM!</v>
      </c>
      <c r="AD26" s="65" t="e">
        <f t="shared" si="19"/>
        <v>#NUM!</v>
      </c>
      <c r="AE26" s="65" t="e">
        <f t="shared" si="20"/>
        <v>#NUM!</v>
      </c>
      <c r="AF26" s="65" t="e">
        <f t="shared" si="21"/>
        <v>#N/A</v>
      </c>
      <c r="AG26" s="65" t="e">
        <f t="shared" si="22"/>
        <v>#NUM!</v>
      </c>
      <c r="AH26" s="65" t="e">
        <f t="shared" si="23"/>
        <v>#NUM!</v>
      </c>
      <c r="AI26" s="65" t="e">
        <f t="shared" si="24"/>
        <v>#NUM!</v>
      </c>
      <c r="AJ26" s="65" t="e">
        <f t="shared" si="25"/>
        <v>#N/A</v>
      </c>
    </row>
    <row r="27" spans="1:36" ht="12.95" customHeight="1" x14ac:dyDescent="0.15">
      <c r="A27" s="64"/>
      <c r="B27" s="108"/>
      <c r="C27" s="108"/>
      <c r="D27" s="64"/>
      <c r="E27" s="64"/>
      <c r="F27" s="4" t="str">
        <f t="shared" si="0"/>
        <v/>
      </c>
      <c r="G27" s="64"/>
      <c r="H27" s="64"/>
      <c r="I27" s="64"/>
      <c r="J27" s="1" t="s">
        <v>15</v>
      </c>
      <c r="K27" s="65" t="e">
        <f t="shared" si="1"/>
        <v>#NUM!</v>
      </c>
      <c r="L27" s="65" t="e">
        <f t="shared" si="2"/>
        <v>#NUM!</v>
      </c>
      <c r="M27" s="65" t="e">
        <f t="shared" si="3"/>
        <v>#NUM!</v>
      </c>
      <c r="N27" s="65" t="e">
        <f t="shared" si="4"/>
        <v>#NUM!</v>
      </c>
      <c r="O27" s="65" t="e">
        <f t="shared" si="5"/>
        <v>#NUM!</v>
      </c>
      <c r="P27" s="65" t="e">
        <f t="shared" si="26"/>
        <v>#N/A</v>
      </c>
      <c r="Q27" s="65" t="e">
        <f t="shared" si="6"/>
        <v>#NUM!</v>
      </c>
      <c r="R27" s="65" t="e">
        <f t="shared" si="7"/>
        <v>#NUM!</v>
      </c>
      <c r="S27" s="65" t="e">
        <f t="shared" si="8"/>
        <v>#NUM!</v>
      </c>
      <c r="T27" s="65" t="e">
        <f t="shared" si="9"/>
        <v>#NUM!</v>
      </c>
      <c r="U27" s="65" t="e">
        <f t="shared" si="10"/>
        <v>#N/A</v>
      </c>
      <c r="V27" s="65" t="e">
        <f t="shared" si="11"/>
        <v>#NUM!</v>
      </c>
      <c r="W27" s="65" t="e">
        <f t="shared" si="12"/>
        <v>#NUM!</v>
      </c>
      <c r="X27" s="65" t="e">
        <f t="shared" si="13"/>
        <v>#NUM!</v>
      </c>
      <c r="Y27" s="65" t="e">
        <f t="shared" si="14"/>
        <v>#NUM!</v>
      </c>
      <c r="Z27" s="65" t="e">
        <f t="shared" si="15"/>
        <v>#N/A</v>
      </c>
      <c r="AA27" s="65" t="e">
        <f t="shared" si="16"/>
        <v>#NUM!</v>
      </c>
      <c r="AB27" s="65" t="e">
        <f t="shared" si="17"/>
        <v>#NUM!</v>
      </c>
      <c r="AC27" s="65" t="e">
        <f t="shared" si="18"/>
        <v>#NUM!</v>
      </c>
      <c r="AD27" s="65" t="e">
        <f t="shared" si="19"/>
        <v>#NUM!</v>
      </c>
      <c r="AE27" s="65" t="e">
        <f t="shared" si="20"/>
        <v>#NUM!</v>
      </c>
      <c r="AF27" s="65" t="e">
        <f t="shared" si="21"/>
        <v>#N/A</v>
      </c>
      <c r="AG27" s="65" t="e">
        <f t="shared" si="22"/>
        <v>#NUM!</v>
      </c>
      <c r="AH27" s="65" t="e">
        <f t="shared" si="23"/>
        <v>#NUM!</v>
      </c>
      <c r="AI27" s="65" t="e">
        <f t="shared" si="24"/>
        <v>#NUM!</v>
      </c>
      <c r="AJ27" s="65" t="e">
        <f t="shared" si="25"/>
        <v>#N/A</v>
      </c>
    </row>
    <row r="28" spans="1:36" ht="12.95" customHeight="1" x14ac:dyDescent="0.15">
      <c r="A28" s="64"/>
      <c r="B28" s="108"/>
      <c r="C28" s="108"/>
      <c r="D28" s="64"/>
      <c r="E28" s="64"/>
      <c r="F28" s="4" t="str">
        <f t="shared" si="0"/>
        <v/>
      </c>
      <c r="G28" s="64"/>
      <c r="H28" s="64"/>
      <c r="I28" s="64"/>
      <c r="J28" s="1" t="s">
        <v>15</v>
      </c>
      <c r="K28" s="65" t="e">
        <f t="shared" si="1"/>
        <v>#NUM!</v>
      </c>
      <c r="L28" s="65" t="e">
        <f t="shared" si="2"/>
        <v>#NUM!</v>
      </c>
      <c r="M28" s="65" t="e">
        <f t="shared" si="3"/>
        <v>#NUM!</v>
      </c>
      <c r="N28" s="68" t="e">
        <f t="shared" si="4"/>
        <v>#NUM!</v>
      </c>
      <c r="O28" s="65" t="e">
        <f t="shared" si="5"/>
        <v>#NUM!</v>
      </c>
      <c r="P28" s="65" t="e">
        <f t="shared" si="26"/>
        <v>#N/A</v>
      </c>
      <c r="Q28" s="65" t="e">
        <f t="shared" si="6"/>
        <v>#NUM!</v>
      </c>
      <c r="R28" s="65" t="e">
        <f t="shared" si="7"/>
        <v>#NUM!</v>
      </c>
      <c r="S28" s="65" t="e">
        <f t="shared" si="8"/>
        <v>#NUM!</v>
      </c>
      <c r="T28" s="65" t="e">
        <f t="shared" si="9"/>
        <v>#NUM!</v>
      </c>
      <c r="U28" s="65" t="e">
        <f t="shared" si="10"/>
        <v>#N/A</v>
      </c>
      <c r="V28" s="65" t="e">
        <f t="shared" si="11"/>
        <v>#NUM!</v>
      </c>
      <c r="W28" s="65" t="e">
        <f t="shared" si="12"/>
        <v>#NUM!</v>
      </c>
      <c r="X28" s="65" t="e">
        <f t="shared" si="13"/>
        <v>#NUM!</v>
      </c>
      <c r="Y28" s="65" t="e">
        <f t="shared" si="14"/>
        <v>#NUM!</v>
      </c>
      <c r="Z28" s="65" t="e">
        <f t="shared" si="15"/>
        <v>#N/A</v>
      </c>
      <c r="AA28" s="65" t="e">
        <f t="shared" si="16"/>
        <v>#NUM!</v>
      </c>
      <c r="AB28" s="65" t="e">
        <f t="shared" si="17"/>
        <v>#NUM!</v>
      </c>
      <c r="AC28" s="65" t="e">
        <f t="shared" si="18"/>
        <v>#NUM!</v>
      </c>
      <c r="AD28" s="65" t="e">
        <f t="shared" si="19"/>
        <v>#NUM!</v>
      </c>
      <c r="AE28" s="65" t="e">
        <f t="shared" si="20"/>
        <v>#NUM!</v>
      </c>
      <c r="AF28" s="65" t="e">
        <f t="shared" si="21"/>
        <v>#N/A</v>
      </c>
      <c r="AG28" s="65" t="e">
        <f t="shared" si="22"/>
        <v>#NUM!</v>
      </c>
      <c r="AH28" s="65" t="e">
        <f t="shared" si="23"/>
        <v>#NUM!</v>
      </c>
      <c r="AI28" s="65" t="e">
        <f t="shared" si="24"/>
        <v>#NUM!</v>
      </c>
      <c r="AJ28" s="65" t="e">
        <f t="shared" si="25"/>
        <v>#N/A</v>
      </c>
    </row>
    <row r="29" spans="1:36" ht="12.95" customHeight="1" x14ac:dyDescent="0.15">
      <c r="A29" s="64"/>
      <c r="B29" s="108"/>
      <c r="C29" s="108"/>
      <c r="D29" s="64"/>
      <c r="E29" s="64"/>
      <c r="F29" s="4" t="str">
        <f t="shared" si="0"/>
        <v/>
      </c>
      <c r="G29" s="64"/>
      <c r="H29" s="64"/>
      <c r="I29" s="64"/>
      <c r="J29" s="1" t="s">
        <v>15</v>
      </c>
      <c r="K29" s="65" t="e">
        <f t="shared" si="1"/>
        <v>#NUM!</v>
      </c>
      <c r="L29" s="65" t="e">
        <f t="shared" si="2"/>
        <v>#NUM!</v>
      </c>
      <c r="M29" s="65" t="e">
        <f t="shared" si="3"/>
        <v>#NUM!</v>
      </c>
      <c r="N29" s="65" t="e">
        <f t="shared" si="4"/>
        <v>#NUM!</v>
      </c>
      <c r="O29" s="65" t="e">
        <f t="shared" si="5"/>
        <v>#NUM!</v>
      </c>
      <c r="P29" s="65" t="e">
        <f t="shared" si="26"/>
        <v>#N/A</v>
      </c>
      <c r="Q29" s="65" t="e">
        <f t="shared" si="6"/>
        <v>#NUM!</v>
      </c>
      <c r="R29" s="65" t="e">
        <f t="shared" si="7"/>
        <v>#NUM!</v>
      </c>
      <c r="S29" s="65" t="e">
        <f t="shared" si="8"/>
        <v>#NUM!</v>
      </c>
      <c r="T29" s="65" t="e">
        <f t="shared" si="9"/>
        <v>#NUM!</v>
      </c>
      <c r="U29" s="65" t="e">
        <f t="shared" si="10"/>
        <v>#N/A</v>
      </c>
      <c r="V29" s="65" t="e">
        <f t="shared" si="11"/>
        <v>#NUM!</v>
      </c>
      <c r="W29" s="65" t="e">
        <f t="shared" si="12"/>
        <v>#NUM!</v>
      </c>
      <c r="X29" s="65" t="e">
        <f t="shared" si="13"/>
        <v>#NUM!</v>
      </c>
      <c r="Y29" s="65" t="e">
        <f t="shared" si="14"/>
        <v>#NUM!</v>
      </c>
      <c r="Z29" s="65" t="e">
        <f t="shared" si="15"/>
        <v>#N/A</v>
      </c>
      <c r="AA29" s="65" t="e">
        <f t="shared" si="16"/>
        <v>#NUM!</v>
      </c>
      <c r="AB29" s="65" t="e">
        <f t="shared" si="17"/>
        <v>#NUM!</v>
      </c>
      <c r="AC29" s="65" t="e">
        <f t="shared" si="18"/>
        <v>#NUM!</v>
      </c>
      <c r="AD29" s="65" t="e">
        <f t="shared" si="19"/>
        <v>#NUM!</v>
      </c>
      <c r="AE29" s="65" t="e">
        <f t="shared" si="20"/>
        <v>#NUM!</v>
      </c>
      <c r="AF29" s="65" t="e">
        <f t="shared" si="21"/>
        <v>#N/A</v>
      </c>
      <c r="AG29" s="65" t="e">
        <f t="shared" si="22"/>
        <v>#NUM!</v>
      </c>
      <c r="AH29" s="65" t="e">
        <f t="shared" si="23"/>
        <v>#NUM!</v>
      </c>
      <c r="AI29" s="65" t="e">
        <f t="shared" si="24"/>
        <v>#NUM!</v>
      </c>
      <c r="AJ29" s="65" t="e">
        <f t="shared" si="25"/>
        <v>#N/A</v>
      </c>
    </row>
    <row r="30" spans="1:36" ht="12.95" customHeight="1" x14ac:dyDescent="0.15">
      <c r="A30" s="64"/>
      <c r="B30" s="108"/>
      <c r="C30" s="108"/>
      <c r="D30" s="64"/>
      <c r="E30" s="64"/>
      <c r="F30" s="4" t="str">
        <f t="shared" si="0"/>
        <v/>
      </c>
      <c r="G30" s="64"/>
      <c r="H30" s="64"/>
      <c r="I30" s="64"/>
      <c r="J30" s="1" t="s">
        <v>15</v>
      </c>
      <c r="K30" s="65" t="e">
        <f t="shared" si="1"/>
        <v>#NUM!</v>
      </c>
      <c r="L30" s="65" t="e">
        <f t="shared" si="2"/>
        <v>#NUM!</v>
      </c>
      <c r="M30" s="65" t="e">
        <f t="shared" si="3"/>
        <v>#NUM!</v>
      </c>
      <c r="N30" s="65" t="e">
        <f t="shared" si="4"/>
        <v>#NUM!</v>
      </c>
      <c r="O30" s="65" t="e">
        <f t="shared" si="5"/>
        <v>#NUM!</v>
      </c>
      <c r="P30" s="65" t="e">
        <f t="shared" si="26"/>
        <v>#N/A</v>
      </c>
      <c r="Q30" s="65" t="e">
        <f t="shared" si="6"/>
        <v>#NUM!</v>
      </c>
      <c r="R30" s="65" t="e">
        <f t="shared" si="7"/>
        <v>#NUM!</v>
      </c>
      <c r="S30" s="65" t="e">
        <f t="shared" si="8"/>
        <v>#NUM!</v>
      </c>
      <c r="T30" s="65" t="e">
        <f t="shared" si="9"/>
        <v>#NUM!</v>
      </c>
      <c r="U30" s="65" t="e">
        <f t="shared" si="10"/>
        <v>#N/A</v>
      </c>
      <c r="V30" s="65" t="e">
        <f t="shared" si="11"/>
        <v>#NUM!</v>
      </c>
      <c r="W30" s="65" t="e">
        <f t="shared" si="12"/>
        <v>#NUM!</v>
      </c>
      <c r="X30" s="65" t="e">
        <f t="shared" si="13"/>
        <v>#NUM!</v>
      </c>
      <c r="Y30" s="65" t="e">
        <f t="shared" si="14"/>
        <v>#NUM!</v>
      </c>
      <c r="Z30" s="65" t="e">
        <f t="shared" si="15"/>
        <v>#N/A</v>
      </c>
      <c r="AA30" s="65" t="e">
        <f t="shared" si="16"/>
        <v>#NUM!</v>
      </c>
      <c r="AB30" s="65" t="e">
        <f t="shared" si="17"/>
        <v>#NUM!</v>
      </c>
      <c r="AC30" s="65" t="e">
        <f t="shared" si="18"/>
        <v>#NUM!</v>
      </c>
      <c r="AD30" s="65" t="e">
        <f t="shared" si="19"/>
        <v>#NUM!</v>
      </c>
      <c r="AE30" s="65" t="e">
        <f t="shared" si="20"/>
        <v>#NUM!</v>
      </c>
      <c r="AF30" s="65" t="e">
        <f t="shared" si="21"/>
        <v>#N/A</v>
      </c>
      <c r="AG30" s="65" t="e">
        <f t="shared" si="22"/>
        <v>#NUM!</v>
      </c>
      <c r="AH30" s="65" t="e">
        <f t="shared" si="23"/>
        <v>#NUM!</v>
      </c>
      <c r="AI30" s="65" t="e">
        <f t="shared" si="24"/>
        <v>#NUM!</v>
      </c>
      <c r="AJ30" s="65" t="e">
        <f t="shared" si="25"/>
        <v>#N/A</v>
      </c>
    </row>
    <row r="31" spans="1:36" ht="12.95" customHeight="1" x14ac:dyDescent="0.15">
      <c r="A31" s="64"/>
      <c r="B31" s="108"/>
      <c r="C31" s="108"/>
      <c r="D31" s="64"/>
      <c r="E31" s="64"/>
      <c r="F31" s="4" t="str">
        <f t="shared" si="0"/>
        <v/>
      </c>
      <c r="G31" s="64"/>
      <c r="H31" s="64"/>
      <c r="I31" s="64"/>
      <c r="J31" s="1" t="s">
        <v>15</v>
      </c>
      <c r="K31" s="65" t="e">
        <f t="shared" si="1"/>
        <v>#NUM!</v>
      </c>
      <c r="L31" s="65" t="e">
        <f t="shared" si="2"/>
        <v>#NUM!</v>
      </c>
      <c r="M31" s="65" t="e">
        <f t="shared" si="3"/>
        <v>#NUM!</v>
      </c>
      <c r="N31" s="65" t="e">
        <f t="shared" si="4"/>
        <v>#NUM!</v>
      </c>
      <c r="O31" s="65" t="e">
        <f t="shared" si="5"/>
        <v>#NUM!</v>
      </c>
      <c r="P31" s="65" t="e">
        <f t="shared" si="26"/>
        <v>#N/A</v>
      </c>
      <c r="Q31" s="65" t="e">
        <f t="shared" si="6"/>
        <v>#NUM!</v>
      </c>
      <c r="R31" s="65" t="e">
        <f t="shared" si="7"/>
        <v>#NUM!</v>
      </c>
      <c r="S31" s="65" t="e">
        <f t="shared" si="8"/>
        <v>#NUM!</v>
      </c>
      <c r="T31" s="65" t="e">
        <f t="shared" si="9"/>
        <v>#NUM!</v>
      </c>
      <c r="U31" s="65" t="e">
        <f t="shared" si="10"/>
        <v>#N/A</v>
      </c>
      <c r="V31" s="65" t="e">
        <f t="shared" si="11"/>
        <v>#NUM!</v>
      </c>
      <c r="W31" s="65" t="e">
        <f t="shared" si="12"/>
        <v>#NUM!</v>
      </c>
      <c r="X31" s="65" t="e">
        <f t="shared" si="13"/>
        <v>#NUM!</v>
      </c>
      <c r="Y31" s="65" t="e">
        <f t="shared" si="14"/>
        <v>#NUM!</v>
      </c>
      <c r="Z31" s="65" t="e">
        <f t="shared" si="15"/>
        <v>#N/A</v>
      </c>
      <c r="AA31" s="65" t="e">
        <f t="shared" si="16"/>
        <v>#NUM!</v>
      </c>
      <c r="AB31" s="65" t="e">
        <f t="shared" si="17"/>
        <v>#NUM!</v>
      </c>
      <c r="AC31" s="65" t="e">
        <f t="shared" si="18"/>
        <v>#NUM!</v>
      </c>
      <c r="AD31" s="65" t="e">
        <f t="shared" si="19"/>
        <v>#NUM!</v>
      </c>
      <c r="AE31" s="65" t="e">
        <f t="shared" si="20"/>
        <v>#NUM!</v>
      </c>
      <c r="AF31" s="65" t="e">
        <f t="shared" si="21"/>
        <v>#N/A</v>
      </c>
      <c r="AG31" s="65" t="e">
        <f t="shared" si="22"/>
        <v>#NUM!</v>
      </c>
      <c r="AH31" s="65" t="e">
        <f t="shared" si="23"/>
        <v>#NUM!</v>
      </c>
      <c r="AI31" s="65" t="e">
        <f t="shared" si="24"/>
        <v>#NUM!</v>
      </c>
      <c r="AJ31" s="65" t="e">
        <f t="shared" si="25"/>
        <v>#N/A</v>
      </c>
    </row>
    <row r="32" spans="1:36" ht="12.95" customHeight="1" x14ac:dyDescent="0.15">
      <c r="A32" s="64"/>
      <c r="B32" s="108"/>
      <c r="C32" s="108"/>
      <c r="D32" s="64"/>
      <c r="E32" s="64"/>
      <c r="F32" s="4" t="str">
        <f t="shared" si="0"/>
        <v/>
      </c>
      <c r="G32" s="64"/>
      <c r="H32" s="64"/>
      <c r="I32" s="64"/>
      <c r="J32" s="1" t="s">
        <v>15</v>
      </c>
      <c r="K32" s="65" t="e">
        <f t="shared" si="1"/>
        <v>#NUM!</v>
      </c>
      <c r="L32" s="65" t="e">
        <f t="shared" si="2"/>
        <v>#NUM!</v>
      </c>
      <c r="M32" s="65" t="e">
        <f t="shared" si="3"/>
        <v>#NUM!</v>
      </c>
      <c r="N32" s="65" t="e">
        <f t="shared" si="4"/>
        <v>#NUM!</v>
      </c>
      <c r="O32" s="65" t="e">
        <f t="shared" si="5"/>
        <v>#NUM!</v>
      </c>
      <c r="P32" s="65" t="e">
        <f t="shared" si="26"/>
        <v>#N/A</v>
      </c>
      <c r="Q32" s="65" t="e">
        <f t="shared" si="6"/>
        <v>#NUM!</v>
      </c>
      <c r="R32" s="65" t="e">
        <f t="shared" si="7"/>
        <v>#NUM!</v>
      </c>
      <c r="S32" s="65" t="e">
        <f t="shared" si="8"/>
        <v>#NUM!</v>
      </c>
      <c r="T32" s="65" t="e">
        <f t="shared" si="9"/>
        <v>#NUM!</v>
      </c>
      <c r="U32" s="65" t="e">
        <f t="shared" si="10"/>
        <v>#N/A</v>
      </c>
      <c r="V32" s="65" t="e">
        <f t="shared" si="11"/>
        <v>#NUM!</v>
      </c>
      <c r="W32" s="65" t="e">
        <f t="shared" si="12"/>
        <v>#NUM!</v>
      </c>
      <c r="X32" s="65" t="e">
        <f t="shared" si="13"/>
        <v>#NUM!</v>
      </c>
      <c r="Y32" s="65" t="e">
        <f t="shared" si="14"/>
        <v>#NUM!</v>
      </c>
      <c r="Z32" s="65" t="e">
        <f t="shared" si="15"/>
        <v>#N/A</v>
      </c>
      <c r="AA32" s="65" t="e">
        <f t="shared" si="16"/>
        <v>#NUM!</v>
      </c>
      <c r="AB32" s="65" t="e">
        <f t="shared" si="17"/>
        <v>#NUM!</v>
      </c>
      <c r="AC32" s="65" t="e">
        <f t="shared" si="18"/>
        <v>#NUM!</v>
      </c>
      <c r="AD32" s="65" t="e">
        <f t="shared" si="19"/>
        <v>#NUM!</v>
      </c>
      <c r="AE32" s="65" t="e">
        <f t="shared" si="20"/>
        <v>#NUM!</v>
      </c>
      <c r="AF32" s="65" t="e">
        <f t="shared" si="21"/>
        <v>#N/A</v>
      </c>
      <c r="AG32" s="65" t="e">
        <f t="shared" si="22"/>
        <v>#NUM!</v>
      </c>
      <c r="AH32" s="65" t="e">
        <f t="shared" si="23"/>
        <v>#NUM!</v>
      </c>
      <c r="AI32" s="65" t="e">
        <f t="shared" si="24"/>
        <v>#NUM!</v>
      </c>
      <c r="AJ32" s="65" t="e">
        <f t="shared" si="25"/>
        <v>#N/A</v>
      </c>
    </row>
    <row r="33" spans="1:36" ht="12.95" customHeight="1" x14ac:dyDescent="0.15">
      <c r="A33" s="64"/>
      <c r="B33" s="108"/>
      <c r="C33" s="108"/>
      <c r="D33" s="64"/>
      <c r="E33" s="64"/>
      <c r="F33" s="4" t="str">
        <f t="shared" si="0"/>
        <v/>
      </c>
      <c r="G33" s="64"/>
      <c r="H33" s="64"/>
      <c r="I33" s="64"/>
      <c r="J33" s="1" t="s">
        <v>15</v>
      </c>
      <c r="K33" s="65" t="e">
        <f t="shared" si="1"/>
        <v>#NUM!</v>
      </c>
      <c r="L33" s="65" t="e">
        <f t="shared" si="2"/>
        <v>#NUM!</v>
      </c>
      <c r="M33" s="65" t="e">
        <f t="shared" si="3"/>
        <v>#NUM!</v>
      </c>
      <c r="N33" s="65" t="e">
        <f t="shared" si="4"/>
        <v>#NUM!</v>
      </c>
      <c r="O33" s="65" t="e">
        <f t="shared" si="5"/>
        <v>#NUM!</v>
      </c>
      <c r="P33" s="65" t="e">
        <f t="shared" si="26"/>
        <v>#N/A</v>
      </c>
      <c r="Q33" s="65" t="e">
        <f t="shared" si="6"/>
        <v>#NUM!</v>
      </c>
      <c r="R33" s="65" t="e">
        <f t="shared" si="7"/>
        <v>#NUM!</v>
      </c>
      <c r="S33" s="65" t="e">
        <f t="shared" si="8"/>
        <v>#NUM!</v>
      </c>
      <c r="T33" s="65" t="e">
        <f t="shared" si="9"/>
        <v>#NUM!</v>
      </c>
      <c r="U33" s="65" t="e">
        <f t="shared" si="10"/>
        <v>#N/A</v>
      </c>
      <c r="V33" s="65" t="e">
        <f t="shared" si="11"/>
        <v>#NUM!</v>
      </c>
      <c r="W33" s="65" t="e">
        <f t="shared" si="12"/>
        <v>#NUM!</v>
      </c>
      <c r="X33" s="65" t="e">
        <f t="shared" si="13"/>
        <v>#NUM!</v>
      </c>
      <c r="Y33" s="65" t="e">
        <f t="shared" si="14"/>
        <v>#NUM!</v>
      </c>
      <c r="Z33" s="65" t="e">
        <f t="shared" si="15"/>
        <v>#N/A</v>
      </c>
      <c r="AA33" s="65" t="e">
        <f t="shared" si="16"/>
        <v>#NUM!</v>
      </c>
      <c r="AB33" s="65" t="e">
        <f t="shared" si="17"/>
        <v>#NUM!</v>
      </c>
      <c r="AC33" s="65" t="e">
        <f t="shared" si="18"/>
        <v>#NUM!</v>
      </c>
      <c r="AD33" s="65" t="e">
        <f t="shared" si="19"/>
        <v>#NUM!</v>
      </c>
      <c r="AE33" s="65" t="e">
        <f t="shared" si="20"/>
        <v>#NUM!</v>
      </c>
      <c r="AF33" s="65" t="e">
        <f t="shared" si="21"/>
        <v>#N/A</v>
      </c>
      <c r="AG33" s="65" t="e">
        <f t="shared" si="22"/>
        <v>#NUM!</v>
      </c>
      <c r="AH33" s="65" t="e">
        <f t="shared" si="23"/>
        <v>#NUM!</v>
      </c>
      <c r="AI33" s="65" t="e">
        <f t="shared" si="24"/>
        <v>#NUM!</v>
      </c>
      <c r="AJ33" s="65" t="e">
        <f t="shared" si="25"/>
        <v>#N/A</v>
      </c>
    </row>
    <row r="34" spans="1:36" ht="12.95" customHeight="1" x14ac:dyDescent="0.15">
      <c r="A34" s="64"/>
      <c r="B34" s="108"/>
      <c r="C34" s="108"/>
      <c r="D34" s="64"/>
      <c r="E34" s="64"/>
      <c r="F34" s="4" t="str">
        <f t="shared" si="0"/>
        <v/>
      </c>
      <c r="G34" s="64"/>
      <c r="H34" s="64"/>
      <c r="I34" s="64"/>
      <c r="K34" s="65" t="e">
        <f t="shared" si="1"/>
        <v>#NUM!</v>
      </c>
      <c r="L34" s="65" t="e">
        <f t="shared" si="2"/>
        <v>#NUM!</v>
      </c>
      <c r="M34" s="65" t="e">
        <f t="shared" si="3"/>
        <v>#NUM!</v>
      </c>
      <c r="N34" s="65" t="e">
        <f t="shared" si="4"/>
        <v>#NUM!</v>
      </c>
      <c r="O34" s="65" t="e">
        <f t="shared" si="5"/>
        <v>#NUM!</v>
      </c>
      <c r="P34" s="65" t="e">
        <f t="shared" si="26"/>
        <v>#N/A</v>
      </c>
      <c r="Q34" s="65" t="e">
        <f t="shared" si="6"/>
        <v>#NUM!</v>
      </c>
      <c r="R34" s="65" t="e">
        <f t="shared" si="7"/>
        <v>#NUM!</v>
      </c>
      <c r="S34" s="65" t="e">
        <f t="shared" si="8"/>
        <v>#NUM!</v>
      </c>
      <c r="T34" s="65" t="e">
        <f t="shared" si="9"/>
        <v>#NUM!</v>
      </c>
      <c r="U34" s="65" t="e">
        <f t="shared" si="10"/>
        <v>#N/A</v>
      </c>
      <c r="V34" s="65" t="e">
        <f t="shared" si="11"/>
        <v>#NUM!</v>
      </c>
      <c r="W34" s="65" t="e">
        <f t="shared" si="12"/>
        <v>#NUM!</v>
      </c>
      <c r="X34" s="65" t="e">
        <f t="shared" si="13"/>
        <v>#NUM!</v>
      </c>
      <c r="Y34" s="65" t="e">
        <f t="shared" si="14"/>
        <v>#NUM!</v>
      </c>
      <c r="Z34" s="65" t="e">
        <f t="shared" si="15"/>
        <v>#N/A</v>
      </c>
      <c r="AA34" s="65" t="e">
        <f t="shared" si="16"/>
        <v>#NUM!</v>
      </c>
      <c r="AB34" s="65" t="e">
        <f t="shared" si="17"/>
        <v>#NUM!</v>
      </c>
      <c r="AC34" s="65" t="e">
        <f t="shared" si="18"/>
        <v>#NUM!</v>
      </c>
      <c r="AD34" s="65" t="e">
        <f t="shared" si="19"/>
        <v>#NUM!</v>
      </c>
      <c r="AE34" s="65" t="e">
        <f t="shared" si="20"/>
        <v>#NUM!</v>
      </c>
      <c r="AF34" s="65" t="e">
        <f t="shared" si="21"/>
        <v>#N/A</v>
      </c>
      <c r="AG34" s="65" t="e">
        <f t="shared" si="22"/>
        <v>#NUM!</v>
      </c>
      <c r="AH34" s="65" t="e">
        <f t="shared" si="23"/>
        <v>#NUM!</v>
      </c>
      <c r="AI34" s="65" t="e">
        <f t="shared" si="24"/>
        <v>#NUM!</v>
      </c>
      <c r="AJ34" s="65" t="e">
        <f t="shared" si="25"/>
        <v>#N/A</v>
      </c>
    </row>
    <row r="35" spans="1:36" ht="12.95" customHeight="1" x14ac:dyDescent="0.15">
      <c r="A35" s="64"/>
      <c r="B35" s="108"/>
      <c r="C35" s="108"/>
      <c r="D35" s="64"/>
      <c r="E35" s="64"/>
      <c r="F35" s="4" t="str">
        <f t="shared" si="0"/>
        <v/>
      </c>
      <c r="G35" s="64"/>
      <c r="H35" s="64"/>
      <c r="I35" s="64"/>
      <c r="K35" s="65" t="e">
        <f t="shared" si="1"/>
        <v>#NUM!</v>
      </c>
      <c r="L35" s="65" t="e">
        <f t="shared" si="2"/>
        <v>#NUM!</v>
      </c>
      <c r="M35" s="65" t="e">
        <f t="shared" si="3"/>
        <v>#NUM!</v>
      </c>
      <c r="N35" s="65" t="e">
        <f t="shared" si="4"/>
        <v>#NUM!</v>
      </c>
      <c r="O35" s="65" t="e">
        <f t="shared" si="5"/>
        <v>#NUM!</v>
      </c>
      <c r="P35" s="65" t="e">
        <f t="shared" si="26"/>
        <v>#N/A</v>
      </c>
      <c r="Q35" s="65" t="e">
        <f t="shared" si="6"/>
        <v>#NUM!</v>
      </c>
      <c r="R35" s="65" t="e">
        <f t="shared" si="7"/>
        <v>#NUM!</v>
      </c>
      <c r="S35" s="65" t="e">
        <f t="shared" si="8"/>
        <v>#NUM!</v>
      </c>
      <c r="T35" s="65" t="e">
        <f t="shared" si="9"/>
        <v>#NUM!</v>
      </c>
      <c r="U35" s="65" t="e">
        <f t="shared" si="10"/>
        <v>#N/A</v>
      </c>
      <c r="V35" s="65" t="e">
        <f t="shared" si="11"/>
        <v>#NUM!</v>
      </c>
      <c r="W35" s="65" t="e">
        <f t="shared" si="12"/>
        <v>#NUM!</v>
      </c>
      <c r="X35" s="65" t="e">
        <f t="shared" si="13"/>
        <v>#NUM!</v>
      </c>
      <c r="Y35" s="65" t="e">
        <f t="shared" si="14"/>
        <v>#NUM!</v>
      </c>
      <c r="Z35" s="65" t="e">
        <f t="shared" si="15"/>
        <v>#N/A</v>
      </c>
      <c r="AA35" s="65" t="e">
        <f t="shared" si="16"/>
        <v>#NUM!</v>
      </c>
      <c r="AB35" s="65" t="e">
        <f t="shared" si="17"/>
        <v>#NUM!</v>
      </c>
      <c r="AC35" s="65" t="e">
        <f t="shared" si="18"/>
        <v>#NUM!</v>
      </c>
      <c r="AD35" s="65" t="e">
        <f t="shared" si="19"/>
        <v>#NUM!</v>
      </c>
      <c r="AE35" s="65" t="e">
        <f t="shared" si="20"/>
        <v>#NUM!</v>
      </c>
      <c r="AF35" s="65" t="e">
        <f t="shared" si="21"/>
        <v>#N/A</v>
      </c>
      <c r="AG35" s="65" t="e">
        <f t="shared" si="22"/>
        <v>#NUM!</v>
      </c>
      <c r="AH35" s="65" t="e">
        <f t="shared" si="23"/>
        <v>#NUM!</v>
      </c>
      <c r="AI35" s="65" t="e">
        <f t="shared" si="24"/>
        <v>#NUM!</v>
      </c>
      <c r="AJ35" s="65" t="e">
        <f t="shared" si="25"/>
        <v>#N/A</v>
      </c>
    </row>
    <row r="36" spans="1:36" ht="12.95" customHeight="1" x14ac:dyDescent="0.15">
      <c r="A36" s="64"/>
      <c r="B36" s="108"/>
      <c r="C36" s="108"/>
      <c r="D36" s="64"/>
      <c r="E36" s="64"/>
      <c r="F36" s="4" t="str">
        <f t="shared" si="0"/>
        <v/>
      </c>
      <c r="G36" s="64"/>
      <c r="H36" s="64"/>
      <c r="I36" s="64"/>
      <c r="K36" s="65" t="e">
        <f t="shared" si="1"/>
        <v>#NUM!</v>
      </c>
      <c r="L36" s="65" t="e">
        <f t="shared" si="2"/>
        <v>#NUM!</v>
      </c>
      <c r="M36" s="65" t="e">
        <f t="shared" si="3"/>
        <v>#NUM!</v>
      </c>
      <c r="N36" s="65" t="e">
        <f t="shared" si="4"/>
        <v>#NUM!</v>
      </c>
      <c r="O36" s="65" t="e">
        <f t="shared" si="5"/>
        <v>#NUM!</v>
      </c>
      <c r="P36" s="65" t="e">
        <f t="shared" si="26"/>
        <v>#N/A</v>
      </c>
      <c r="Q36" s="65" t="e">
        <f t="shared" si="6"/>
        <v>#NUM!</v>
      </c>
      <c r="R36" s="65" t="e">
        <f t="shared" si="7"/>
        <v>#NUM!</v>
      </c>
      <c r="S36" s="65" t="e">
        <f t="shared" si="8"/>
        <v>#NUM!</v>
      </c>
      <c r="T36" s="65" t="e">
        <f t="shared" si="9"/>
        <v>#NUM!</v>
      </c>
      <c r="U36" s="65" t="e">
        <f t="shared" si="10"/>
        <v>#N/A</v>
      </c>
      <c r="V36" s="65" t="e">
        <f t="shared" si="11"/>
        <v>#NUM!</v>
      </c>
      <c r="W36" s="65" t="e">
        <f t="shared" si="12"/>
        <v>#NUM!</v>
      </c>
      <c r="X36" s="65" t="e">
        <f t="shared" si="13"/>
        <v>#NUM!</v>
      </c>
      <c r="Y36" s="65" t="e">
        <f t="shared" si="14"/>
        <v>#NUM!</v>
      </c>
      <c r="Z36" s="65" t="e">
        <f t="shared" si="15"/>
        <v>#N/A</v>
      </c>
      <c r="AA36" s="65" t="e">
        <f t="shared" si="16"/>
        <v>#NUM!</v>
      </c>
      <c r="AB36" s="65" t="e">
        <f t="shared" si="17"/>
        <v>#NUM!</v>
      </c>
      <c r="AC36" s="65" t="e">
        <f t="shared" si="18"/>
        <v>#NUM!</v>
      </c>
      <c r="AD36" s="65" t="e">
        <f t="shared" si="19"/>
        <v>#NUM!</v>
      </c>
      <c r="AE36" s="65" t="e">
        <f t="shared" si="20"/>
        <v>#NUM!</v>
      </c>
      <c r="AF36" s="65" t="e">
        <f t="shared" si="21"/>
        <v>#N/A</v>
      </c>
      <c r="AG36" s="65" t="e">
        <f t="shared" si="22"/>
        <v>#NUM!</v>
      </c>
      <c r="AH36" s="65" t="e">
        <f t="shared" si="23"/>
        <v>#NUM!</v>
      </c>
      <c r="AI36" s="65" t="e">
        <f t="shared" si="24"/>
        <v>#NUM!</v>
      </c>
      <c r="AJ36" s="65" t="e">
        <f t="shared" si="25"/>
        <v>#N/A</v>
      </c>
    </row>
    <row r="37" spans="1:36" ht="12.95" customHeight="1" x14ac:dyDescent="0.15">
      <c r="A37" s="64"/>
      <c r="B37" s="108"/>
      <c r="C37" s="108"/>
      <c r="D37" s="64"/>
      <c r="E37" s="64"/>
      <c r="F37" s="4" t="str">
        <f t="shared" si="0"/>
        <v/>
      </c>
      <c r="G37" s="64"/>
      <c r="H37" s="64"/>
      <c r="I37" s="64"/>
      <c r="K37" s="65" t="e">
        <f t="shared" si="1"/>
        <v>#NUM!</v>
      </c>
      <c r="L37" s="65" t="e">
        <f t="shared" si="2"/>
        <v>#NUM!</v>
      </c>
      <c r="M37" s="65" t="e">
        <f t="shared" si="3"/>
        <v>#NUM!</v>
      </c>
      <c r="N37" s="65" t="e">
        <f t="shared" si="4"/>
        <v>#NUM!</v>
      </c>
      <c r="O37" s="65" t="e">
        <f t="shared" si="5"/>
        <v>#NUM!</v>
      </c>
      <c r="P37" s="65" t="e">
        <f t="shared" si="26"/>
        <v>#N/A</v>
      </c>
      <c r="Q37" s="65" t="e">
        <f t="shared" si="6"/>
        <v>#NUM!</v>
      </c>
      <c r="R37" s="65" t="e">
        <f t="shared" si="7"/>
        <v>#NUM!</v>
      </c>
      <c r="S37" s="65" t="e">
        <f t="shared" si="8"/>
        <v>#NUM!</v>
      </c>
      <c r="T37" s="65" t="e">
        <f t="shared" si="9"/>
        <v>#NUM!</v>
      </c>
      <c r="U37" s="65" t="e">
        <f t="shared" si="10"/>
        <v>#N/A</v>
      </c>
      <c r="V37" s="65" t="e">
        <f t="shared" si="11"/>
        <v>#NUM!</v>
      </c>
      <c r="W37" s="65" t="e">
        <f t="shared" si="12"/>
        <v>#NUM!</v>
      </c>
      <c r="X37" s="65" t="e">
        <f t="shared" si="13"/>
        <v>#NUM!</v>
      </c>
      <c r="Y37" s="65" t="e">
        <f t="shared" si="14"/>
        <v>#NUM!</v>
      </c>
      <c r="Z37" s="65" t="e">
        <f t="shared" si="15"/>
        <v>#N/A</v>
      </c>
      <c r="AA37" s="65" t="e">
        <f t="shared" si="16"/>
        <v>#NUM!</v>
      </c>
      <c r="AB37" s="65" t="e">
        <f t="shared" si="17"/>
        <v>#NUM!</v>
      </c>
      <c r="AC37" s="65" t="e">
        <f t="shared" si="18"/>
        <v>#NUM!</v>
      </c>
      <c r="AD37" s="65" t="e">
        <f t="shared" si="19"/>
        <v>#NUM!</v>
      </c>
      <c r="AE37" s="65" t="e">
        <f t="shared" si="20"/>
        <v>#NUM!</v>
      </c>
      <c r="AF37" s="65" t="e">
        <f t="shared" si="21"/>
        <v>#N/A</v>
      </c>
      <c r="AG37" s="65" t="e">
        <f t="shared" si="22"/>
        <v>#NUM!</v>
      </c>
      <c r="AH37" s="65" t="e">
        <f t="shared" si="23"/>
        <v>#NUM!</v>
      </c>
      <c r="AI37" s="65" t="e">
        <f t="shared" si="24"/>
        <v>#NUM!</v>
      </c>
      <c r="AJ37" s="65" t="e">
        <f t="shared" si="25"/>
        <v>#N/A</v>
      </c>
    </row>
    <row r="38" spans="1:36" ht="12.95" customHeight="1" x14ac:dyDescent="0.15">
      <c r="A38" s="64"/>
      <c r="B38" s="108"/>
      <c r="C38" s="108"/>
      <c r="D38" s="64"/>
      <c r="E38" s="64"/>
      <c r="F38" s="4" t="str">
        <f t="shared" si="0"/>
        <v/>
      </c>
      <c r="G38" s="64"/>
      <c r="H38" s="64"/>
      <c r="I38" s="64"/>
      <c r="K38" s="65" t="e">
        <f t="shared" si="1"/>
        <v>#NUM!</v>
      </c>
      <c r="L38" s="65" t="e">
        <f t="shared" si="2"/>
        <v>#NUM!</v>
      </c>
      <c r="M38" s="65" t="e">
        <f t="shared" si="3"/>
        <v>#NUM!</v>
      </c>
      <c r="N38" s="65" t="e">
        <f t="shared" si="4"/>
        <v>#NUM!</v>
      </c>
      <c r="O38" s="65" t="e">
        <f t="shared" si="5"/>
        <v>#NUM!</v>
      </c>
      <c r="P38" s="65" t="e">
        <f t="shared" si="26"/>
        <v>#N/A</v>
      </c>
      <c r="Q38" s="65" t="e">
        <f t="shared" si="6"/>
        <v>#NUM!</v>
      </c>
      <c r="R38" s="65" t="e">
        <f t="shared" si="7"/>
        <v>#NUM!</v>
      </c>
      <c r="S38" s="65" t="e">
        <f t="shared" si="8"/>
        <v>#NUM!</v>
      </c>
      <c r="T38" s="65" t="e">
        <f t="shared" si="9"/>
        <v>#NUM!</v>
      </c>
      <c r="U38" s="65" t="e">
        <f t="shared" si="10"/>
        <v>#N/A</v>
      </c>
      <c r="V38" s="65" t="e">
        <f t="shared" si="11"/>
        <v>#NUM!</v>
      </c>
      <c r="W38" s="65" t="e">
        <f t="shared" si="12"/>
        <v>#NUM!</v>
      </c>
      <c r="X38" s="65" t="e">
        <f t="shared" si="13"/>
        <v>#NUM!</v>
      </c>
      <c r="Y38" s="65" t="e">
        <f t="shared" si="14"/>
        <v>#NUM!</v>
      </c>
      <c r="Z38" s="65" t="e">
        <f t="shared" si="15"/>
        <v>#N/A</v>
      </c>
      <c r="AA38" s="65" t="e">
        <f t="shared" si="16"/>
        <v>#NUM!</v>
      </c>
      <c r="AB38" s="65" t="e">
        <f t="shared" si="17"/>
        <v>#NUM!</v>
      </c>
      <c r="AC38" s="65" t="e">
        <f t="shared" si="18"/>
        <v>#NUM!</v>
      </c>
      <c r="AD38" s="65" t="e">
        <f t="shared" si="19"/>
        <v>#NUM!</v>
      </c>
      <c r="AE38" s="65" t="e">
        <f t="shared" si="20"/>
        <v>#NUM!</v>
      </c>
      <c r="AF38" s="65" t="e">
        <f t="shared" si="21"/>
        <v>#N/A</v>
      </c>
      <c r="AG38" s="65" t="e">
        <f t="shared" si="22"/>
        <v>#NUM!</v>
      </c>
      <c r="AH38" s="65" t="e">
        <f t="shared" si="23"/>
        <v>#NUM!</v>
      </c>
      <c r="AI38" s="65" t="e">
        <f t="shared" si="24"/>
        <v>#NUM!</v>
      </c>
      <c r="AJ38" s="65" t="e">
        <f t="shared" si="25"/>
        <v>#N/A</v>
      </c>
    </row>
    <row r="39" spans="1:36" ht="12.95" customHeight="1" x14ac:dyDescent="0.15">
      <c r="A39" s="64"/>
      <c r="B39" s="108"/>
      <c r="C39" s="108"/>
      <c r="D39" s="64"/>
      <c r="E39" s="64"/>
      <c r="F39" s="4" t="str">
        <f t="shared" si="0"/>
        <v/>
      </c>
      <c r="G39" s="64"/>
      <c r="H39" s="64"/>
      <c r="I39" s="64"/>
      <c r="K39" s="65" t="e">
        <f t="shared" si="1"/>
        <v>#NUM!</v>
      </c>
      <c r="L39" s="65" t="e">
        <f t="shared" si="2"/>
        <v>#NUM!</v>
      </c>
      <c r="M39" s="65" t="e">
        <f t="shared" si="3"/>
        <v>#NUM!</v>
      </c>
      <c r="N39" s="65" t="e">
        <f t="shared" si="4"/>
        <v>#NUM!</v>
      </c>
      <c r="O39" s="65" t="e">
        <f t="shared" si="5"/>
        <v>#NUM!</v>
      </c>
      <c r="P39" s="65" t="e">
        <f t="shared" si="26"/>
        <v>#N/A</v>
      </c>
      <c r="Q39" s="65" t="e">
        <f t="shared" si="6"/>
        <v>#NUM!</v>
      </c>
      <c r="R39" s="65" t="e">
        <f t="shared" si="7"/>
        <v>#NUM!</v>
      </c>
      <c r="S39" s="65" t="e">
        <f t="shared" si="8"/>
        <v>#NUM!</v>
      </c>
      <c r="T39" s="65" t="e">
        <f t="shared" si="9"/>
        <v>#NUM!</v>
      </c>
      <c r="U39" s="65" t="e">
        <f t="shared" si="10"/>
        <v>#N/A</v>
      </c>
      <c r="V39" s="65" t="e">
        <f t="shared" si="11"/>
        <v>#NUM!</v>
      </c>
      <c r="W39" s="65" t="e">
        <f t="shared" si="12"/>
        <v>#NUM!</v>
      </c>
      <c r="X39" s="65" t="e">
        <f t="shared" si="13"/>
        <v>#NUM!</v>
      </c>
      <c r="Y39" s="65" t="e">
        <f t="shared" si="14"/>
        <v>#NUM!</v>
      </c>
      <c r="Z39" s="65" t="e">
        <f t="shared" si="15"/>
        <v>#N/A</v>
      </c>
      <c r="AA39" s="65" t="e">
        <f t="shared" si="16"/>
        <v>#NUM!</v>
      </c>
      <c r="AB39" s="65" t="e">
        <f t="shared" si="17"/>
        <v>#NUM!</v>
      </c>
      <c r="AC39" s="65" t="e">
        <f t="shared" si="18"/>
        <v>#NUM!</v>
      </c>
      <c r="AD39" s="65" t="e">
        <f t="shared" si="19"/>
        <v>#NUM!</v>
      </c>
      <c r="AE39" s="65" t="e">
        <f t="shared" si="20"/>
        <v>#NUM!</v>
      </c>
      <c r="AF39" s="65" t="e">
        <f t="shared" si="21"/>
        <v>#N/A</v>
      </c>
      <c r="AG39" s="65" t="e">
        <f t="shared" si="22"/>
        <v>#NUM!</v>
      </c>
      <c r="AH39" s="65" t="e">
        <f t="shared" si="23"/>
        <v>#NUM!</v>
      </c>
      <c r="AI39" s="65" t="e">
        <f t="shared" si="24"/>
        <v>#NUM!</v>
      </c>
      <c r="AJ39" s="65" t="e">
        <f t="shared" si="25"/>
        <v>#N/A</v>
      </c>
    </row>
    <row r="40" spans="1:36" ht="12.95" customHeight="1" x14ac:dyDescent="0.15">
      <c r="A40" s="64"/>
      <c r="B40" s="108"/>
      <c r="C40" s="108"/>
      <c r="D40" s="64"/>
      <c r="E40" s="64"/>
      <c r="F40" s="4" t="str">
        <f t="shared" si="0"/>
        <v/>
      </c>
      <c r="G40" s="64"/>
      <c r="H40" s="64"/>
      <c r="I40" s="64"/>
      <c r="K40" s="65" t="e">
        <f t="shared" si="1"/>
        <v>#NUM!</v>
      </c>
      <c r="L40" s="65" t="e">
        <f t="shared" si="2"/>
        <v>#NUM!</v>
      </c>
      <c r="M40" s="65" t="e">
        <f t="shared" si="3"/>
        <v>#NUM!</v>
      </c>
      <c r="N40" s="65" t="e">
        <f t="shared" si="4"/>
        <v>#NUM!</v>
      </c>
      <c r="O40" s="65" t="e">
        <f t="shared" si="5"/>
        <v>#NUM!</v>
      </c>
      <c r="P40" s="65" t="e">
        <f t="shared" si="26"/>
        <v>#N/A</v>
      </c>
      <c r="Q40" s="65" t="e">
        <f t="shared" si="6"/>
        <v>#NUM!</v>
      </c>
      <c r="R40" s="65" t="e">
        <f t="shared" si="7"/>
        <v>#NUM!</v>
      </c>
      <c r="S40" s="65" t="e">
        <f t="shared" si="8"/>
        <v>#NUM!</v>
      </c>
      <c r="T40" s="65" t="e">
        <f t="shared" si="9"/>
        <v>#NUM!</v>
      </c>
      <c r="U40" s="65" t="e">
        <f t="shared" si="10"/>
        <v>#N/A</v>
      </c>
      <c r="V40" s="65" t="e">
        <f t="shared" si="11"/>
        <v>#NUM!</v>
      </c>
      <c r="W40" s="65" t="e">
        <f t="shared" si="12"/>
        <v>#NUM!</v>
      </c>
      <c r="X40" s="65" t="e">
        <f t="shared" si="13"/>
        <v>#NUM!</v>
      </c>
      <c r="Y40" s="65" t="e">
        <f t="shared" si="14"/>
        <v>#NUM!</v>
      </c>
      <c r="Z40" s="65" t="e">
        <f t="shared" si="15"/>
        <v>#N/A</v>
      </c>
      <c r="AA40" s="65" t="e">
        <f t="shared" si="16"/>
        <v>#NUM!</v>
      </c>
      <c r="AB40" s="65" t="e">
        <f t="shared" si="17"/>
        <v>#NUM!</v>
      </c>
      <c r="AC40" s="65" t="e">
        <f t="shared" si="18"/>
        <v>#NUM!</v>
      </c>
      <c r="AD40" s="65" t="e">
        <f t="shared" si="19"/>
        <v>#NUM!</v>
      </c>
      <c r="AE40" s="65" t="e">
        <f t="shared" si="20"/>
        <v>#NUM!</v>
      </c>
      <c r="AF40" s="65" t="e">
        <f t="shared" si="21"/>
        <v>#N/A</v>
      </c>
      <c r="AG40" s="65" t="e">
        <f t="shared" si="22"/>
        <v>#NUM!</v>
      </c>
      <c r="AH40" s="65" t="e">
        <f t="shared" si="23"/>
        <v>#NUM!</v>
      </c>
      <c r="AI40" s="65" t="e">
        <f t="shared" si="24"/>
        <v>#NUM!</v>
      </c>
      <c r="AJ40" s="65" t="e">
        <f t="shared" si="25"/>
        <v>#N/A</v>
      </c>
    </row>
    <row r="41" spans="1:36" ht="12.95" customHeight="1" x14ac:dyDescent="0.15">
      <c r="A41" s="64"/>
      <c r="B41" s="108"/>
      <c r="C41" s="108"/>
      <c r="D41" s="64"/>
      <c r="E41" s="64"/>
      <c r="F41" s="4" t="str">
        <f t="shared" si="0"/>
        <v/>
      </c>
      <c r="G41" s="64"/>
      <c r="H41" s="64"/>
      <c r="I41" s="64"/>
      <c r="K41" s="65" t="e">
        <f t="shared" si="1"/>
        <v>#NUM!</v>
      </c>
      <c r="L41" s="65" t="e">
        <f t="shared" si="2"/>
        <v>#NUM!</v>
      </c>
      <c r="M41" s="65" t="e">
        <f t="shared" si="3"/>
        <v>#NUM!</v>
      </c>
      <c r="N41" s="65" t="e">
        <f t="shared" si="4"/>
        <v>#NUM!</v>
      </c>
      <c r="O41" s="65" t="e">
        <f t="shared" si="5"/>
        <v>#NUM!</v>
      </c>
      <c r="P41" s="65" t="e">
        <f t="shared" si="26"/>
        <v>#N/A</v>
      </c>
      <c r="Q41" s="65" t="e">
        <f t="shared" si="6"/>
        <v>#NUM!</v>
      </c>
      <c r="R41" s="65" t="e">
        <f t="shared" si="7"/>
        <v>#NUM!</v>
      </c>
      <c r="S41" s="65" t="e">
        <f t="shared" si="8"/>
        <v>#NUM!</v>
      </c>
      <c r="T41" s="65" t="e">
        <f t="shared" si="9"/>
        <v>#NUM!</v>
      </c>
      <c r="U41" s="65" t="e">
        <f t="shared" si="10"/>
        <v>#N/A</v>
      </c>
      <c r="V41" s="65" t="e">
        <f t="shared" si="11"/>
        <v>#NUM!</v>
      </c>
      <c r="W41" s="65" t="e">
        <f t="shared" si="12"/>
        <v>#NUM!</v>
      </c>
      <c r="X41" s="65" t="e">
        <f t="shared" si="13"/>
        <v>#NUM!</v>
      </c>
      <c r="Y41" s="65" t="e">
        <f t="shared" si="14"/>
        <v>#NUM!</v>
      </c>
      <c r="Z41" s="65" t="e">
        <f t="shared" si="15"/>
        <v>#N/A</v>
      </c>
      <c r="AA41" s="65" t="e">
        <f t="shared" si="16"/>
        <v>#NUM!</v>
      </c>
      <c r="AB41" s="65" t="e">
        <f t="shared" si="17"/>
        <v>#NUM!</v>
      </c>
      <c r="AC41" s="65" t="e">
        <f t="shared" si="18"/>
        <v>#NUM!</v>
      </c>
      <c r="AD41" s="65" t="e">
        <f t="shared" si="19"/>
        <v>#NUM!</v>
      </c>
      <c r="AE41" s="65" t="e">
        <f t="shared" si="20"/>
        <v>#NUM!</v>
      </c>
      <c r="AF41" s="65" t="e">
        <f t="shared" si="21"/>
        <v>#N/A</v>
      </c>
      <c r="AG41" s="65" t="e">
        <f t="shared" si="22"/>
        <v>#NUM!</v>
      </c>
      <c r="AH41" s="65" t="e">
        <f t="shared" si="23"/>
        <v>#NUM!</v>
      </c>
      <c r="AI41" s="65" t="e">
        <f t="shared" si="24"/>
        <v>#NUM!</v>
      </c>
      <c r="AJ41" s="65" t="e">
        <f t="shared" si="25"/>
        <v>#N/A</v>
      </c>
    </row>
    <row r="42" spans="1:36" ht="12.95" customHeight="1" x14ac:dyDescent="0.15">
      <c r="A42" s="64"/>
      <c r="B42" s="108"/>
      <c r="C42" s="108"/>
      <c r="D42" s="64"/>
      <c r="E42" s="64"/>
      <c r="F42" s="4" t="str">
        <f t="shared" si="0"/>
        <v/>
      </c>
      <c r="G42" s="64"/>
      <c r="H42" s="64"/>
      <c r="I42" s="64"/>
      <c r="K42" s="65" t="e">
        <f t="shared" si="1"/>
        <v>#NUM!</v>
      </c>
      <c r="L42" s="65" t="e">
        <f t="shared" si="2"/>
        <v>#NUM!</v>
      </c>
      <c r="M42" s="65" t="e">
        <f t="shared" si="3"/>
        <v>#NUM!</v>
      </c>
      <c r="N42" s="65" t="e">
        <f t="shared" si="4"/>
        <v>#NUM!</v>
      </c>
      <c r="O42" s="65" t="e">
        <f t="shared" si="5"/>
        <v>#NUM!</v>
      </c>
      <c r="P42" s="65" t="e">
        <f t="shared" si="26"/>
        <v>#N/A</v>
      </c>
      <c r="Q42" s="65" t="e">
        <f t="shared" si="6"/>
        <v>#NUM!</v>
      </c>
      <c r="R42" s="65" t="e">
        <f t="shared" si="7"/>
        <v>#NUM!</v>
      </c>
      <c r="S42" s="65" t="e">
        <f t="shared" si="8"/>
        <v>#NUM!</v>
      </c>
      <c r="T42" s="65" t="e">
        <f t="shared" si="9"/>
        <v>#NUM!</v>
      </c>
      <c r="U42" s="65" t="e">
        <f t="shared" si="10"/>
        <v>#N/A</v>
      </c>
      <c r="V42" s="65" t="e">
        <f t="shared" si="11"/>
        <v>#NUM!</v>
      </c>
      <c r="W42" s="65" t="e">
        <f t="shared" si="12"/>
        <v>#NUM!</v>
      </c>
      <c r="X42" s="65" t="e">
        <f t="shared" si="13"/>
        <v>#NUM!</v>
      </c>
      <c r="Y42" s="65" t="e">
        <f t="shared" si="14"/>
        <v>#NUM!</v>
      </c>
      <c r="Z42" s="65" t="e">
        <f t="shared" si="15"/>
        <v>#N/A</v>
      </c>
      <c r="AA42" s="65" t="e">
        <f t="shared" si="16"/>
        <v>#NUM!</v>
      </c>
      <c r="AB42" s="65" t="e">
        <f t="shared" si="17"/>
        <v>#NUM!</v>
      </c>
      <c r="AC42" s="65" t="e">
        <f t="shared" si="18"/>
        <v>#NUM!</v>
      </c>
      <c r="AD42" s="65" t="e">
        <f t="shared" si="19"/>
        <v>#NUM!</v>
      </c>
      <c r="AE42" s="65" t="e">
        <f t="shared" si="20"/>
        <v>#NUM!</v>
      </c>
      <c r="AF42" s="65" t="e">
        <f t="shared" si="21"/>
        <v>#N/A</v>
      </c>
      <c r="AG42" s="65" t="e">
        <f t="shared" si="22"/>
        <v>#NUM!</v>
      </c>
      <c r="AH42" s="65" t="e">
        <f t="shared" si="23"/>
        <v>#NUM!</v>
      </c>
      <c r="AI42" s="65" t="e">
        <f t="shared" si="24"/>
        <v>#NUM!</v>
      </c>
      <c r="AJ42" s="65" t="e">
        <f t="shared" si="25"/>
        <v>#N/A</v>
      </c>
    </row>
    <row r="43" spans="1:36" ht="12.95" customHeight="1" x14ac:dyDescent="0.15">
      <c r="A43" s="64"/>
      <c r="B43" s="108"/>
      <c r="C43" s="108"/>
      <c r="D43" s="64"/>
      <c r="E43" s="64"/>
      <c r="F43" s="4" t="str">
        <f t="shared" si="0"/>
        <v/>
      </c>
      <c r="G43" s="64"/>
      <c r="H43" s="64"/>
      <c r="I43" s="64"/>
      <c r="K43" s="65" t="e">
        <f t="shared" si="1"/>
        <v>#NUM!</v>
      </c>
      <c r="L43" s="65" t="e">
        <f t="shared" si="2"/>
        <v>#NUM!</v>
      </c>
      <c r="M43" s="65" t="e">
        <f t="shared" si="3"/>
        <v>#NUM!</v>
      </c>
      <c r="N43" s="65" t="e">
        <f t="shared" si="4"/>
        <v>#NUM!</v>
      </c>
      <c r="O43" s="65" t="e">
        <f t="shared" si="5"/>
        <v>#NUM!</v>
      </c>
      <c r="P43" s="65" t="e">
        <f t="shared" si="26"/>
        <v>#N/A</v>
      </c>
      <c r="Q43" s="65" t="e">
        <f t="shared" si="6"/>
        <v>#NUM!</v>
      </c>
      <c r="R43" s="65" t="e">
        <f t="shared" si="7"/>
        <v>#NUM!</v>
      </c>
      <c r="S43" s="65" t="e">
        <f t="shared" si="8"/>
        <v>#NUM!</v>
      </c>
      <c r="T43" s="65" t="e">
        <f t="shared" si="9"/>
        <v>#NUM!</v>
      </c>
      <c r="U43" s="65" t="e">
        <f t="shared" si="10"/>
        <v>#N/A</v>
      </c>
      <c r="V43" s="65" t="e">
        <f t="shared" si="11"/>
        <v>#NUM!</v>
      </c>
      <c r="W43" s="65" t="e">
        <f t="shared" si="12"/>
        <v>#NUM!</v>
      </c>
      <c r="X43" s="65" t="e">
        <f t="shared" si="13"/>
        <v>#NUM!</v>
      </c>
      <c r="Y43" s="65" t="e">
        <f t="shared" si="14"/>
        <v>#NUM!</v>
      </c>
      <c r="Z43" s="65" t="e">
        <f t="shared" si="15"/>
        <v>#N/A</v>
      </c>
      <c r="AA43" s="65" t="e">
        <f t="shared" si="16"/>
        <v>#NUM!</v>
      </c>
      <c r="AB43" s="65" t="e">
        <f t="shared" si="17"/>
        <v>#NUM!</v>
      </c>
      <c r="AC43" s="65" t="e">
        <f t="shared" si="18"/>
        <v>#NUM!</v>
      </c>
      <c r="AD43" s="65" t="e">
        <f t="shared" si="19"/>
        <v>#NUM!</v>
      </c>
      <c r="AE43" s="65" t="e">
        <f t="shared" si="20"/>
        <v>#NUM!</v>
      </c>
      <c r="AF43" s="65" t="e">
        <f t="shared" si="21"/>
        <v>#N/A</v>
      </c>
      <c r="AG43" s="65" t="e">
        <f t="shared" si="22"/>
        <v>#NUM!</v>
      </c>
      <c r="AH43" s="65" t="e">
        <f t="shared" si="23"/>
        <v>#NUM!</v>
      </c>
      <c r="AI43" s="65" t="e">
        <f t="shared" si="24"/>
        <v>#NUM!</v>
      </c>
      <c r="AJ43" s="6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4" t="s">
        <v>18</v>
      </c>
      <c r="D46" s="64" t="s">
        <v>19</v>
      </c>
      <c r="E46" s="64" t="s">
        <v>20</v>
      </c>
      <c r="F46" s="10"/>
      <c r="G46" s="5" t="s">
        <v>21</v>
      </c>
      <c r="H46" s="12"/>
      <c r="I46" s="116" t="s">
        <v>255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4</v>
      </c>
      <c r="E47" s="14">
        <f>COUNTA(A4:A43)</f>
        <v>17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>
        <f>IF(D47&gt;0,ROUND(SUMIF(G4:G43,"*下層*",E4:E43)/D47,0),"")</f>
        <v>7</v>
      </c>
      <c r="E48" s="14">
        <f>ROUND(SUM(E4:E43)/E47,0)</f>
        <v>12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21</v>
      </c>
      <c r="D49" s="14">
        <f>IF(D47&gt;0,ROUND(SUMIF(G4:G43,"*下層*",D4:D43)/D47,0),"")</f>
        <v>9</v>
      </c>
      <c r="E49" s="14">
        <f>ROUND(SUM(D4:D43)/E47,0)</f>
        <v>18</v>
      </c>
      <c r="F49" s="13"/>
      <c r="G49" s="15">
        <f>C49</f>
        <v>21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3.1999999999999993</v>
      </c>
      <c r="D50" s="16">
        <f>SUMIF(G4:G43,"*下層*",F4:F43)</f>
        <v>0.1</v>
      </c>
      <c r="E50" s="4">
        <f>SUM(F4:F43)</f>
        <v>3.2999999999999994</v>
      </c>
      <c r="F50" s="13"/>
      <c r="G50" s="17">
        <f>C50*100</f>
        <v>319.99999999999994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4" t="s">
        <v>18</v>
      </c>
      <c r="D53" s="64" t="s">
        <v>19</v>
      </c>
      <c r="E53" s="64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4</v>
      </c>
      <c r="E54" s="14">
        <f>COUNTA(H4:H43)</f>
        <v>8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13</v>
      </c>
      <c r="D55" s="14">
        <f>IF(D54&gt;0,ROUND(SUMIF(H4:H43,"▲",E4:E43)/D54,0),"")</f>
        <v>7</v>
      </c>
      <c r="E55" s="14">
        <f>ROUND(SUMIF(H4:H43,"*",E4:E43)/E54,0)</f>
        <v>10</v>
      </c>
      <c r="F55" s="13"/>
      <c r="G55" s="15">
        <f>C55</f>
        <v>13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18</v>
      </c>
      <c r="D56" s="14">
        <f>IF(D54&gt;0,ROUND(SUMIF(H4:H43,"▲",D4:D43)/D54,0),"")</f>
        <v>9</v>
      </c>
      <c r="E56" s="14">
        <f>ROUND(SUMIF(H4:H43,"*",D4:D43)/E54,0)</f>
        <v>13</v>
      </c>
      <c r="F56" s="13"/>
      <c r="G56" s="15">
        <f>C56</f>
        <v>18</v>
      </c>
      <c r="H56" s="13"/>
      <c r="I56" s="11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0.64</v>
      </c>
      <c r="D57" s="16">
        <f>SUMIF(H4:H43,"▲",F4:F43)</f>
        <v>0.1</v>
      </c>
      <c r="E57" s="16">
        <f>SUM(C57:D57)</f>
        <v>0.74</v>
      </c>
      <c r="F57" s="13"/>
      <c r="G57" s="19">
        <f>C57*100</f>
        <v>64</v>
      </c>
      <c r="H57" s="13"/>
      <c r="I57" s="5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4" t="s">
        <v>18</v>
      </c>
      <c r="D60" s="64" t="s">
        <v>19</v>
      </c>
      <c r="E60" s="6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30.8</v>
      </c>
      <c r="D61" s="20">
        <f>IF(D47&gt;0,ROUND(D54/D47*100,1),"")</f>
        <v>100</v>
      </c>
      <c r="E61" s="20">
        <f>ROUND(E54/E47*100,1)</f>
        <v>47.1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20</v>
      </c>
      <c r="D62" s="20">
        <f>IF(D47&gt;0,ROUND(D57/D50*100,1),"")</f>
        <v>100</v>
      </c>
      <c r="E62" s="20">
        <f>ROUND(E57/E50*100,1)</f>
        <v>22.4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4" t="s">
        <v>18</v>
      </c>
      <c r="D65" s="64" t="s">
        <v>19</v>
      </c>
      <c r="E65" s="6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2.5599999999999992</v>
      </c>
      <c r="D69" s="16" t="str">
        <f>IF(D66&gt;0,D50-D57,"")</f>
        <v/>
      </c>
      <c r="E69" s="4">
        <f>SUM(C69:D69)</f>
        <v>2.5599999999999992</v>
      </c>
      <c r="F69" s="13"/>
      <c r="G69" s="17">
        <f>C69*100</f>
        <v>255.99999999999991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形状比＝64、Sr＝24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A57:B57"/>
    <mergeCell ref="A60:B60"/>
    <mergeCell ref="A61:B61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69:B69"/>
    <mergeCell ref="I46:I56"/>
    <mergeCell ref="A65:B65"/>
    <mergeCell ref="A66:B66"/>
    <mergeCell ref="A67:B67"/>
    <mergeCell ref="A68:B68"/>
    <mergeCell ref="A62:B62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</mergeCells>
  <phoneticPr fontId="3"/>
  <conditionalFormatting sqref="K4:K43">
    <cfRule type="expression" dxfId="623" priority="16" stopIfTrue="1">
      <formula>AND(($H4="スギ"),(#REF!&lt;12))</formula>
    </cfRule>
  </conditionalFormatting>
  <conditionalFormatting sqref="L4:L43">
    <cfRule type="expression" dxfId="622" priority="15" stopIfTrue="1">
      <formula>AND(($H4="スギ"),(#REF!&lt;22),(#REF!&gt;=12))</formula>
    </cfRule>
  </conditionalFormatting>
  <conditionalFormatting sqref="M4:M43">
    <cfRule type="expression" dxfId="621" priority="14" stopIfTrue="1">
      <formula>AND(($H4="スギ"),(#REF!&lt;32),(#REF!&gt;=22))</formula>
    </cfRule>
  </conditionalFormatting>
  <conditionalFormatting sqref="N4:N43">
    <cfRule type="expression" dxfId="620" priority="13" stopIfTrue="1">
      <formula>AND(($H4="スギ"),(#REF!&lt;42),(#REF!&gt;=32))</formula>
    </cfRule>
  </conditionalFormatting>
  <conditionalFormatting sqref="U4:U43 Z4:AF43 AJ4:AJ43 O4:P43">
    <cfRule type="expression" dxfId="619" priority="12" stopIfTrue="1">
      <formula>AND(($H4="スギ"),(#REF!&gt;=42))</formula>
    </cfRule>
  </conditionalFormatting>
  <conditionalFormatting sqref="Q4:Q43 AA4:AA43">
    <cfRule type="expression" dxfId="618" priority="11" stopIfTrue="1">
      <formula>AND(($H4="ヒノキ"),(#REF!&lt;12))</formula>
    </cfRule>
  </conditionalFormatting>
  <conditionalFormatting sqref="R4:R43 AB4:AE43">
    <cfRule type="expression" dxfId="617" priority="10" stopIfTrue="1">
      <formula>AND(($H4="ヒノキ"),(#REF!&lt;22),(#REF!&gt;=12))</formula>
    </cfRule>
  </conditionalFormatting>
  <conditionalFormatting sqref="S4:S43">
    <cfRule type="expression" dxfId="616" priority="9" stopIfTrue="1">
      <formula>AND(($H4="ヒノキ"),(#REF!&lt;32),(#REF!&gt;=22))</formula>
    </cfRule>
  </conditionalFormatting>
  <conditionalFormatting sqref="T4:U43 Z4:AF43 AJ4:AJ43">
    <cfRule type="expression" dxfId="615" priority="8" stopIfTrue="1">
      <formula>AND(($H4="ヒノキ"),(#REF!&gt;=32))</formula>
    </cfRule>
  </conditionalFormatting>
  <conditionalFormatting sqref="V4:V43 AA4:AA43">
    <cfRule type="expression" dxfId="614" priority="7" stopIfTrue="1">
      <formula>AND(($H4="アカマツ"),(#REF!&lt;12))</formula>
    </cfRule>
  </conditionalFormatting>
  <conditionalFormatting sqref="W4:W43 AB4:AB43">
    <cfRule type="expression" dxfId="613" priority="6" stopIfTrue="1">
      <formula>AND(($H4="アカマツ"),(#REF!&lt;22),(#REF!&gt;=12))</formula>
    </cfRule>
  </conditionalFormatting>
  <conditionalFormatting sqref="X4:X43 AC4:AC43">
    <cfRule type="expression" dxfId="612" priority="5" stopIfTrue="1">
      <formula>AND(($H4="アカマツ"),(#REF!&lt;42),(#REF!&gt;=22))</formula>
    </cfRule>
  </conditionalFormatting>
  <conditionalFormatting sqref="Y4:AF43 AJ4:AJ43">
    <cfRule type="expression" dxfId="611" priority="4" stopIfTrue="1">
      <formula>AND(($H4="アカマツ"),(#REF!&gt;=42))</formula>
    </cfRule>
  </conditionalFormatting>
  <conditionalFormatting sqref="AG4:AG43">
    <cfRule type="expression" dxfId="610" priority="3" stopIfTrue="1">
      <formula>AND(($H4&lt;&gt;"スギ"),($H4&lt;&gt;"ヒノキ"),($H4&lt;&gt;"アカマツ"),(#REF!&lt;12))</formula>
    </cfRule>
  </conditionalFormatting>
  <conditionalFormatting sqref="AH4:AH43">
    <cfRule type="expression" dxfId="6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118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6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5">
        <v>0</v>
      </c>
      <c r="L3" s="65">
        <v>12</v>
      </c>
      <c r="M3" s="65">
        <v>22</v>
      </c>
      <c r="N3" s="65">
        <v>32</v>
      </c>
      <c r="O3" s="65">
        <v>42</v>
      </c>
      <c r="P3" s="65" t="s">
        <v>14</v>
      </c>
      <c r="Q3" s="65">
        <v>0</v>
      </c>
      <c r="R3" s="65">
        <v>12</v>
      </c>
      <c r="S3" s="65">
        <v>22</v>
      </c>
      <c r="T3" s="65">
        <v>32</v>
      </c>
      <c r="U3" s="65" t="s">
        <v>14</v>
      </c>
      <c r="V3" s="65">
        <v>0</v>
      </c>
      <c r="W3" s="65">
        <v>12</v>
      </c>
      <c r="X3" s="65">
        <v>22</v>
      </c>
      <c r="Y3" s="65">
        <v>42</v>
      </c>
      <c r="Z3" s="65" t="s">
        <v>14</v>
      </c>
      <c r="AA3" s="65">
        <v>0</v>
      </c>
      <c r="AB3" s="65">
        <v>12</v>
      </c>
      <c r="AC3" s="65">
        <v>22</v>
      </c>
      <c r="AD3" s="65">
        <v>32</v>
      </c>
      <c r="AE3" s="65">
        <v>42</v>
      </c>
      <c r="AF3" s="65" t="s">
        <v>14</v>
      </c>
      <c r="AG3" s="65">
        <v>0</v>
      </c>
      <c r="AH3" s="65">
        <v>12</v>
      </c>
      <c r="AI3" s="65">
        <v>42</v>
      </c>
      <c r="AJ3" s="65" t="s">
        <v>14</v>
      </c>
    </row>
    <row r="4" spans="1:36" ht="12.95" customHeight="1" x14ac:dyDescent="0.15">
      <c r="A4" s="64">
        <v>441</v>
      </c>
      <c r="B4" s="123" t="s">
        <v>54</v>
      </c>
      <c r="C4" s="124"/>
      <c r="D4" s="64">
        <v>40</v>
      </c>
      <c r="E4" s="64">
        <v>26</v>
      </c>
      <c r="F4" s="4">
        <f t="shared" ref="F4:F43" si="0">IF(D4&gt;0,IF(B4="スギ",P4,IF(B4="ヒノキ",U4,IF(B4="アカマツ",Z4,IF(B4="カラマツ",AF4,AJ4)))),"")</f>
        <v>1.45</v>
      </c>
      <c r="G4" s="5"/>
      <c r="H4" s="64"/>
      <c r="I4" s="92" t="s">
        <v>283</v>
      </c>
      <c r="J4" s="1" t="s">
        <v>15</v>
      </c>
      <c r="K4" s="65">
        <f t="shared" ref="K4:K43" si="1">IF(ROUND(10^(-5+0.8769+1.7454*LOG(D4)+1.014*LOG(E4)),2)&gt;=0.01,ROUND(10^(-5+0.8769+1.7454*LOG(D4)+1.014*LOG(E4)),2),ROUND(10^(-5+0.8769+1.7454*LOG(D4)+1.014*LOG(E4)),3))</f>
        <v>1.28</v>
      </c>
      <c r="L4" s="65">
        <f t="shared" ref="L4:L43" si="2">ROUND(10^(-5+0.73504+1.83346*LOG(D4)+1.06569*LOG(E4)),2)</f>
        <v>1.51</v>
      </c>
      <c r="M4" s="65">
        <f t="shared" ref="M4:M43" si="3">ROUND(10^(-5+0.71514+1.74357*LOG(D4)+1.17719*LOG(E4)),2)</f>
        <v>1.49</v>
      </c>
      <c r="N4" s="65">
        <f t="shared" ref="N4:N43" si="4">ROUND(10^(-5+0.82956+1.76381*LOG(D4)+1.06412*LOG(E4)),2)</f>
        <v>1.45</v>
      </c>
      <c r="O4" s="65">
        <f t="shared" ref="O4:O43" si="5">ROUND(10^(-5+0.88226+1.79204*LOG(D4)+0.99303*LOG(E4)),2)</f>
        <v>1.44</v>
      </c>
      <c r="P4" s="65">
        <f>HLOOKUP($D4,K$3:O$43,MATCH($A4,$A$3:$A$43,0),1)</f>
        <v>1.45</v>
      </c>
      <c r="Q4" s="65">
        <f t="shared" ref="Q4:Q43" si="6">IF(ROUND(10^(1.810672*LOG(D4)+0.982833*LOG(E4)-4.173533),2)&gt;=0.01,ROUND(10^(1.810672*LOG(D4)+0.982833*LOG(E4)-4.173533),2),ROUND(10^(1.810672*LOG(D4)+0.982833*LOG(E4)-4.173533),3))</f>
        <v>1.31</v>
      </c>
      <c r="R4" s="65">
        <f t="shared" ref="R4:R43" si="7">ROUND(10^(1.905709*LOG(D4)+1.011385*LOG(E4)-4.293729),2)</f>
        <v>1.55</v>
      </c>
      <c r="S4" s="65">
        <f t="shared" ref="S4:S43" si="8">ROUND(10^(1.771888*LOG(D4)+1.138415*LOG(E4)-4.271259),2)</f>
        <v>1.51</v>
      </c>
      <c r="T4" s="65">
        <f t="shared" ref="T4:T43" si="9">ROUND(10^(1.671519*LOG(D4)+1.363617*LOG(E4)-4.404407),2)</f>
        <v>1.6</v>
      </c>
      <c r="U4" s="65">
        <f t="shared" ref="U4:U43" si="10">HLOOKUP($D4,Q$3:T$43,MATCH($A4,$A$3:$A$43,0),1)</f>
        <v>1.6</v>
      </c>
      <c r="V4" s="65">
        <f t="shared" ref="V4:V43" si="11">IF(ROUND(10^(-4.249503+1.946501*LOG(D4)+0.942682*LOG(E4)),2)&gt;=0.01,ROUND(10^(-4.249503+1.946501*LOG(D4)+0.942682*LOG(E4)),2),ROUND(10^(-4.249503+1.946501*LOG(D4)+0.942682*LOG(E4)),3))</f>
        <v>1.6</v>
      </c>
      <c r="W4" s="65">
        <f t="shared" ref="W4:W43" si="12">ROUND(10^(-4.155639+1.847898*LOG(D4)+0.951955*LOG(E4)),2)</f>
        <v>1.42</v>
      </c>
      <c r="X4" s="65">
        <f t="shared" ref="X4:X43" si="13">ROUND(10^(-4.194535+1.804172*LOG(D4)+1.034248*LOG(E4)),2)</f>
        <v>1.44</v>
      </c>
      <c r="Y4" s="65">
        <f t="shared" ref="Y4:Y43" si="14">ROUND(10^(-4.42347+2.006485*LOG(D4)+0.967757*LOG(E4)),2)</f>
        <v>1.45</v>
      </c>
      <c r="Z4" s="65">
        <f t="shared" ref="Z4:Z43" si="15">HLOOKUP($D4,V$3:Y$43,MATCH($A4,$A$3:$A$43,0),1)</f>
        <v>1.44</v>
      </c>
      <c r="AA4" s="65">
        <f t="shared" ref="AA4:AA43" si="16">IF(ROUND(10^(1.80389*LOG(D4)+0.962587*LOG(E4)-4.155099),2)&gt;=0.01,ROUND(10^(1.80389*LOG(D4)+0.962587*LOG(E4)-4.155099),2),ROUND(10^(1.80389*LOG(D4)+0.962587*LOG(E4)-4.155099),3))</f>
        <v>1.25</v>
      </c>
      <c r="AB4" s="65">
        <f t="shared" ref="AB4:AB43" si="17">ROUND(10^(1.979213*LOG(D4)+0.998347*LOG(E4)-4.369281),2)</f>
        <v>1.64</v>
      </c>
      <c r="AC4" s="65">
        <f t="shared" ref="AC4:AC43" si="18">ROUND(10^(1.904401*LOG(D4)+1.062478*LOG(E4)-4.348104),2)</f>
        <v>1.61</v>
      </c>
      <c r="AD4" s="65">
        <f t="shared" ref="AD4:AD43" si="19">ROUND(10^(1.640825*LOG(D4)+1.080387*LOG(E4)-3.976731),2)</f>
        <v>1.52</v>
      </c>
      <c r="AE4" s="65">
        <f t="shared" ref="AE4:AE43" si="20">ROUND(10^(1.90887*LOG(D4)+1.088002*LOG(E4)-4.431495),2)</f>
        <v>1.47</v>
      </c>
      <c r="AF4" s="65">
        <f t="shared" ref="AF4:AF43" si="21">HLOOKUP($D4,AA$3:AE$43,MATCH($A4,$A$3:$A$43,0),1)</f>
        <v>1.52</v>
      </c>
      <c r="AG4" s="65">
        <f t="shared" ref="AG4:AG43" si="22">IF(ROUND(10^(1.94019664*LOG(D4)+0.84689666*LOG(E4)-4.20067295),2)&gt;=0.01,ROUND(10^(1.94019664*LOG(D4)+0.84689666*LOG(E4)-4.20067295),2),ROUND(10^(1.94019664*LOG(D4)+0.84689666*LOG(E4)-4.20067295),3))</f>
        <v>1.28</v>
      </c>
      <c r="AH4" s="65">
        <f t="shared" ref="AH4:AH43" si="23">ROUND(10^(1.93813902*LOG(D4)+0.96697002*LOG(E4)-4.32216295),2)</f>
        <v>1.42</v>
      </c>
      <c r="AI4" s="65">
        <f t="shared" ref="AI4:AI43" si="24">ROUND(10^(1.82464098*LOG(D4)+0.97625989*LOG(E4)-4.15096808),2)</f>
        <v>1.42</v>
      </c>
      <c r="AJ4" s="65">
        <f t="shared" ref="AJ4:AJ43" si="25">HLOOKUP($D4,AG$3:AI$43,MATCH($A4,$A$3:$A$43,0),1)</f>
        <v>1.42</v>
      </c>
    </row>
    <row r="5" spans="1:36" ht="12.95" customHeight="1" x14ac:dyDescent="0.15">
      <c r="A5" s="64">
        <v>442</v>
      </c>
      <c r="B5" s="123" t="s">
        <v>54</v>
      </c>
      <c r="C5" s="124"/>
      <c r="D5" s="64">
        <v>30</v>
      </c>
      <c r="E5" s="64">
        <v>24</v>
      </c>
      <c r="F5" s="4">
        <f t="shared" si="0"/>
        <v>0.82</v>
      </c>
      <c r="G5" s="5" t="s">
        <v>72</v>
      </c>
      <c r="H5" s="64"/>
      <c r="I5" s="64"/>
      <c r="J5" s="1" t="s">
        <v>15</v>
      </c>
      <c r="K5" s="65">
        <f t="shared" si="1"/>
        <v>0.72</v>
      </c>
      <c r="L5" s="65">
        <f t="shared" si="2"/>
        <v>0.82</v>
      </c>
      <c r="M5" s="65">
        <f t="shared" si="3"/>
        <v>0.82</v>
      </c>
      <c r="N5" s="65">
        <f t="shared" si="4"/>
        <v>0.8</v>
      </c>
      <c r="O5" s="65">
        <f t="shared" si="5"/>
        <v>0.79</v>
      </c>
      <c r="P5" s="65">
        <f t="shared" ref="P5:P43" si="26">HLOOKUP($D5,K$3:O$43,MATCH(A5,$A$3:$A$43,0),1)</f>
        <v>0.82</v>
      </c>
      <c r="Q5" s="65">
        <f t="shared" si="6"/>
        <v>0.72</v>
      </c>
      <c r="R5" s="65">
        <f t="shared" si="7"/>
        <v>0.83</v>
      </c>
      <c r="S5" s="65">
        <f t="shared" si="8"/>
        <v>0.83</v>
      </c>
      <c r="T5" s="65">
        <f t="shared" si="9"/>
        <v>0.88</v>
      </c>
      <c r="U5" s="65">
        <f t="shared" si="10"/>
        <v>0.83</v>
      </c>
      <c r="V5" s="65">
        <f t="shared" si="11"/>
        <v>0.84</v>
      </c>
      <c r="W5" s="65">
        <f t="shared" si="12"/>
        <v>0.77</v>
      </c>
      <c r="X5" s="65">
        <f t="shared" si="13"/>
        <v>0.79</v>
      </c>
      <c r="Y5" s="65">
        <f t="shared" si="14"/>
        <v>0.75</v>
      </c>
      <c r="Z5" s="65">
        <f t="shared" si="15"/>
        <v>0.79</v>
      </c>
      <c r="AA5" s="65">
        <f t="shared" si="16"/>
        <v>0.69</v>
      </c>
      <c r="AB5" s="65">
        <f t="shared" si="17"/>
        <v>0.86</v>
      </c>
      <c r="AC5" s="65">
        <f t="shared" si="18"/>
        <v>0.85</v>
      </c>
      <c r="AD5" s="65">
        <f t="shared" si="19"/>
        <v>0.87</v>
      </c>
      <c r="AE5" s="65">
        <f t="shared" si="20"/>
        <v>0.78</v>
      </c>
      <c r="AF5" s="65">
        <f t="shared" si="21"/>
        <v>0.85</v>
      </c>
      <c r="AG5" s="65">
        <f t="shared" si="22"/>
        <v>0.68</v>
      </c>
      <c r="AH5" s="65">
        <f t="shared" si="23"/>
        <v>0.75</v>
      </c>
      <c r="AI5" s="65">
        <f t="shared" si="24"/>
        <v>0.78</v>
      </c>
      <c r="AJ5" s="65">
        <f t="shared" si="25"/>
        <v>0.75</v>
      </c>
    </row>
    <row r="6" spans="1:36" ht="12.95" customHeight="1" x14ac:dyDescent="0.15">
      <c r="A6" s="79">
        <v>443</v>
      </c>
      <c r="B6" s="123" t="s">
        <v>54</v>
      </c>
      <c r="C6" s="124"/>
      <c r="D6" s="64">
        <v>38</v>
      </c>
      <c r="E6" s="64">
        <v>24</v>
      </c>
      <c r="F6" s="4">
        <f t="shared" si="0"/>
        <v>1.22</v>
      </c>
      <c r="G6" s="64" t="s">
        <v>62</v>
      </c>
      <c r="H6" s="64"/>
      <c r="I6" s="64"/>
      <c r="J6" s="1" t="s">
        <v>15</v>
      </c>
      <c r="K6" s="65">
        <f t="shared" si="1"/>
        <v>1.08</v>
      </c>
      <c r="L6" s="65">
        <f t="shared" si="2"/>
        <v>1.27</v>
      </c>
      <c r="M6" s="65">
        <f t="shared" si="3"/>
        <v>1.24</v>
      </c>
      <c r="N6" s="65">
        <f t="shared" si="4"/>
        <v>1.22</v>
      </c>
      <c r="O6" s="65">
        <f t="shared" si="5"/>
        <v>1.21</v>
      </c>
      <c r="P6" s="65">
        <f t="shared" si="26"/>
        <v>1.22</v>
      </c>
      <c r="Q6" s="65">
        <f t="shared" si="6"/>
        <v>1.1100000000000001</v>
      </c>
      <c r="R6" s="65">
        <f t="shared" si="7"/>
        <v>1.3</v>
      </c>
      <c r="S6" s="65">
        <f t="shared" si="8"/>
        <v>1.26</v>
      </c>
      <c r="T6" s="65">
        <f t="shared" si="9"/>
        <v>1.31</v>
      </c>
      <c r="U6" s="65">
        <f t="shared" si="10"/>
        <v>1.31</v>
      </c>
      <c r="V6" s="65">
        <f t="shared" si="11"/>
        <v>1.34</v>
      </c>
      <c r="W6" s="65">
        <f t="shared" si="12"/>
        <v>1.2</v>
      </c>
      <c r="X6" s="65">
        <f t="shared" si="13"/>
        <v>1.21</v>
      </c>
      <c r="Y6" s="65">
        <f t="shared" si="14"/>
        <v>1.21</v>
      </c>
      <c r="Z6" s="65">
        <f t="shared" si="15"/>
        <v>1.21</v>
      </c>
      <c r="AA6" s="65">
        <f t="shared" si="16"/>
        <v>1.05</v>
      </c>
      <c r="AB6" s="65">
        <f t="shared" si="17"/>
        <v>1.37</v>
      </c>
      <c r="AC6" s="65">
        <f t="shared" si="18"/>
        <v>1.34</v>
      </c>
      <c r="AD6" s="65">
        <f t="shared" si="19"/>
        <v>1.28</v>
      </c>
      <c r="AE6" s="65">
        <f t="shared" si="20"/>
        <v>1.22</v>
      </c>
      <c r="AF6" s="65">
        <f t="shared" si="21"/>
        <v>1.28</v>
      </c>
      <c r="AG6" s="65">
        <f t="shared" si="22"/>
        <v>1.08</v>
      </c>
      <c r="AH6" s="65">
        <f t="shared" si="23"/>
        <v>1.19</v>
      </c>
      <c r="AI6" s="65">
        <f t="shared" si="24"/>
        <v>1.2</v>
      </c>
      <c r="AJ6" s="65">
        <f t="shared" si="25"/>
        <v>1.19</v>
      </c>
    </row>
    <row r="7" spans="1:36" ht="12.95" customHeight="1" x14ac:dyDescent="0.15">
      <c r="A7" s="79">
        <v>444</v>
      </c>
      <c r="B7" s="123" t="s">
        <v>54</v>
      </c>
      <c r="C7" s="124"/>
      <c r="D7" s="73">
        <v>20</v>
      </c>
      <c r="E7" s="73">
        <v>20</v>
      </c>
      <c r="F7" s="4">
        <f>IF(D7&gt;0,IF(B7="スギ",P7,IF(B7="ヒノキ",U7,IF(B7="アカマツ",Z7,IF(B7="カラマツ",AF7,AJ7)))),"")</f>
        <v>0.32</v>
      </c>
      <c r="G7" s="5"/>
      <c r="H7" s="79"/>
      <c r="I7" s="64"/>
      <c r="J7" s="1" t="s">
        <v>15</v>
      </c>
      <c r="K7" s="65">
        <f t="shared" si="1"/>
        <v>0.28999999999999998</v>
      </c>
      <c r="L7" s="65">
        <f t="shared" si="2"/>
        <v>0.32</v>
      </c>
      <c r="M7" s="65">
        <f t="shared" si="3"/>
        <v>0.33</v>
      </c>
      <c r="N7" s="65">
        <f t="shared" si="4"/>
        <v>0.32</v>
      </c>
      <c r="O7" s="65">
        <f t="shared" si="5"/>
        <v>0.32</v>
      </c>
      <c r="P7" s="65">
        <f t="shared" si="26"/>
        <v>0.32</v>
      </c>
      <c r="Q7" s="65">
        <f t="shared" si="6"/>
        <v>0.28999999999999998</v>
      </c>
      <c r="R7" s="65">
        <f t="shared" si="7"/>
        <v>0.32</v>
      </c>
      <c r="S7" s="65">
        <f t="shared" si="8"/>
        <v>0.33</v>
      </c>
      <c r="T7" s="65">
        <f t="shared" si="9"/>
        <v>0.35</v>
      </c>
      <c r="U7" s="65">
        <f t="shared" si="10"/>
        <v>0.32</v>
      </c>
      <c r="V7" s="65">
        <f t="shared" si="11"/>
        <v>0.32</v>
      </c>
      <c r="W7" s="65">
        <f t="shared" si="12"/>
        <v>0.31</v>
      </c>
      <c r="X7" s="65">
        <f t="shared" si="13"/>
        <v>0.32</v>
      </c>
      <c r="Y7" s="65">
        <f t="shared" si="14"/>
        <v>0.28000000000000003</v>
      </c>
      <c r="Z7" s="65">
        <f t="shared" si="15"/>
        <v>0.31</v>
      </c>
      <c r="AA7" s="65">
        <f t="shared" si="16"/>
        <v>0.28000000000000003</v>
      </c>
      <c r="AB7" s="65">
        <f t="shared" si="17"/>
        <v>0.32</v>
      </c>
      <c r="AC7" s="65">
        <f t="shared" si="18"/>
        <v>0.33</v>
      </c>
      <c r="AD7" s="65">
        <f t="shared" si="19"/>
        <v>0.37</v>
      </c>
      <c r="AE7" s="65">
        <f t="shared" si="20"/>
        <v>0.28999999999999998</v>
      </c>
      <c r="AF7" s="65">
        <f t="shared" si="21"/>
        <v>0.32</v>
      </c>
      <c r="AG7" s="65">
        <f t="shared" si="22"/>
        <v>0.27</v>
      </c>
      <c r="AH7" s="65">
        <f t="shared" si="23"/>
        <v>0.28999999999999998</v>
      </c>
      <c r="AI7" s="65">
        <f t="shared" si="24"/>
        <v>0.31</v>
      </c>
      <c r="AJ7" s="65">
        <f t="shared" si="25"/>
        <v>0.28999999999999998</v>
      </c>
    </row>
    <row r="8" spans="1:36" ht="12.95" customHeight="1" x14ac:dyDescent="0.15">
      <c r="A8" s="79">
        <v>445</v>
      </c>
      <c r="B8" s="123" t="s">
        <v>54</v>
      </c>
      <c r="C8" s="124"/>
      <c r="D8" s="73">
        <v>18</v>
      </c>
      <c r="E8" s="73">
        <v>17</v>
      </c>
      <c r="F8" s="4">
        <f t="shared" si="0"/>
        <v>0.22</v>
      </c>
      <c r="G8" s="5" t="s">
        <v>82</v>
      </c>
      <c r="H8" s="73" t="s">
        <v>271</v>
      </c>
      <c r="I8" s="73"/>
      <c r="J8" s="1" t="s">
        <v>15</v>
      </c>
      <c r="K8" s="65">
        <f t="shared" si="1"/>
        <v>0.21</v>
      </c>
      <c r="L8" s="65">
        <f t="shared" si="2"/>
        <v>0.22</v>
      </c>
      <c r="M8" s="65">
        <f t="shared" si="3"/>
        <v>0.23</v>
      </c>
      <c r="N8" s="65">
        <f t="shared" si="4"/>
        <v>0.23</v>
      </c>
      <c r="O8" s="65">
        <f t="shared" si="5"/>
        <v>0.23</v>
      </c>
      <c r="P8" s="65">
        <f t="shared" si="26"/>
        <v>0.22</v>
      </c>
      <c r="Q8" s="65">
        <f t="shared" si="6"/>
        <v>0.2</v>
      </c>
      <c r="R8" s="65">
        <f t="shared" si="7"/>
        <v>0.22</v>
      </c>
      <c r="S8" s="65">
        <f t="shared" si="8"/>
        <v>0.23</v>
      </c>
      <c r="T8" s="65">
        <f t="shared" si="9"/>
        <v>0.24</v>
      </c>
      <c r="U8" s="65">
        <f t="shared" si="10"/>
        <v>0.22</v>
      </c>
      <c r="V8" s="65">
        <f t="shared" si="11"/>
        <v>0.23</v>
      </c>
      <c r="W8" s="65">
        <f t="shared" si="12"/>
        <v>0.22</v>
      </c>
      <c r="X8" s="65">
        <f t="shared" si="13"/>
        <v>0.22</v>
      </c>
      <c r="Y8" s="65">
        <f t="shared" si="14"/>
        <v>0.19</v>
      </c>
      <c r="Z8" s="65">
        <f t="shared" si="15"/>
        <v>0.22</v>
      </c>
      <c r="AA8" s="65">
        <f t="shared" si="16"/>
        <v>0.2</v>
      </c>
      <c r="AB8" s="65">
        <f t="shared" si="17"/>
        <v>0.22</v>
      </c>
      <c r="AC8" s="65">
        <f t="shared" si="18"/>
        <v>0.22</v>
      </c>
      <c r="AD8" s="65">
        <f t="shared" si="19"/>
        <v>0.26</v>
      </c>
      <c r="AE8" s="65">
        <f t="shared" si="20"/>
        <v>0.2</v>
      </c>
      <c r="AF8" s="65">
        <f t="shared" si="21"/>
        <v>0.22</v>
      </c>
      <c r="AG8" s="65">
        <f t="shared" si="22"/>
        <v>0.19</v>
      </c>
      <c r="AH8" s="65">
        <f t="shared" si="23"/>
        <v>0.2</v>
      </c>
      <c r="AI8" s="65">
        <f t="shared" si="24"/>
        <v>0.22</v>
      </c>
      <c r="AJ8" s="65">
        <f t="shared" si="25"/>
        <v>0.2</v>
      </c>
    </row>
    <row r="9" spans="1:36" ht="12.95" customHeight="1" x14ac:dyDescent="0.15">
      <c r="A9" s="79">
        <v>446</v>
      </c>
      <c r="B9" s="123" t="s">
        <v>54</v>
      </c>
      <c r="C9" s="124"/>
      <c r="D9" s="73">
        <v>26</v>
      </c>
      <c r="E9" s="73">
        <v>22</v>
      </c>
      <c r="F9" s="4">
        <f t="shared" si="0"/>
        <v>0.57999999999999996</v>
      </c>
      <c r="G9" s="73"/>
      <c r="H9" s="73"/>
      <c r="I9" s="73"/>
      <c r="J9" s="1" t="s">
        <v>15</v>
      </c>
      <c r="K9" s="65">
        <f t="shared" si="1"/>
        <v>0.51</v>
      </c>
      <c r="L9" s="65">
        <f t="shared" si="2"/>
        <v>0.57999999999999996</v>
      </c>
      <c r="M9" s="65">
        <f t="shared" si="3"/>
        <v>0.57999999999999996</v>
      </c>
      <c r="N9" s="65">
        <f t="shared" si="4"/>
        <v>0.56999999999999995</v>
      </c>
      <c r="O9" s="65">
        <f t="shared" si="5"/>
        <v>0.56000000000000005</v>
      </c>
      <c r="P9" s="65">
        <f t="shared" si="26"/>
        <v>0.57999999999999996</v>
      </c>
      <c r="Q9" s="65">
        <f t="shared" si="6"/>
        <v>0.51</v>
      </c>
      <c r="R9" s="65">
        <f t="shared" si="7"/>
        <v>0.57999999999999996</v>
      </c>
      <c r="S9" s="65">
        <f t="shared" si="8"/>
        <v>0.57999999999999996</v>
      </c>
      <c r="T9" s="65">
        <f t="shared" si="9"/>
        <v>0.62</v>
      </c>
      <c r="U9" s="65">
        <f t="shared" si="10"/>
        <v>0.57999999999999996</v>
      </c>
      <c r="V9" s="65">
        <f t="shared" si="11"/>
        <v>0.59</v>
      </c>
      <c r="W9" s="65">
        <f t="shared" si="12"/>
        <v>0.55000000000000004</v>
      </c>
      <c r="X9" s="65">
        <f t="shared" si="13"/>
        <v>0.56000000000000005</v>
      </c>
      <c r="Y9" s="65">
        <f t="shared" si="14"/>
        <v>0.52</v>
      </c>
      <c r="Z9" s="65">
        <f t="shared" si="15"/>
        <v>0.56000000000000005</v>
      </c>
      <c r="AA9" s="65">
        <f t="shared" si="16"/>
        <v>0.49</v>
      </c>
      <c r="AB9" s="65">
        <f t="shared" si="17"/>
        <v>0.59</v>
      </c>
      <c r="AC9" s="65">
        <f t="shared" si="18"/>
        <v>0.59</v>
      </c>
      <c r="AD9" s="65">
        <f t="shared" si="19"/>
        <v>0.62</v>
      </c>
      <c r="AE9" s="65">
        <f t="shared" si="20"/>
        <v>0.54</v>
      </c>
      <c r="AF9" s="65">
        <f t="shared" si="21"/>
        <v>0.59</v>
      </c>
      <c r="AG9" s="65">
        <f t="shared" si="22"/>
        <v>0.48</v>
      </c>
      <c r="AH9" s="65">
        <f t="shared" si="23"/>
        <v>0.52</v>
      </c>
      <c r="AI9" s="65">
        <f t="shared" si="24"/>
        <v>0.55000000000000004</v>
      </c>
      <c r="AJ9" s="65">
        <f t="shared" si="25"/>
        <v>0.52</v>
      </c>
    </row>
    <row r="10" spans="1:36" ht="12.95" customHeight="1" x14ac:dyDescent="0.15">
      <c r="A10" s="79">
        <v>447</v>
      </c>
      <c r="B10" s="123" t="s">
        <v>54</v>
      </c>
      <c r="C10" s="124"/>
      <c r="D10" s="73">
        <v>22</v>
      </c>
      <c r="E10" s="73">
        <v>14</v>
      </c>
      <c r="F10" s="4">
        <f t="shared" si="0"/>
        <v>0.25</v>
      </c>
      <c r="G10" s="5" t="s">
        <v>82</v>
      </c>
      <c r="H10" s="73" t="s">
        <v>65</v>
      </c>
      <c r="I10" s="73"/>
      <c r="J10" s="1" t="s">
        <v>15</v>
      </c>
      <c r="K10" s="65">
        <f t="shared" si="1"/>
        <v>0.24</v>
      </c>
      <c r="L10" s="65">
        <f t="shared" si="2"/>
        <v>0.26</v>
      </c>
      <c r="M10" s="65">
        <f t="shared" si="3"/>
        <v>0.25</v>
      </c>
      <c r="N10" s="65">
        <f t="shared" si="4"/>
        <v>0.26</v>
      </c>
      <c r="O10" s="65">
        <f t="shared" si="5"/>
        <v>0.27</v>
      </c>
      <c r="P10" s="65">
        <f t="shared" si="26"/>
        <v>0.25</v>
      </c>
      <c r="Q10" s="65">
        <f t="shared" si="6"/>
        <v>0.24</v>
      </c>
      <c r="R10" s="65">
        <f t="shared" si="7"/>
        <v>0.27</v>
      </c>
      <c r="S10" s="65">
        <f t="shared" si="8"/>
        <v>0.26</v>
      </c>
      <c r="T10" s="65">
        <f t="shared" si="9"/>
        <v>0.25</v>
      </c>
      <c r="U10" s="65">
        <f t="shared" si="10"/>
        <v>0.26</v>
      </c>
      <c r="V10" s="65">
        <f t="shared" si="11"/>
        <v>0.28000000000000003</v>
      </c>
      <c r="W10" s="65">
        <f t="shared" si="12"/>
        <v>0.26</v>
      </c>
      <c r="X10" s="65">
        <f t="shared" si="13"/>
        <v>0.26</v>
      </c>
      <c r="Y10" s="65">
        <f t="shared" si="14"/>
        <v>0.24</v>
      </c>
      <c r="Z10" s="65">
        <f t="shared" si="15"/>
        <v>0.26</v>
      </c>
      <c r="AA10" s="65">
        <f t="shared" si="16"/>
        <v>0.23</v>
      </c>
      <c r="AB10" s="65">
        <f t="shared" si="17"/>
        <v>0.27</v>
      </c>
      <c r="AC10" s="65">
        <f t="shared" si="18"/>
        <v>0.27</v>
      </c>
      <c r="AD10" s="65">
        <f t="shared" si="19"/>
        <v>0.28999999999999998</v>
      </c>
      <c r="AE10" s="65">
        <f t="shared" si="20"/>
        <v>0.24</v>
      </c>
      <c r="AF10" s="65">
        <f t="shared" si="21"/>
        <v>0.27</v>
      </c>
      <c r="AG10" s="65">
        <f t="shared" si="22"/>
        <v>0.24</v>
      </c>
      <c r="AH10" s="65">
        <f t="shared" si="23"/>
        <v>0.24</v>
      </c>
      <c r="AI10" s="65">
        <f t="shared" si="24"/>
        <v>0.26</v>
      </c>
      <c r="AJ10" s="65">
        <f t="shared" si="25"/>
        <v>0.24</v>
      </c>
    </row>
    <row r="11" spans="1:36" ht="12.95" customHeight="1" x14ac:dyDescent="0.15">
      <c r="A11" s="79">
        <v>448</v>
      </c>
      <c r="B11" s="123" t="s">
        <v>54</v>
      </c>
      <c r="C11" s="124"/>
      <c r="D11" s="73">
        <v>32</v>
      </c>
      <c r="E11" s="73">
        <v>24</v>
      </c>
      <c r="F11" s="4">
        <f t="shared" si="0"/>
        <v>0.9</v>
      </c>
      <c r="G11" s="43"/>
      <c r="H11" s="73"/>
      <c r="I11" s="73"/>
      <c r="J11" s="1" t="s">
        <v>15</v>
      </c>
      <c r="K11" s="65">
        <f t="shared" si="1"/>
        <v>0.8</v>
      </c>
      <c r="L11" s="65">
        <f t="shared" si="2"/>
        <v>0.92</v>
      </c>
      <c r="M11" s="65">
        <f t="shared" si="3"/>
        <v>0.92</v>
      </c>
      <c r="N11" s="65">
        <f t="shared" si="4"/>
        <v>0.9</v>
      </c>
      <c r="O11" s="65">
        <f t="shared" si="5"/>
        <v>0.89</v>
      </c>
      <c r="P11" s="65">
        <f t="shared" si="26"/>
        <v>0.9</v>
      </c>
      <c r="Q11" s="65">
        <f t="shared" si="6"/>
        <v>0.81</v>
      </c>
      <c r="R11" s="65">
        <f t="shared" si="7"/>
        <v>0.93</v>
      </c>
      <c r="S11" s="65">
        <f t="shared" si="8"/>
        <v>0.93</v>
      </c>
      <c r="T11" s="65">
        <f t="shared" si="9"/>
        <v>0.99</v>
      </c>
      <c r="U11" s="65">
        <f t="shared" si="10"/>
        <v>0.99</v>
      </c>
      <c r="V11" s="65">
        <f t="shared" si="11"/>
        <v>0.96</v>
      </c>
      <c r="W11" s="65">
        <f t="shared" si="12"/>
        <v>0.87</v>
      </c>
      <c r="X11" s="65">
        <f t="shared" si="13"/>
        <v>0.89</v>
      </c>
      <c r="Y11" s="65">
        <f t="shared" si="14"/>
        <v>0.86</v>
      </c>
      <c r="Z11" s="65">
        <f t="shared" si="15"/>
        <v>0.89</v>
      </c>
      <c r="AA11" s="65">
        <f t="shared" si="16"/>
        <v>0.77</v>
      </c>
      <c r="AB11" s="65">
        <f t="shared" si="17"/>
        <v>0.97</v>
      </c>
      <c r="AC11" s="65">
        <f t="shared" si="18"/>
        <v>0.97</v>
      </c>
      <c r="AD11" s="65">
        <f t="shared" si="19"/>
        <v>0.96</v>
      </c>
      <c r="AE11" s="65">
        <f t="shared" si="20"/>
        <v>0.88</v>
      </c>
      <c r="AF11" s="65">
        <f t="shared" si="21"/>
        <v>0.96</v>
      </c>
      <c r="AG11" s="65">
        <f t="shared" si="22"/>
        <v>0.77</v>
      </c>
      <c r="AH11" s="65">
        <f t="shared" si="23"/>
        <v>0.85</v>
      </c>
      <c r="AI11" s="65">
        <f t="shared" si="24"/>
        <v>0.88</v>
      </c>
      <c r="AJ11" s="65">
        <f t="shared" si="25"/>
        <v>0.85</v>
      </c>
    </row>
    <row r="12" spans="1:36" ht="12.95" customHeight="1" x14ac:dyDescent="0.15">
      <c r="A12" s="79">
        <v>449</v>
      </c>
      <c r="B12" s="123" t="s">
        <v>54</v>
      </c>
      <c r="C12" s="124"/>
      <c r="D12" s="73">
        <v>22</v>
      </c>
      <c r="E12" s="73">
        <v>20</v>
      </c>
      <c r="F12" s="4">
        <f t="shared" si="0"/>
        <v>0.39</v>
      </c>
      <c r="G12" s="5" t="s">
        <v>72</v>
      </c>
      <c r="H12" s="73" t="s">
        <v>65</v>
      </c>
      <c r="I12" s="73"/>
      <c r="J12" s="1" t="s">
        <v>15</v>
      </c>
      <c r="K12" s="65">
        <f t="shared" si="1"/>
        <v>0.35</v>
      </c>
      <c r="L12" s="65">
        <f t="shared" si="2"/>
        <v>0.38</v>
      </c>
      <c r="M12" s="65">
        <f t="shared" si="3"/>
        <v>0.39</v>
      </c>
      <c r="N12" s="65">
        <f t="shared" si="4"/>
        <v>0.38</v>
      </c>
      <c r="O12" s="65">
        <f t="shared" si="5"/>
        <v>0.38</v>
      </c>
      <c r="P12" s="65">
        <f t="shared" si="26"/>
        <v>0.39</v>
      </c>
      <c r="Q12" s="65">
        <f t="shared" si="6"/>
        <v>0.34</v>
      </c>
      <c r="R12" s="65">
        <f t="shared" si="7"/>
        <v>0.38</v>
      </c>
      <c r="S12" s="65">
        <f t="shared" si="8"/>
        <v>0.39</v>
      </c>
      <c r="T12" s="65">
        <f t="shared" si="9"/>
        <v>0.41</v>
      </c>
      <c r="U12" s="65">
        <f t="shared" si="10"/>
        <v>0.39</v>
      </c>
      <c r="V12" s="65">
        <f t="shared" si="11"/>
        <v>0.39</v>
      </c>
      <c r="W12" s="65">
        <f t="shared" si="12"/>
        <v>0.37</v>
      </c>
      <c r="X12" s="65">
        <f t="shared" si="13"/>
        <v>0.37</v>
      </c>
      <c r="Y12" s="65">
        <f t="shared" si="14"/>
        <v>0.34</v>
      </c>
      <c r="Z12" s="65">
        <f t="shared" si="15"/>
        <v>0.37</v>
      </c>
      <c r="AA12" s="65">
        <f t="shared" si="16"/>
        <v>0.33</v>
      </c>
      <c r="AB12" s="65">
        <f t="shared" si="17"/>
        <v>0.39</v>
      </c>
      <c r="AC12" s="65">
        <f t="shared" si="18"/>
        <v>0.39</v>
      </c>
      <c r="AD12" s="65">
        <f t="shared" si="19"/>
        <v>0.43</v>
      </c>
      <c r="AE12" s="65">
        <f t="shared" si="20"/>
        <v>0.35</v>
      </c>
      <c r="AF12" s="65">
        <f t="shared" si="21"/>
        <v>0.39</v>
      </c>
      <c r="AG12" s="65">
        <f t="shared" si="22"/>
        <v>0.32</v>
      </c>
      <c r="AH12" s="65">
        <f t="shared" si="23"/>
        <v>0.34</v>
      </c>
      <c r="AI12" s="65">
        <f t="shared" si="24"/>
        <v>0.37</v>
      </c>
      <c r="AJ12" s="65">
        <f t="shared" si="25"/>
        <v>0.34</v>
      </c>
    </row>
    <row r="13" spans="1:36" ht="12.95" customHeight="1" x14ac:dyDescent="0.15">
      <c r="A13" s="79">
        <v>450</v>
      </c>
      <c r="B13" s="123" t="s">
        <v>54</v>
      </c>
      <c r="C13" s="124"/>
      <c r="D13" s="73">
        <v>38</v>
      </c>
      <c r="E13" s="73">
        <v>24</v>
      </c>
      <c r="F13" s="4">
        <f t="shared" si="0"/>
        <v>1.22</v>
      </c>
      <c r="G13" s="5"/>
      <c r="H13" s="69"/>
      <c r="I13" s="64"/>
      <c r="J13" s="1" t="s">
        <v>15</v>
      </c>
      <c r="K13" s="65">
        <f t="shared" si="1"/>
        <v>1.08</v>
      </c>
      <c r="L13" s="65">
        <f t="shared" si="2"/>
        <v>1.27</v>
      </c>
      <c r="M13" s="65">
        <f t="shared" si="3"/>
        <v>1.24</v>
      </c>
      <c r="N13" s="65">
        <f t="shared" si="4"/>
        <v>1.22</v>
      </c>
      <c r="O13" s="65">
        <f t="shared" si="5"/>
        <v>1.21</v>
      </c>
      <c r="P13" s="65">
        <f t="shared" si="26"/>
        <v>1.22</v>
      </c>
      <c r="Q13" s="65">
        <f t="shared" si="6"/>
        <v>1.1100000000000001</v>
      </c>
      <c r="R13" s="65">
        <f t="shared" si="7"/>
        <v>1.3</v>
      </c>
      <c r="S13" s="65">
        <f t="shared" si="8"/>
        <v>1.26</v>
      </c>
      <c r="T13" s="65">
        <f t="shared" si="9"/>
        <v>1.31</v>
      </c>
      <c r="U13" s="65">
        <f t="shared" si="10"/>
        <v>1.31</v>
      </c>
      <c r="V13" s="65">
        <f t="shared" si="11"/>
        <v>1.34</v>
      </c>
      <c r="W13" s="65">
        <f t="shared" si="12"/>
        <v>1.2</v>
      </c>
      <c r="X13" s="65">
        <f t="shared" si="13"/>
        <v>1.21</v>
      </c>
      <c r="Y13" s="65">
        <f t="shared" si="14"/>
        <v>1.21</v>
      </c>
      <c r="Z13" s="65">
        <f t="shared" si="15"/>
        <v>1.21</v>
      </c>
      <c r="AA13" s="65">
        <f t="shared" si="16"/>
        <v>1.05</v>
      </c>
      <c r="AB13" s="65">
        <f t="shared" si="17"/>
        <v>1.37</v>
      </c>
      <c r="AC13" s="65">
        <f t="shared" si="18"/>
        <v>1.34</v>
      </c>
      <c r="AD13" s="65">
        <f t="shared" si="19"/>
        <v>1.28</v>
      </c>
      <c r="AE13" s="65">
        <f t="shared" si="20"/>
        <v>1.22</v>
      </c>
      <c r="AF13" s="65">
        <f t="shared" si="21"/>
        <v>1.28</v>
      </c>
      <c r="AG13" s="65">
        <f t="shared" si="22"/>
        <v>1.08</v>
      </c>
      <c r="AH13" s="65">
        <f t="shared" si="23"/>
        <v>1.19</v>
      </c>
      <c r="AI13" s="65">
        <f t="shared" si="24"/>
        <v>1.2</v>
      </c>
      <c r="AJ13" s="65">
        <f t="shared" si="25"/>
        <v>1.19</v>
      </c>
    </row>
    <row r="14" spans="1:36" ht="12.95" customHeight="1" x14ac:dyDescent="0.15">
      <c r="A14" s="79">
        <v>451</v>
      </c>
      <c r="B14" s="123" t="s">
        <v>54</v>
      </c>
      <c r="C14" s="124"/>
      <c r="D14" s="64">
        <v>12</v>
      </c>
      <c r="E14" s="64">
        <v>10</v>
      </c>
      <c r="F14" s="4">
        <f t="shared" si="0"/>
        <v>0.06</v>
      </c>
      <c r="G14" s="5" t="s">
        <v>263</v>
      </c>
      <c r="H14" s="64" t="s">
        <v>264</v>
      </c>
      <c r="I14" s="64"/>
      <c r="J14" s="1" t="s">
        <v>15</v>
      </c>
      <c r="K14" s="65">
        <f t="shared" si="1"/>
        <v>0.06</v>
      </c>
      <c r="L14" s="65">
        <f t="shared" si="2"/>
        <v>0.06</v>
      </c>
      <c r="M14" s="65">
        <f t="shared" si="3"/>
        <v>0.06</v>
      </c>
      <c r="N14" s="65">
        <f t="shared" si="4"/>
        <v>0.06</v>
      </c>
      <c r="O14" s="65">
        <f t="shared" si="5"/>
        <v>0.06</v>
      </c>
      <c r="P14" s="65">
        <f t="shared" si="26"/>
        <v>0.06</v>
      </c>
      <c r="Q14" s="65">
        <f t="shared" si="6"/>
        <v>0.06</v>
      </c>
      <c r="R14" s="65">
        <f t="shared" si="7"/>
        <v>0.06</v>
      </c>
      <c r="S14" s="65">
        <f t="shared" si="8"/>
        <v>0.06</v>
      </c>
      <c r="T14" s="65">
        <f t="shared" si="9"/>
        <v>0.06</v>
      </c>
      <c r="U14" s="65">
        <f t="shared" si="10"/>
        <v>0.06</v>
      </c>
      <c r="V14" s="65">
        <f t="shared" si="11"/>
        <v>0.06</v>
      </c>
      <c r="W14" s="65">
        <f t="shared" si="12"/>
        <v>0.06</v>
      </c>
      <c r="X14" s="65">
        <f t="shared" si="13"/>
        <v>0.06</v>
      </c>
      <c r="Y14" s="65">
        <f t="shared" si="14"/>
        <v>0.05</v>
      </c>
      <c r="Z14" s="65">
        <f t="shared" si="15"/>
        <v>0.06</v>
      </c>
      <c r="AA14" s="65">
        <f t="shared" si="16"/>
        <v>0.06</v>
      </c>
      <c r="AB14" s="65">
        <f t="shared" si="17"/>
        <v>0.06</v>
      </c>
      <c r="AC14" s="65">
        <f t="shared" si="18"/>
        <v>0.06</v>
      </c>
      <c r="AD14" s="65">
        <f t="shared" si="19"/>
        <v>7.0000000000000007E-2</v>
      </c>
      <c r="AE14" s="65">
        <f t="shared" si="20"/>
        <v>0.05</v>
      </c>
      <c r="AF14" s="65">
        <f t="shared" si="21"/>
        <v>0.06</v>
      </c>
      <c r="AG14" s="65">
        <f t="shared" si="22"/>
        <v>0.05</v>
      </c>
      <c r="AH14" s="65">
        <f t="shared" si="23"/>
        <v>0.05</v>
      </c>
      <c r="AI14" s="65">
        <f t="shared" si="24"/>
        <v>0.06</v>
      </c>
      <c r="AJ14" s="65">
        <f t="shared" si="25"/>
        <v>0.05</v>
      </c>
    </row>
    <row r="15" spans="1:36" ht="12.95" customHeight="1" x14ac:dyDescent="0.15">
      <c r="A15" s="79">
        <v>452</v>
      </c>
      <c r="B15" s="123" t="s">
        <v>54</v>
      </c>
      <c r="C15" s="124"/>
      <c r="D15" s="64">
        <v>22</v>
      </c>
      <c r="E15" s="64">
        <v>23</v>
      </c>
      <c r="F15" s="4">
        <f t="shared" si="0"/>
        <v>0.46</v>
      </c>
      <c r="G15" s="64"/>
      <c r="H15" s="64"/>
      <c r="I15" s="64"/>
      <c r="J15" s="1" t="s">
        <v>15</v>
      </c>
      <c r="K15" s="65">
        <f t="shared" si="1"/>
        <v>0.4</v>
      </c>
      <c r="L15" s="65">
        <f t="shared" si="2"/>
        <v>0.44</v>
      </c>
      <c r="M15" s="65">
        <f t="shared" si="3"/>
        <v>0.46</v>
      </c>
      <c r="N15" s="65">
        <f t="shared" si="4"/>
        <v>0.44</v>
      </c>
      <c r="O15" s="65">
        <f t="shared" si="5"/>
        <v>0.44</v>
      </c>
      <c r="P15" s="65">
        <f t="shared" si="26"/>
        <v>0.46</v>
      </c>
      <c r="Q15" s="65">
        <f t="shared" si="6"/>
        <v>0.39</v>
      </c>
      <c r="R15" s="65">
        <f t="shared" si="7"/>
        <v>0.44</v>
      </c>
      <c r="S15" s="65">
        <f t="shared" si="8"/>
        <v>0.45</v>
      </c>
      <c r="T15" s="65">
        <f t="shared" si="9"/>
        <v>0.5</v>
      </c>
      <c r="U15" s="65">
        <f t="shared" si="10"/>
        <v>0.45</v>
      </c>
      <c r="V15" s="65">
        <f t="shared" si="11"/>
        <v>0.44</v>
      </c>
      <c r="W15" s="65">
        <f t="shared" si="12"/>
        <v>0.42</v>
      </c>
      <c r="X15" s="65">
        <f t="shared" si="13"/>
        <v>0.43</v>
      </c>
      <c r="Y15" s="65">
        <f t="shared" si="14"/>
        <v>0.39</v>
      </c>
      <c r="Z15" s="65">
        <f t="shared" si="15"/>
        <v>0.43</v>
      </c>
      <c r="AA15" s="65">
        <f t="shared" si="16"/>
        <v>0.38</v>
      </c>
      <c r="AB15" s="65">
        <f t="shared" si="17"/>
        <v>0.44</v>
      </c>
      <c r="AC15" s="65">
        <f t="shared" si="18"/>
        <v>0.45</v>
      </c>
      <c r="AD15" s="65">
        <f t="shared" si="19"/>
        <v>0.5</v>
      </c>
      <c r="AE15" s="65">
        <f t="shared" si="20"/>
        <v>0.41</v>
      </c>
      <c r="AF15" s="65">
        <f t="shared" si="21"/>
        <v>0.45</v>
      </c>
      <c r="AG15" s="65">
        <f t="shared" si="22"/>
        <v>0.36</v>
      </c>
      <c r="AH15" s="65">
        <f t="shared" si="23"/>
        <v>0.39</v>
      </c>
      <c r="AI15" s="65">
        <f t="shared" si="24"/>
        <v>0.42</v>
      </c>
      <c r="AJ15" s="65">
        <f t="shared" si="25"/>
        <v>0.39</v>
      </c>
    </row>
    <row r="16" spans="1:36" ht="12.95" customHeight="1" x14ac:dyDescent="0.15">
      <c r="A16" s="64"/>
      <c r="B16" s="108"/>
      <c r="C16" s="108"/>
      <c r="D16" s="64"/>
      <c r="E16" s="64"/>
      <c r="F16" s="4" t="str">
        <f t="shared" si="0"/>
        <v/>
      </c>
      <c r="G16" s="5"/>
      <c r="H16" s="64"/>
      <c r="I16" s="64"/>
      <c r="J16" s="1" t="s">
        <v>15</v>
      </c>
      <c r="K16" s="65" t="e">
        <f t="shared" si="1"/>
        <v>#NUM!</v>
      </c>
      <c r="L16" s="65" t="e">
        <f t="shared" si="2"/>
        <v>#NUM!</v>
      </c>
      <c r="M16" s="65" t="e">
        <f t="shared" si="3"/>
        <v>#NUM!</v>
      </c>
      <c r="N16" s="65" t="e">
        <f t="shared" si="4"/>
        <v>#NUM!</v>
      </c>
      <c r="O16" s="65" t="e">
        <f t="shared" si="5"/>
        <v>#NUM!</v>
      </c>
      <c r="P16" s="65" t="e">
        <f t="shared" si="26"/>
        <v>#N/A</v>
      </c>
      <c r="Q16" s="65" t="e">
        <f t="shared" si="6"/>
        <v>#NUM!</v>
      </c>
      <c r="R16" s="65" t="e">
        <f t="shared" si="7"/>
        <v>#NUM!</v>
      </c>
      <c r="S16" s="65" t="e">
        <f t="shared" si="8"/>
        <v>#NUM!</v>
      </c>
      <c r="T16" s="65" t="e">
        <f t="shared" si="9"/>
        <v>#NUM!</v>
      </c>
      <c r="U16" s="65" t="e">
        <f t="shared" si="10"/>
        <v>#N/A</v>
      </c>
      <c r="V16" s="65" t="e">
        <f t="shared" si="11"/>
        <v>#NUM!</v>
      </c>
      <c r="W16" s="65" t="e">
        <f t="shared" si="12"/>
        <v>#NUM!</v>
      </c>
      <c r="X16" s="65" t="e">
        <f t="shared" si="13"/>
        <v>#NUM!</v>
      </c>
      <c r="Y16" s="65" t="e">
        <f t="shared" si="14"/>
        <v>#NUM!</v>
      </c>
      <c r="Z16" s="65" t="e">
        <f t="shared" si="15"/>
        <v>#N/A</v>
      </c>
      <c r="AA16" s="65" t="e">
        <f t="shared" si="16"/>
        <v>#NUM!</v>
      </c>
      <c r="AB16" s="65" t="e">
        <f t="shared" si="17"/>
        <v>#NUM!</v>
      </c>
      <c r="AC16" s="65" t="e">
        <f t="shared" si="18"/>
        <v>#NUM!</v>
      </c>
      <c r="AD16" s="65" t="e">
        <f t="shared" si="19"/>
        <v>#NUM!</v>
      </c>
      <c r="AE16" s="65" t="e">
        <f t="shared" si="20"/>
        <v>#NUM!</v>
      </c>
      <c r="AF16" s="65" t="e">
        <f t="shared" si="21"/>
        <v>#N/A</v>
      </c>
      <c r="AG16" s="65" t="e">
        <f t="shared" si="22"/>
        <v>#NUM!</v>
      </c>
      <c r="AH16" s="65" t="e">
        <f t="shared" si="23"/>
        <v>#NUM!</v>
      </c>
      <c r="AI16" s="65" t="e">
        <f t="shared" si="24"/>
        <v>#NUM!</v>
      </c>
      <c r="AJ16" s="65" t="e">
        <f t="shared" si="25"/>
        <v>#N/A</v>
      </c>
    </row>
    <row r="17" spans="1:36" ht="12.95" customHeight="1" x14ac:dyDescent="0.15">
      <c r="A17" s="64"/>
      <c r="B17" s="108"/>
      <c r="C17" s="108"/>
      <c r="D17" s="64"/>
      <c r="E17" s="64"/>
      <c r="F17" s="4" t="str">
        <f t="shared" si="0"/>
        <v/>
      </c>
      <c r="G17" s="64"/>
      <c r="H17" s="64"/>
      <c r="I17" s="64"/>
      <c r="J17" s="1" t="s">
        <v>15</v>
      </c>
      <c r="K17" s="65" t="e">
        <f t="shared" si="1"/>
        <v>#NUM!</v>
      </c>
      <c r="L17" s="65" t="e">
        <f t="shared" si="2"/>
        <v>#NUM!</v>
      </c>
      <c r="M17" s="65" t="e">
        <f t="shared" si="3"/>
        <v>#NUM!</v>
      </c>
      <c r="N17" s="65" t="e">
        <f t="shared" si="4"/>
        <v>#NUM!</v>
      </c>
      <c r="O17" s="65" t="e">
        <f t="shared" si="5"/>
        <v>#NUM!</v>
      </c>
      <c r="P17" s="65" t="e">
        <f t="shared" si="26"/>
        <v>#N/A</v>
      </c>
      <c r="Q17" s="65" t="e">
        <f t="shared" si="6"/>
        <v>#NUM!</v>
      </c>
      <c r="R17" s="65" t="e">
        <f t="shared" si="7"/>
        <v>#NUM!</v>
      </c>
      <c r="S17" s="65" t="e">
        <f t="shared" si="8"/>
        <v>#NUM!</v>
      </c>
      <c r="T17" s="65" t="e">
        <f t="shared" si="9"/>
        <v>#NUM!</v>
      </c>
      <c r="U17" s="65" t="e">
        <f t="shared" si="10"/>
        <v>#N/A</v>
      </c>
      <c r="V17" s="65" t="e">
        <f t="shared" si="11"/>
        <v>#NUM!</v>
      </c>
      <c r="W17" s="65" t="e">
        <f t="shared" si="12"/>
        <v>#NUM!</v>
      </c>
      <c r="X17" s="65" t="e">
        <f t="shared" si="13"/>
        <v>#NUM!</v>
      </c>
      <c r="Y17" s="65" t="e">
        <f t="shared" si="14"/>
        <v>#NUM!</v>
      </c>
      <c r="Z17" s="65" t="e">
        <f t="shared" si="15"/>
        <v>#N/A</v>
      </c>
      <c r="AA17" s="65" t="e">
        <f t="shared" si="16"/>
        <v>#NUM!</v>
      </c>
      <c r="AB17" s="65" t="e">
        <f t="shared" si="17"/>
        <v>#NUM!</v>
      </c>
      <c r="AC17" s="65" t="e">
        <f t="shared" si="18"/>
        <v>#NUM!</v>
      </c>
      <c r="AD17" s="65" t="e">
        <f t="shared" si="19"/>
        <v>#NUM!</v>
      </c>
      <c r="AE17" s="65" t="e">
        <f t="shared" si="20"/>
        <v>#NUM!</v>
      </c>
      <c r="AF17" s="65" t="e">
        <f t="shared" si="21"/>
        <v>#N/A</v>
      </c>
      <c r="AG17" s="65" t="e">
        <f t="shared" si="22"/>
        <v>#NUM!</v>
      </c>
      <c r="AH17" s="65" t="e">
        <f t="shared" si="23"/>
        <v>#NUM!</v>
      </c>
      <c r="AI17" s="65" t="e">
        <f t="shared" si="24"/>
        <v>#NUM!</v>
      </c>
      <c r="AJ17" s="65" t="e">
        <f t="shared" si="25"/>
        <v>#N/A</v>
      </c>
    </row>
    <row r="18" spans="1:36" ht="12.95" customHeight="1" x14ac:dyDescent="0.15">
      <c r="A18" s="64"/>
      <c r="B18" s="108"/>
      <c r="C18" s="108"/>
      <c r="D18" s="64"/>
      <c r="E18" s="64"/>
      <c r="F18" s="4" t="str">
        <f t="shared" si="0"/>
        <v/>
      </c>
      <c r="G18" s="5"/>
      <c r="H18" s="64"/>
      <c r="I18" s="64"/>
      <c r="J18" s="1" t="s">
        <v>15</v>
      </c>
      <c r="K18" s="65" t="e">
        <f t="shared" si="1"/>
        <v>#NUM!</v>
      </c>
      <c r="L18" s="65" t="e">
        <f t="shared" si="2"/>
        <v>#NUM!</v>
      </c>
      <c r="M18" s="65" t="e">
        <f t="shared" si="3"/>
        <v>#NUM!</v>
      </c>
      <c r="N18" s="65" t="e">
        <f t="shared" si="4"/>
        <v>#NUM!</v>
      </c>
      <c r="O18" s="65" t="e">
        <f t="shared" si="5"/>
        <v>#NUM!</v>
      </c>
      <c r="P18" s="65" t="e">
        <f t="shared" si="26"/>
        <v>#N/A</v>
      </c>
      <c r="Q18" s="65" t="e">
        <f t="shared" si="6"/>
        <v>#NUM!</v>
      </c>
      <c r="R18" s="65" t="e">
        <f t="shared" si="7"/>
        <v>#NUM!</v>
      </c>
      <c r="S18" s="65" t="e">
        <f t="shared" si="8"/>
        <v>#NUM!</v>
      </c>
      <c r="T18" s="65" t="e">
        <f t="shared" si="9"/>
        <v>#NUM!</v>
      </c>
      <c r="U18" s="65" t="e">
        <f t="shared" si="10"/>
        <v>#N/A</v>
      </c>
      <c r="V18" s="65" t="e">
        <f t="shared" si="11"/>
        <v>#NUM!</v>
      </c>
      <c r="W18" s="65" t="e">
        <f t="shared" si="12"/>
        <v>#NUM!</v>
      </c>
      <c r="X18" s="65" t="e">
        <f t="shared" si="13"/>
        <v>#NUM!</v>
      </c>
      <c r="Y18" s="65" t="e">
        <f t="shared" si="14"/>
        <v>#NUM!</v>
      </c>
      <c r="Z18" s="65" t="e">
        <f t="shared" si="15"/>
        <v>#N/A</v>
      </c>
      <c r="AA18" s="65" t="e">
        <f t="shared" si="16"/>
        <v>#NUM!</v>
      </c>
      <c r="AB18" s="65" t="e">
        <f t="shared" si="17"/>
        <v>#NUM!</v>
      </c>
      <c r="AC18" s="65" t="e">
        <f t="shared" si="18"/>
        <v>#NUM!</v>
      </c>
      <c r="AD18" s="65" t="e">
        <f t="shared" si="19"/>
        <v>#NUM!</v>
      </c>
      <c r="AE18" s="65" t="e">
        <f t="shared" si="20"/>
        <v>#NUM!</v>
      </c>
      <c r="AF18" s="65" t="e">
        <f t="shared" si="21"/>
        <v>#N/A</v>
      </c>
      <c r="AG18" s="65" t="e">
        <f t="shared" si="22"/>
        <v>#NUM!</v>
      </c>
      <c r="AH18" s="65" t="e">
        <f t="shared" si="23"/>
        <v>#NUM!</v>
      </c>
      <c r="AI18" s="65" t="e">
        <f t="shared" si="24"/>
        <v>#NUM!</v>
      </c>
      <c r="AJ18" s="65" t="e">
        <f t="shared" si="25"/>
        <v>#N/A</v>
      </c>
    </row>
    <row r="19" spans="1:36" ht="12.95" customHeight="1" x14ac:dyDescent="0.15">
      <c r="A19" s="64"/>
      <c r="B19" s="108"/>
      <c r="C19" s="108"/>
      <c r="D19" s="64"/>
      <c r="E19" s="64"/>
      <c r="F19" s="4" t="str">
        <f t="shared" si="0"/>
        <v/>
      </c>
      <c r="G19" s="5"/>
      <c r="H19" s="64"/>
      <c r="I19" s="64"/>
      <c r="J19" s="1" t="s">
        <v>15</v>
      </c>
      <c r="K19" s="65" t="e">
        <f t="shared" si="1"/>
        <v>#NUM!</v>
      </c>
      <c r="L19" s="65" t="e">
        <f t="shared" si="2"/>
        <v>#NUM!</v>
      </c>
      <c r="M19" s="65" t="e">
        <f t="shared" si="3"/>
        <v>#NUM!</v>
      </c>
      <c r="N19" s="65" t="e">
        <f t="shared" si="4"/>
        <v>#NUM!</v>
      </c>
      <c r="O19" s="65" t="e">
        <f t="shared" si="5"/>
        <v>#NUM!</v>
      </c>
      <c r="P19" s="65" t="e">
        <f t="shared" si="26"/>
        <v>#N/A</v>
      </c>
      <c r="Q19" s="65" t="e">
        <f t="shared" si="6"/>
        <v>#NUM!</v>
      </c>
      <c r="R19" s="65" t="e">
        <f t="shared" si="7"/>
        <v>#NUM!</v>
      </c>
      <c r="S19" s="65" t="e">
        <f t="shared" si="8"/>
        <v>#NUM!</v>
      </c>
      <c r="T19" s="65" t="e">
        <f t="shared" si="9"/>
        <v>#NUM!</v>
      </c>
      <c r="U19" s="65" t="e">
        <f t="shared" si="10"/>
        <v>#N/A</v>
      </c>
      <c r="V19" s="65" t="e">
        <f t="shared" si="11"/>
        <v>#NUM!</v>
      </c>
      <c r="W19" s="65" t="e">
        <f t="shared" si="12"/>
        <v>#NUM!</v>
      </c>
      <c r="X19" s="65" t="e">
        <f t="shared" si="13"/>
        <v>#NUM!</v>
      </c>
      <c r="Y19" s="65" t="e">
        <f t="shared" si="14"/>
        <v>#NUM!</v>
      </c>
      <c r="Z19" s="65" t="e">
        <f t="shared" si="15"/>
        <v>#N/A</v>
      </c>
      <c r="AA19" s="65" t="e">
        <f t="shared" si="16"/>
        <v>#NUM!</v>
      </c>
      <c r="AB19" s="65" t="e">
        <f t="shared" si="17"/>
        <v>#NUM!</v>
      </c>
      <c r="AC19" s="65" t="e">
        <f t="shared" si="18"/>
        <v>#NUM!</v>
      </c>
      <c r="AD19" s="65" t="e">
        <f t="shared" si="19"/>
        <v>#NUM!</v>
      </c>
      <c r="AE19" s="65" t="e">
        <f t="shared" si="20"/>
        <v>#NUM!</v>
      </c>
      <c r="AF19" s="65" t="e">
        <f t="shared" si="21"/>
        <v>#N/A</v>
      </c>
      <c r="AG19" s="65" t="e">
        <f t="shared" si="22"/>
        <v>#NUM!</v>
      </c>
      <c r="AH19" s="65" t="e">
        <f t="shared" si="23"/>
        <v>#NUM!</v>
      </c>
      <c r="AI19" s="65" t="e">
        <f t="shared" si="24"/>
        <v>#NUM!</v>
      </c>
      <c r="AJ19" s="65" t="e">
        <f t="shared" si="25"/>
        <v>#N/A</v>
      </c>
    </row>
    <row r="20" spans="1:36" ht="12.95" customHeight="1" x14ac:dyDescent="0.15">
      <c r="A20" s="64"/>
      <c r="B20" s="108"/>
      <c r="C20" s="108"/>
      <c r="D20" s="64"/>
      <c r="E20" s="64"/>
      <c r="F20" s="4" t="str">
        <f t="shared" si="0"/>
        <v/>
      </c>
      <c r="G20" s="5"/>
      <c r="H20" s="64"/>
      <c r="I20" s="64"/>
      <c r="J20" s="1" t="s">
        <v>15</v>
      </c>
      <c r="K20" s="65" t="e">
        <f t="shared" si="1"/>
        <v>#NUM!</v>
      </c>
      <c r="L20" s="65" t="e">
        <f t="shared" si="2"/>
        <v>#NUM!</v>
      </c>
      <c r="M20" s="65" t="e">
        <f t="shared" si="3"/>
        <v>#NUM!</v>
      </c>
      <c r="N20" s="65" t="e">
        <f t="shared" si="4"/>
        <v>#NUM!</v>
      </c>
      <c r="O20" s="65" t="e">
        <f t="shared" si="5"/>
        <v>#NUM!</v>
      </c>
      <c r="P20" s="65" t="e">
        <f t="shared" si="26"/>
        <v>#N/A</v>
      </c>
      <c r="Q20" s="65" t="e">
        <f t="shared" si="6"/>
        <v>#NUM!</v>
      </c>
      <c r="R20" s="65" t="e">
        <f t="shared" si="7"/>
        <v>#NUM!</v>
      </c>
      <c r="S20" s="65" t="e">
        <f t="shared" si="8"/>
        <v>#NUM!</v>
      </c>
      <c r="T20" s="65" t="e">
        <f t="shared" si="9"/>
        <v>#NUM!</v>
      </c>
      <c r="U20" s="65" t="e">
        <f t="shared" si="10"/>
        <v>#N/A</v>
      </c>
      <c r="V20" s="65" t="e">
        <f t="shared" si="11"/>
        <v>#NUM!</v>
      </c>
      <c r="W20" s="65" t="e">
        <f t="shared" si="12"/>
        <v>#NUM!</v>
      </c>
      <c r="X20" s="65" t="e">
        <f t="shared" si="13"/>
        <v>#NUM!</v>
      </c>
      <c r="Y20" s="65" t="e">
        <f t="shared" si="14"/>
        <v>#NUM!</v>
      </c>
      <c r="Z20" s="65" t="e">
        <f t="shared" si="15"/>
        <v>#N/A</v>
      </c>
      <c r="AA20" s="65" t="e">
        <f t="shared" si="16"/>
        <v>#NUM!</v>
      </c>
      <c r="AB20" s="65" t="e">
        <f t="shared" si="17"/>
        <v>#NUM!</v>
      </c>
      <c r="AC20" s="65" t="e">
        <f t="shared" si="18"/>
        <v>#NUM!</v>
      </c>
      <c r="AD20" s="65" t="e">
        <f t="shared" si="19"/>
        <v>#NUM!</v>
      </c>
      <c r="AE20" s="65" t="e">
        <f t="shared" si="20"/>
        <v>#NUM!</v>
      </c>
      <c r="AF20" s="65" t="e">
        <f t="shared" si="21"/>
        <v>#N/A</v>
      </c>
      <c r="AG20" s="65" t="e">
        <f t="shared" si="22"/>
        <v>#NUM!</v>
      </c>
      <c r="AH20" s="65" t="e">
        <f t="shared" si="23"/>
        <v>#NUM!</v>
      </c>
      <c r="AI20" s="65" t="e">
        <f t="shared" si="24"/>
        <v>#NUM!</v>
      </c>
      <c r="AJ20" s="65" t="e">
        <f t="shared" si="25"/>
        <v>#N/A</v>
      </c>
    </row>
    <row r="21" spans="1:36" ht="12.95" customHeight="1" x14ac:dyDescent="0.15">
      <c r="A21" s="64"/>
      <c r="B21" s="108"/>
      <c r="C21" s="108"/>
      <c r="D21" s="64"/>
      <c r="E21" s="64"/>
      <c r="F21" s="4" t="str">
        <f t="shared" si="0"/>
        <v/>
      </c>
      <c r="G21" s="5"/>
      <c r="H21" s="64"/>
      <c r="I21" s="64"/>
      <c r="J21" s="1" t="s">
        <v>15</v>
      </c>
      <c r="K21" s="65" t="e">
        <f t="shared" si="1"/>
        <v>#NUM!</v>
      </c>
      <c r="L21" s="65" t="e">
        <f t="shared" si="2"/>
        <v>#NUM!</v>
      </c>
      <c r="M21" s="65" t="e">
        <f t="shared" si="3"/>
        <v>#NUM!</v>
      </c>
      <c r="N21" s="65" t="e">
        <f t="shared" si="4"/>
        <v>#NUM!</v>
      </c>
      <c r="O21" s="65" t="e">
        <f t="shared" si="5"/>
        <v>#NUM!</v>
      </c>
      <c r="P21" s="65" t="e">
        <f t="shared" si="26"/>
        <v>#N/A</v>
      </c>
      <c r="Q21" s="65" t="e">
        <f t="shared" si="6"/>
        <v>#NUM!</v>
      </c>
      <c r="R21" s="65" t="e">
        <f t="shared" si="7"/>
        <v>#NUM!</v>
      </c>
      <c r="S21" s="65" t="e">
        <f t="shared" si="8"/>
        <v>#NUM!</v>
      </c>
      <c r="T21" s="65" t="e">
        <f t="shared" si="9"/>
        <v>#NUM!</v>
      </c>
      <c r="U21" s="65" t="e">
        <f t="shared" si="10"/>
        <v>#N/A</v>
      </c>
      <c r="V21" s="65" t="e">
        <f t="shared" si="11"/>
        <v>#NUM!</v>
      </c>
      <c r="W21" s="65" t="e">
        <f t="shared" si="12"/>
        <v>#NUM!</v>
      </c>
      <c r="X21" s="65" t="e">
        <f t="shared" si="13"/>
        <v>#NUM!</v>
      </c>
      <c r="Y21" s="65" t="e">
        <f t="shared" si="14"/>
        <v>#NUM!</v>
      </c>
      <c r="Z21" s="65" t="e">
        <f t="shared" si="15"/>
        <v>#N/A</v>
      </c>
      <c r="AA21" s="65" t="e">
        <f t="shared" si="16"/>
        <v>#NUM!</v>
      </c>
      <c r="AB21" s="65" t="e">
        <f t="shared" si="17"/>
        <v>#NUM!</v>
      </c>
      <c r="AC21" s="65" t="e">
        <f t="shared" si="18"/>
        <v>#NUM!</v>
      </c>
      <c r="AD21" s="65" t="e">
        <f t="shared" si="19"/>
        <v>#NUM!</v>
      </c>
      <c r="AE21" s="65" t="e">
        <f t="shared" si="20"/>
        <v>#NUM!</v>
      </c>
      <c r="AF21" s="65" t="e">
        <f t="shared" si="21"/>
        <v>#N/A</v>
      </c>
      <c r="AG21" s="65" t="e">
        <f t="shared" si="22"/>
        <v>#NUM!</v>
      </c>
      <c r="AH21" s="65" t="e">
        <f t="shared" si="23"/>
        <v>#NUM!</v>
      </c>
      <c r="AI21" s="65" t="e">
        <f t="shared" si="24"/>
        <v>#NUM!</v>
      </c>
      <c r="AJ21" s="65" t="e">
        <f t="shared" si="25"/>
        <v>#N/A</v>
      </c>
    </row>
    <row r="22" spans="1:36" ht="12.95" customHeight="1" x14ac:dyDescent="0.15">
      <c r="A22" s="64"/>
      <c r="B22" s="108"/>
      <c r="C22" s="108"/>
      <c r="D22" s="64"/>
      <c r="E22" s="64"/>
      <c r="F22" s="4" t="str">
        <f t="shared" si="0"/>
        <v/>
      </c>
      <c r="G22" s="5"/>
      <c r="H22" s="64"/>
      <c r="I22" s="64"/>
      <c r="J22" s="1" t="s">
        <v>15</v>
      </c>
      <c r="K22" s="65" t="e">
        <f t="shared" si="1"/>
        <v>#NUM!</v>
      </c>
      <c r="L22" s="65" t="e">
        <f t="shared" si="2"/>
        <v>#NUM!</v>
      </c>
      <c r="M22" s="65" t="e">
        <f t="shared" si="3"/>
        <v>#NUM!</v>
      </c>
      <c r="N22" s="65" t="e">
        <f t="shared" si="4"/>
        <v>#NUM!</v>
      </c>
      <c r="O22" s="65" t="e">
        <f t="shared" si="5"/>
        <v>#NUM!</v>
      </c>
      <c r="P22" s="65" t="e">
        <f t="shared" si="26"/>
        <v>#N/A</v>
      </c>
      <c r="Q22" s="65" t="e">
        <f t="shared" si="6"/>
        <v>#NUM!</v>
      </c>
      <c r="R22" s="65" t="e">
        <f t="shared" si="7"/>
        <v>#NUM!</v>
      </c>
      <c r="S22" s="65" t="e">
        <f t="shared" si="8"/>
        <v>#NUM!</v>
      </c>
      <c r="T22" s="65" t="e">
        <f t="shared" si="9"/>
        <v>#NUM!</v>
      </c>
      <c r="U22" s="65" t="e">
        <f t="shared" si="10"/>
        <v>#N/A</v>
      </c>
      <c r="V22" s="65" t="e">
        <f t="shared" si="11"/>
        <v>#NUM!</v>
      </c>
      <c r="W22" s="65" t="e">
        <f t="shared" si="12"/>
        <v>#NUM!</v>
      </c>
      <c r="X22" s="65" t="e">
        <f t="shared" si="13"/>
        <v>#NUM!</v>
      </c>
      <c r="Y22" s="65" t="e">
        <f t="shared" si="14"/>
        <v>#NUM!</v>
      </c>
      <c r="Z22" s="65" t="e">
        <f t="shared" si="15"/>
        <v>#N/A</v>
      </c>
      <c r="AA22" s="65" t="e">
        <f t="shared" si="16"/>
        <v>#NUM!</v>
      </c>
      <c r="AB22" s="65" t="e">
        <f t="shared" si="17"/>
        <v>#NUM!</v>
      </c>
      <c r="AC22" s="65" t="e">
        <f t="shared" si="18"/>
        <v>#NUM!</v>
      </c>
      <c r="AD22" s="65" t="e">
        <f t="shared" si="19"/>
        <v>#NUM!</v>
      </c>
      <c r="AE22" s="65" t="e">
        <f t="shared" si="20"/>
        <v>#NUM!</v>
      </c>
      <c r="AF22" s="65" t="e">
        <f t="shared" si="21"/>
        <v>#N/A</v>
      </c>
      <c r="AG22" s="65" t="e">
        <f t="shared" si="22"/>
        <v>#NUM!</v>
      </c>
      <c r="AH22" s="65" t="e">
        <f t="shared" si="23"/>
        <v>#NUM!</v>
      </c>
      <c r="AI22" s="65" t="e">
        <f t="shared" si="24"/>
        <v>#NUM!</v>
      </c>
      <c r="AJ22" s="65" t="e">
        <f t="shared" si="25"/>
        <v>#N/A</v>
      </c>
    </row>
    <row r="23" spans="1:36" ht="12.95" customHeight="1" x14ac:dyDescent="0.15">
      <c r="A23" s="64"/>
      <c r="B23" s="108"/>
      <c r="C23" s="108"/>
      <c r="D23" s="64"/>
      <c r="E23" s="64"/>
      <c r="F23" s="4" t="str">
        <f t="shared" si="0"/>
        <v/>
      </c>
      <c r="G23" s="5"/>
      <c r="H23" s="64"/>
      <c r="I23" s="64"/>
      <c r="J23" s="1" t="s">
        <v>15</v>
      </c>
      <c r="K23" s="65" t="e">
        <f t="shared" si="1"/>
        <v>#NUM!</v>
      </c>
      <c r="L23" s="65" t="e">
        <f t="shared" si="2"/>
        <v>#NUM!</v>
      </c>
      <c r="M23" s="65" t="e">
        <f t="shared" si="3"/>
        <v>#NUM!</v>
      </c>
      <c r="N23" s="65" t="e">
        <f t="shared" si="4"/>
        <v>#NUM!</v>
      </c>
      <c r="O23" s="65" t="e">
        <f t="shared" si="5"/>
        <v>#NUM!</v>
      </c>
      <c r="P23" s="65" t="e">
        <f t="shared" si="26"/>
        <v>#N/A</v>
      </c>
      <c r="Q23" s="65" t="e">
        <f t="shared" si="6"/>
        <v>#NUM!</v>
      </c>
      <c r="R23" s="65" t="e">
        <f t="shared" si="7"/>
        <v>#NUM!</v>
      </c>
      <c r="S23" s="65" t="e">
        <f t="shared" si="8"/>
        <v>#NUM!</v>
      </c>
      <c r="T23" s="65" t="e">
        <f t="shared" si="9"/>
        <v>#NUM!</v>
      </c>
      <c r="U23" s="65" t="e">
        <f t="shared" si="10"/>
        <v>#N/A</v>
      </c>
      <c r="V23" s="65" t="e">
        <f t="shared" si="11"/>
        <v>#NUM!</v>
      </c>
      <c r="W23" s="65" t="e">
        <f t="shared" si="12"/>
        <v>#NUM!</v>
      </c>
      <c r="X23" s="65" t="e">
        <f t="shared" si="13"/>
        <v>#NUM!</v>
      </c>
      <c r="Y23" s="65" t="e">
        <f t="shared" si="14"/>
        <v>#NUM!</v>
      </c>
      <c r="Z23" s="65" t="e">
        <f t="shared" si="15"/>
        <v>#N/A</v>
      </c>
      <c r="AA23" s="65" t="e">
        <f t="shared" si="16"/>
        <v>#NUM!</v>
      </c>
      <c r="AB23" s="65" t="e">
        <f t="shared" si="17"/>
        <v>#NUM!</v>
      </c>
      <c r="AC23" s="65" t="e">
        <f t="shared" si="18"/>
        <v>#NUM!</v>
      </c>
      <c r="AD23" s="65" t="e">
        <f t="shared" si="19"/>
        <v>#NUM!</v>
      </c>
      <c r="AE23" s="65" t="e">
        <f t="shared" si="20"/>
        <v>#NUM!</v>
      </c>
      <c r="AF23" s="65" t="e">
        <f t="shared" si="21"/>
        <v>#N/A</v>
      </c>
      <c r="AG23" s="65" t="e">
        <f t="shared" si="22"/>
        <v>#NUM!</v>
      </c>
      <c r="AH23" s="65" t="e">
        <f t="shared" si="23"/>
        <v>#NUM!</v>
      </c>
      <c r="AI23" s="65" t="e">
        <f t="shared" si="24"/>
        <v>#NUM!</v>
      </c>
      <c r="AJ23" s="65" t="e">
        <f t="shared" si="25"/>
        <v>#N/A</v>
      </c>
    </row>
    <row r="24" spans="1:36" ht="12.95" customHeight="1" x14ac:dyDescent="0.15">
      <c r="A24" s="64"/>
      <c r="B24" s="108"/>
      <c r="C24" s="108"/>
      <c r="D24" s="64"/>
      <c r="E24" s="64"/>
      <c r="F24" s="4" t="str">
        <f t="shared" si="0"/>
        <v/>
      </c>
      <c r="G24" s="64"/>
      <c r="H24" s="64"/>
      <c r="I24" s="64"/>
      <c r="J24" s="1" t="s">
        <v>15</v>
      </c>
      <c r="K24" s="65" t="e">
        <f t="shared" si="1"/>
        <v>#NUM!</v>
      </c>
      <c r="L24" s="65" t="e">
        <f t="shared" si="2"/>
        <v>#NUM!</v>
      </c>
      <c r="M24" s="65" t="e">
        <f t="shared" si="3"/>
        <v>#NUM!</v>
      </c>
      <c r="N24" s="65" t="e">
        <f t="shared" si="4"/>
        <v>#NUM!</v>
      </c>
      <c r="O24" s="65" t="e">
        <f t="shared" si="5"/>
        <v>#NUM!</v>
      </c>
      <c r="P24" s="65" t="e">
        <f t="shared" si="26"/>
        <v>#N/A</v>
      </c>
      <c r="Q24" s="65" t="e">
        <f t="shared" si="6"/>
        <v>#NUM!</v>
      </c>
      <c r="R24" s="65" t="e">
        <f t="shared" si="7"/>
        <v>#NUM!</v>
      </c>
      <c r="S24" s="65" t="e">
        <f t="shared" si="8"/>
        <v>#NUM!</v>
      </c>
      <c r="T24" s="65" t="e">
        <f t="shared" si="9"/>
        <v>#NUM!</v>
      </c>
      <c r="U24" s="65" t="e">
        <f t="shared" si="10"/>
        <v>#N/A</v>
      </c>
      <c r="V24" s="65" t="e">
        <f t="shared" si="11"/>
        <v>#NUM!</v>
      </c>
      <c r="W24" s="65" t="e">
        <f t="shared" si="12"/>
        <v>#NUM!</v>
      </c>
      <c r="X24" s="65" t="e">
        <f t="shared" si="13"/>
        <v>#NUM!</v>
      </c>
      <c r="Y24" s="65" t="e">
        <f t="shared" si="14"/>
        <v>#NUM!</v>
      </c>
      <c r="Z24" s="65" t="e">
        <f t="shared" si="15"/>
        <v>#N/A</v>
      </c>
      <c r="AA24" s="65" t="e">
        <f t="shared" si="16"/>
        <v>#NUM!</v>
      </c>
      <c r="AB24" s="65" t="e">
        <f t="shared" si="17"/>
        <v>#NUM!</v>
      </c>
      <c r="AC24" s="65" t="e">
        <f t="shared" si="18"/>
        <v>#NUM!</v>
      </c>
      <c r="AD24" s="65" t="e">
        <f t="shared" si="19"/>
        <v>#NUM!</v>
      </c>
      <c r="AE24" s="65" t="e">
        <f t="shared" si="20"/>
        <v>#NUM!</v>
      </c>
      <c r="AF24" s="65" t="e">
        <f t="shared" si="21"/>
        <v>#N/A</v>
      </c>
      <c r="AG24" s="65" t="e">
        <f t="shared" si="22"/>
        <v>#NUM!</v>
      </c>
      <c r="AH24" s="65" t="e">
        <f t="shared" si="23"/>
        <v>#NUM!</v>
      </c>
      <c r="AI24" s="65" t="e">
        <f t="shared" si="24"/>
        <v>#NUM!</v>
      </c>
      <c r="AJ24" s="65" t="e">
        <f t="shared" si="25"/>
        <v>#N/A</v>
      </c>
    </row>
    <row r="25" spans="1:36" ht="12.95" customHeight="1" x14ac:dyDescent="0.15">
      <c r="A25" s="64"/>
      <c r="B25" s="108"/>
      <c r="C25" s="108"/>
      <c r="D25" s="64"/>
      <c r="E25" s="64"/>
      <c r="F25" s="4" t="str">
        <f t="shared" si="0"/>
        <v/>
      </c>
      <c r="G25" s="64"/>
      <c r="H25" s="64"/>
      <c r="I25" s="64"/>
      <c r="J25" s="1" t="s">
        <v>15</v>
      </c>
      <c r="K25" s="65" t="e">
        <f t="shared" si="1"/>
        <v>#NUM!</v>
      </c>
      <c r="L25" s="65" t="e">
        <f t="shared" si="2"/>
        <v>#NUM!</v>
      </c>
      <c r="M25" s="65" t="e">
        <f t="shared" si="3"/>
        <v>#NUM!</v>
      </c>
      <c r="N25" s="65" t="e">
        <f t="shared" si="4"/>
        <v>#NUM!</v>
      </c>
      <c r="O25" s="65" t="e">
        <f t="shared" si="5"/>
        <v>#NUM!</v>
      </c>
      <c r="P25" s="65" t="e">
        <f t="shared" si="26"/>
        <v>#N/A</v>
      </c>
      <c r="Q25" s="65" t="e">
        <f t="shared" si="6"/>
        <v>#NUM!</v>
      </c>
      <c r="R25" s="65" t="e">
        <f t="shared" si="7"/>
        <v>#NUM!</v>
      </c>
      <c r="S25" s="65" t="e">
        <f t="shared" si="8"/>
        <v>#NUM!</v>
      </c>
      <c r="T25" s="65" t="e">
        <f t="shared" si="9"/>
        <v>#NUM!</v>
      </c>
      <c r="U25" s="65" t="e">
        <f t="shared" si="10"/>
        <v>#N/A</v>
      </c>
      <c r="V25" s="65" t="e">
        <f t="shared" si="11"/>
        <v>#NUM!</v>
      </c>
      <c r="W25" s="65" t="e">
        <f t="shared" si="12"/>
        <v>#NUM!</v>
      </c>
      <c r="X25" s="65" t="e">
        <f t="shared" si="13"/>
        <v>#NUM!</v>
      </c>
      <c r="Y25" s="65" t="e">
        <f t="shared" si="14"/>
        <v>#NUM!</v>
      </c>
      <c r="Z25" s="65" t="e">
        <f t="shared" si="15"/>
        <v>#N/A</v>
      </c>
      <c r="AA25" s="65" t="e">
        <f t="shared" si="16"/>
        <v>#NUM!</v>
      </c>
      <c r="AB25" s="65" t="e">
        <f t="shared" si="17"/>
        <v>#NUM!</v>
      </c>
      <c r="AC25" s="65" t="e">
        <f t="shared" si="18"/>
        <v>#NUM!</v>
      </c>
      <c r="AD25" s="65" t="e">
        <f t="shared" si="19"/>
        <v>#NUM!</v>
      </c>
      <c r="AE25" s="65" t="e">
        <f t="shared" si="20"/>
        <v>#NUM!</v>
      </c>
      <c r="AF25" s="65" t="e">
        <f t="shared" si="21"/>
        <v>#N/A</v>
      </c>
      <c r="AG25" s="65" t="e">
        <f t="shared" si="22"/>
        <v>#NUM!</v>
      </c>
      <c r="AH25" s="65" t="e">
        <f t="shared" si="23"/>
        <v>#NUM!</v>
      </c>
      <c r="AI25" s="65" t="e">
        <f t="shared" si="24"/>
        <v>#NUM!</v>
      </c>
      <c r="AJ25" s="65" t="e">
        <f t="shared" si="25"/>
        <v>#N/A</v>
      </c>
    </row>
    <row r="26" spans="1:36" ht="12.95" customHeight="1" x14ac:dyDescent="0.15">
      <c r="A26" s="64"/>
      <c r="B26" s="108"/>
      <c r="C26" s="108"/>
      <c r="D26" s="64"/>
      <c r="E26" s="64"/>
      <c r="F26" s="4" t="str">
        <f t="shared" si="0"/>
        <v/>
      </c>
      <c r="G26" s="64"/>
      <c r="H26" s="64"/>
      <c r="I26" s="64"/>
      <c r="J26" s="1" t="s">
        <v>15</v>
      </c>
      <c r="K26" s="65" t="e">
        <f t="shared" si="1"/>
        <v>#NUM!</v>
      </c>
      <c r="L26" s="65" t="e">
        <f t="shared" si="2"/>
        <v>#NUM!</v>
      </c>
      <c r="M26" s="65" t="e">
        <f t="shared" si="3"/>
        <v>#NUM!</v>
      </c>
      <c r="N26" s="65" t="e">
        <f t="shared" si="4"/>
        <v>#NUM!</v>
      </c>
      <c r="O26" s="65" t="e">
        <f t="shared" si="5"/>
        <v>#NUM!</v>
      </c>
      <c r="P26" s="65" t="e">
        <f t="shared" si="26"/>
        <v>#N/A</v>
      </c>
      <c r="Q26" s="65" t="e">
        <f t="shared" si="6"/>
        <v>#NUM!</v>
      </c>
      <c r="R26" s="65" t="e">
        <f t="shared" si="7"/>
        <v>#NUM!</v>
      </c>
      <c r="S26" s="65" t="e">
        <f t="shared" si="8"/>
        <v>#NUM!</v>
      </c>
      <c r="T26" s="65" t="e">
        <f t="shared" si="9"/>
        <v>#NUM!</v>
      </c>
      <c r="U26" s="65" t="e">
        <f t="shared" si="10"/>
        <v>#N/A</v>
      </c>
      <c r="V26" s="65" t="e">
        <f t="shared" si="11"/>
        <v>#NUM!</v>
      </c>
      <c r="W26" s="65" t="e">
        <f t="shared" si="12"/>
        <v>#NUM!</v>
      </c>
      <c r="X26" s="65" t="e">
        <f t="shared" si="13"/>
        <v>#NUM!</v>
      </c>
      <c r="Y26" s="65" t="e">
        <f t="shared" si="14"/>
        <v>#NUM!</v>
      </c>
      <c r="Z26" s="65" t="e">
        <f t="shared" si="15"/>
        <v>#N/A</v>
      </c>
      <c r="AA26" s="65" t="e">
        <f t="shared" si="16"/>
        <v>#NUM!</v>
      </c>
      <c r="AB26" s="65" t="e">
        <f t="shared" si="17"/>
        <v>#NUM!</v>
      </c>
      <c r="AC26" s="65" t="e">
        <f t="shared" si="18"/>
        <v>#NUM!</v>
      </c>
      <c r="AD26" s="65" t="e">
        <f t="shared" si="19"/>
        <v>#NUM!</v>
      </c>
      <c r="AE26" s="65" t="e">
        <f t="shared" si="20"/>
        <v>#NUM!</v>
      </c>
      <c r="AF26" s="65" t="e">
        <f t="shared" si="21"/>
        <v>#N/A</v>
      </c>
      <c r="AG26" s="65" t="e">
        <f t="shared" si="22"/>
        <v>#NUM!</v>
      </c>
      <c r="AH26" s="65" t="e">
        <f t="shared" si="23"/>
        <v>#NUM!</v>
      </c>
      <c r="AI26" s="65" t="e">
        <f t="shared" si="24"/>
        <v>#NUM!</v>
      </c>
      <c r="AJ26" s="65" t="e">
        <f t="shared" si="25"/>
        <v>#N/A</v>
      </c>
    </row>
    <row r="27" spans="1:36" ht="12.95" customHeight="1" x14ac:dyDescent="0.15">
      <c r="A27" s="64"/>
      <c r="B27" s="108"/>
      <c r="C27" s="108"/>
      <c r="D27" s="64"/>
      <c r="E27" s="64"/>
      <c r="F27" s="4" t="str">
        <f t="shared" si="0"/>
        <v/>
      </c>
      <c r="G27" s="64"/>
      <c r="H27" s="64"/>
      <c r="I27" s="64"/>
      <c r="J27" s="1" t="s">
        <v>15</v>
      </c>
      <c r="K27" s="65" t="e">
        <f t="shared" si="1"/>
        <v>#NUM!</v>
      </c>
      <c r="L27" s="65" t="e">
        <f t="shared" si="2"/>
        <v>#NUM!</v>
      </c>
      <c r="M27" s="65" t="e">
        <f t="shared" si="3"/>
        <v>#NUM!</v>
      </c>
      <c r="N27" s="65" t="e">
        <f t="shared" si="4"/>
        <v>#NUM!</v>
      </c>
      <c r="O27" s="65" t="e">
        <f t="shared" si="5"/>
        <v>#NUM!</v>
      </c>
      <c r="P27" s="65" t="e">
        <f t="shared" si="26"/>
        <v>#N/A</v>
      </c>
      <c r="Q27" s="65" t="e">
        <f t="shared" si="6"/>
        <v>#NUM!</v>
      </c>
      <c r="R27" s="65" t="e">
        <f t="shared" si="7"/>
        <v>#NUM!</v>
      </c>
      <c r="S27" s="65" t="e">
        <f t="shared" si="8"/>
        <v>#NUM!</v>
      </c>
      <c r="T27" s="65" t="e">
        <f t="shared" si="9"/>
        <v>#NUM!</v>
      </c>
      <c r="U27" s="65" t="e">
        <f t="shared" si="10"/>
        <v>#N/A</v>
      </c>
      <c r="V27" s="65" t="e">
        <f t="shared" si="11"/>
        <v>#NUM!</v>
      </c>
      <c r="W27" s="65" t="e">
        <f t="shared" si="12"/>
        <v>#NUM!</v>
      </c>
      <c r="X27" s="65" t="e">
        <f t="shared" si="13"/>
        <v>#NUM!</v>
      </c>
      <c r="Y27" s="65" t="e">
        <f t="shared" si="14"/>
        <v>#NUM!</v>
      </c>
      <c r="Z27" s="65" t="e">
        <f t="shared" si="15"/>
        <v>#N/A</v>
      </c>
      <c r="AA27" s="65" t="e">
        <f t="shared" si="16"/>
        <v>#NUM!</v>
      </c>
      <c r="AB27" s="65" t="e">
        <f t="shared" si="17"/>
        <v>#NUM!</v>
      </c>
      <c r="AC27" s="65" t="e">
        <f t="shared" si="18"/>
        <v>#NUM!</v>
      </c>
      <c r="AD27" s="65" t="e">
        <f t="shared" si="19"/>
        <v>#NUM!</v>
      </c>
      <c r="AE27" s="65" t="e">
        <f t="shared" si="20"/>
        <v>#NUM!</v>
      </c>
      <c r="AF27" s="65" t="e">
        <f t="shared" si="21"/>
        <v>#N/A</v>
      </c>
      <c r="AG27" s="65" t="e">
        <f t="shared" si="22"/>
        <v>#NUM!</v>
      </c>
      <c r="AH27" s="65" t="e">
        <f t="shared" si="23"/>
        <v>#NUM!</v>
      </c>
      <c r="AI27" s="65" t="e">
        <f t="shared" si="24"/>
        <v>#NUM!</v>
      </c>
      <c r="AJ27" s="65" t="e">
        <f t="shared" si="25"/>
        <v>#N/A</v>
      </c>
    </row>
    <row r="28" spans="1:36" ht="12.95" customHeight="1" x14ac:dyDescent="0.15">
      <c r="A28" s="64"/>
      <c r="B28" s="108"/>
      <c r="C28" s="108"/>
      <c r="D28" s="64"/>
      <c r="E28" s="64"/>
      <c r="F28" s="4" t="str">
        <f t="shared" si="0"/>
        <v/>
      </c>
      <c r="G28" s="64"/>
      <c r="H28" s="64"/>
      <c r="I28" s="64"/>
      <c r="J28" s="1" t="s">
        <v>15</v>
      </c>
      <c r="K28" s="65" t="e">
        <f t="shared" si="1"/>
        <v>#NUM!</v>
      </c>
      <c r="L28" s="65" t="e">
        <f t="shared" si="2"/>
        <v>#NUM!</v>
      </c>
      <c r="M28" s="65" t="e">
        <f t="shared" si="3"/>
        <v>#NUM!</v>
      </c>
      <c r="N28" s="68" t="e">
        <f t="shared" si="4"/>
        <v>#NUM!</v>
      </c>
      <c r="O28" s="65" t="e">
        <f t="shared" si="5"/>
        <v>#NUM!</v>
      </c>
      <c r="P28" s="65" t="e">
        <f t="shared" si="26"/>
        <v>#N/A</v>
      </c>
      <c r="Q28" s="65" t="e">
        <f t="shared" si="6"/>
        <v>#NUM!</v>
      </c>
      <c r="R28" s="65" t="e">
        <f t="shared" si="7"/>
        <v>#NUM!</v>
      </c>
      <c r="S28" s="65" t="e">
        <f t="shared" si="8"/>
        <v>#NUM!</v>
      </c>
      <c r="T28" s="65" t="e">
        <f t="shared" si="9"/>
        <v>#NUM!</v>
      </c>
      <c r="U28" s="65" t="e">
        <f t="shared" si="10"/>
        <v>#N/A</v>
      </c>
      <c r="V28" s="65" t="e">
        <f t="shared" si="11"/>
        <v>#NUM!</v>
      </c>
      <c r="W28" s="65" t="e">
        <f t="shared" si="12"/>
        <v>#NUM!</v>
      </c>
      <c r="X28" s="65" t="e">
        <f t="shared" si="13"/>
        <v>#NUM!</v>
      </c>
      <c r="Y28" s="65" t="e">
        <f t="shared" si="14"/>
        <v>#NUM!</v>
      </c>
      <c r="Z28" s="65" t="e">
        <f t="shared" si="15"/>
        <v>#N/A</v>
      </c>
      <c r="AA28" s="65" t="e">
        <f t="shared" si="16"/>
        <v>#NUM!</v>
      </c>
      <c r="AB28" s="65" t="e">
        <f t="shared" si="17"/>
        <v>#NUM!</v>
      </c>
      <c r="AC28" s="65" t="e">
        <f t="shared" si="18"/>
        <v>#NUM!</v>
      </c>
      <c r="AD28" s="65" t="e">
        <f t="shared" si="19"/>
        <v>#NUM!</v>
      </c>
      <c r="AE28" s="65" t="e">
        <f t="shared" si="20"/>
        <v>#NUM!</v>
      </c>
      <c r="AF28" s="65" t="e">
        <f t="shared" si="21"/>
        <v>#N/A</v>
      </c>
      <c r="AG28" s="65" t="e">
        <f t="shared" si="22"/>
        <v>#NUM!</v>
      </c>
      <c r="AH28" s="65" t="e">
        <f t="shared" si="23"/>
        <v>#NUM!</v>
      </c>
      <c r="AI28" s="65" t="e">
        <f t="shared" si="24"/>
        <v>#NUM!</v>
      </c>
      <c r="AJ28" s="65" t="e">
        <f t="shared" si="25"/>
        <v>#N/A</v>
      </c>
    </row>
    <row r="29" spans="1:36" ht="12.95" customHeight="1" x14ac:dyDescent="0.15">
      <c r="A29" s="64"/>
      <c r="B29" s="108"/>
      <c r="C29" s="108"/>
      <c r="D29" s="64"/>
      <c r="E29" s="64"/>
      <c r="F29" s="4" t="str">
        <f t="shared" si="0"/>
        <v/>
      </c>
      <c r="G29" s="64"/>
      <c r="H29" s="64"/>
      <c r="I29" s="64"/>
      <c r="J29" s="1" t="s">
        <v>15</v>
      </c>
      <c r="K29" s="65" t="e">
        <f t="shared" si="1"/>
        <v>#NUM!</v>
      </c>
      <c r="L29" s="65" t="e">
        <f t="shared" si="2"/>
        <v>#NUM!</v>
      </c>
      <c r="M29" s="65" t="e">
        <f t="shared" si="3"/>
        <v>#NUM!</v>
      </c>
      <c r="N29" s="65" t="e">
        <f t="shared" si="4"/>
        <v>#NUM!</v>
      </c>
      <c r="O29" s="65" t="e">
        <f t="shared" si="5"/>
        <v>#NUM!</v>
      </c>
      <c r="P29" s="65" t="e">
        <f t="shared" si="26"/>
        <v>#N/A</v>
      </c>
      <c r="Q29" s="65" t="e">
        <f t="shared" si="6"/>
        <v>#NUM!</v>
      </c>
      <c r="R29" s="65" t="e">
        <f t="shared" si="7"/>
        <v>#NUM!</v>
      </c>
      <c r="S29" s="65" t="e">
        <f t="shared" si="8"/>
        <v>#NUM!</v>
      </c>
      <c r="T29" s="65" t="e">
        <f t="shared" si="9"/>
        <v>#NUM!</v>
      </c>
      <c r="U29" s="65" t="e">
        <f t="shared" si="10"/>
        <v>#N/A</v>
      </c>
      <c r="V29" s="65" t="e">
        <f t="shared" si="11"/>
        <v>#NUM!</v>
      </c>
      <c r="W29" s="65" t="e">
        <f t="shared" si="12"/>
        <v>#NUM!</v>
      </c>
      <c r="X29" s="65" t="e">
        <f t="shared" si="13"/>
        <v>#NUM!</v>
      </c>
      <c r="Y29" s="65" t="e">
        <f t="shared" si="14"/>
        <v>#NUM!</v>
      </c>
      <c r="Z29" s="65" t="e">
        <f t="shared" si="15"/>
        <v>#N/A</v>
      </c>
      <c r="AA29" s="65" t="e">
        <f t="shared" si="16"/>
        <v>#NUM!</v>
      </c>
      <c r="AB29" s="65" t="e">
        <f t="shared" si="17"/>
        <v>#NUM!</v>
      </c>
      <c r="AC29" s="65" t="e">
        <f t="shared" si="18"/>
        <v>#NUM!</v>
      </c>
      <c r="AD29" s="65" t="e">
        <f t="shared" si="19"/>
        <v>#NUM!</v>
      </c>
      <c r="AE29" s="65" t="e">
        <f t="shared" si="20"/>
        <v>#NUM!</v>
      </c>
      <c r="AF29" s="65" t="e">
        <f t="shared" si="21"/>
        <v>#N/A</v>
      </c>
      <c r="AG29" s="65" t="e">
        <f t="shared" si="22"/>
        <v>#NUM!</v>
      </c>
      <c r="AH29" s="65" t="e">
        <f t="shared" si="23"/>
        <v>#NUM!</v>
      </c>
      <c r="AI29" s="65" t="e">
        <f t="shared" si="24"/>
        <v>#NUM!</v>
      </c>
      <c r="AJ29" s="65" t="e">
        <f t="shared" si="25"/>
        <v>#N/A</v>
      </c>
    </row>
    <row r="30" spans="1:36" ht="12.95" customHeight="1" x14ac:dyDescent="0.15">
      <c r="A30" s="64"/>
      <c r="B30" s="108"/>
      <c r="C30" s="108"/>
      <c r="D30" s="64"/>
      <c r="E30" s="64"/>
      <c r="F30" s="4" t="str">
        <f t="shared" si="0"/>
        <v/>
      </c>
      <c r="G30" s="64"/>
      <c r="H30" s="64"/>
      <c r="I30" s="64"/>
      <c r="J30" s="1" t="s">
        <v>15</v>
      </c>
      <c r="K30" s="65" t="e">
        <f t="shared" si="1"/>
        <v>#NUM!</v>
      </c>
      <c r="L30" s="65" t="e">
        <f t="shared" si="2"/>
        <v>#NUM!</v>
      </c>
      <c r="M30" s="65" t="e">
        <f t="shared" si="3"/>
        <v>#NUM!</v>
      </c>
      <c r="N30" s="65" t="e">
        <f t="shared" si="4"/>
        <v>#NUM!</v>
      </c>
      <c r="O30" s="65" t="e">
        <f t="shared" si="5"/>
        <v>#NUM!</v>
      </c>
      <c r="P30" s="65" t="e">
        <f t="shared" si="26"/>
        <v>#N/A</v>
      </c>
      <c r="Q30" s="65" t="e">
        <f t="shared" si="6"/>
        <v>#NUM!</v>
      </c>
      <c r="R30" s="65" t="e">
        <f t="shared" si="7"/>
        <v>#NUM!</v>
      </c>
      <c r="S30" s="65" t="e">
        <f t="shared" si="8"/>
        <v>#NUM!</v>
      </c>
      <c r="T30" s="65" t="e">
        <f t="shared" si="9"/>
        <v>#NUM!</v>
      </c>
      <c r="U30" s="65" t="e">
        <f t="shared" si="10"/>
        <v>#N/A</v>
      </c>
      <c r="V30" s="65" t="e">
        <f t="shared" si="11"/>
        <v>#NUM!</v>
      </c>
      <c r="W30" s="65" t="e">
        <f t="shared" si="12"/>
        <v>#NUM!</v>
      </c>
      <c r="X30" s="65" t="e">
        <f t="shared" si="13"/>
        <v>#NUM!</v>
      </c>
      <c r="Y30" s="65" t="e">
        <f t="shared" si="14"/>
        <v>#NUM!</v>
      </c>
      <c r="Z30" s="65" t="e">
        <f t="shared" si="15"/>
        <v>#N/A</v>
      </c>
      <c r="AA30" s="65" t="e">
        <f t="shared" si="16"/>
        <v>#NUM!</v>
      </c>
      <c r="AB30" s="65" t="e">
        <f t="shared" si="17"/>
        <v>#NUM!</v>
      </c>
      <c r="AC30" s="65" t="e">
        <f t="shared" si="18"/>
        <v>#NUM!</v>
      </c>
      <c r="AD30" s="65" t="e">
        <f t="shared" si="19"/>
        <v>#NUM!</v>
      </c>
      <c r="AE30" s="65" t="e">
        <f t="shared" si="20"/>
        <v>#NUM!</v>
      </c>
      <c r="AF30" s="65" t="e">
        <f t="shared" si="21"/>
        <v>#N/A</v>
      </c>
      <c r="AG30" s="65" t="e">
        <f t="shared" si="22"/>
        <v>#NUM!</v>
      </c>
      <c r="AH30" s="65" t="e">
        <f t="shared" si="23"/>
        <v>#NUM!</v>
      </c>
      <c r="AI30" s="65" t="e">
        <f t="shared" si="24"/>
        <v>#NUM!</v>
      </c>
      <c r="AJ30" s="65" t="e">
        <f t="shared" si="25"/>
        <v>#N/A</v>
      </c>
    </row>
    <row r="31" spans="1:36" ht="12.95" customHeight="1" x14ac:dyDescent="0.15">
      <c r="A31" s="64"/>
      <c r="B31" s="108"/>
      <c r="C31" s="108"/>
      <c r="D31" s="64"/>
      <c r="E31" s="64"/>
      <c r="F31" s="4" t="str">
        <f t="shared" si="0"/>
        <v/>
      </c>
      <c r="G31" s="64"/>
      <c r="H31" s="64"/>
      <c r="I31" s="64"/>
      <c r="J31" s="1" t="s">
        <v>15</v>
      </c>
      <c r="K31" s="65" t="e">
        <f t="shared" si="1"/>
        <v>#NUM!</v>
      </c>
      <c r="L31" s="65" t="e">
        <f t="shared" si="2"/>
        <v>#NUM!</v>
      </c>
      <c r="M31" s="65" t="e">
        <f t="shared" si="3"/>
        <v>#NUM!</v>
      </c>
      <c r="N31" s="65" t="e">
        <f t="shared" si="4"/>
        <v>#NUM!</v>
      </c>
      <c r="O31" s="65" t="e">
        <f t="shared" si="5"/>
        <v>#NUM!</v>
      </c>
      <c r="P31" s="65" t="e">
        <f t="shared" si="26"/>
        <v>#N/A</v>
      </c>
      <c r="Q31" s="65" t="e">
        <f t="shared" si="6"/>
        <v>#NUM!</v>
      </c>
      <c r="R31" s="65" t="e">
        <f t="shared" si="7"/>
        <v>#NUM!</v>
      </c>
      <c r="S31" s="65" t="e">
        <f t="shared" si="8"/>
        <v>#NUM!</v>
      </c>
      <c r="T31" s="65" t="e">
        <f t="shared" si="9"/>
        <v>#NUM!</v>
      </c>
      <c r="U31" s="65" t="e">
        <f t="shared" si="10"/>
        <v>#N/A</v>
      </c>
      <c r="V31" s="65" t="e">
        <f t="shared" si="11"/>
        <v>#NUM!</v>
      </c>
      <c r="W31" s="65" t="e">
        <f t="shared" si="12"/>
        <v>#NUM!</v>
      </c>
      <c r="X31" s="65" t="e">
        <f t="shared" si="13"/>
        <v>#NUM!</v>
      </c>
      <c r="Y31" s="65" t="e">
        <f t="shared" si="14"/>
        <v>#NUM!</v>
      </c>
      <c r="Z31" s="65" t="e">
        <f t="shared" si="15"/>
        <v>#N/A</v>
      </c>
      <c r="AA31" s="65" t="e">
        <f t="shared" si="16"/>
        <v>#NUM!</v>
      </c>
      <c r="AB31" s="65" t="e">
        <f t="shared" si="17"/>
        <v>#NUM!</v>
      </c>
      <c r="AC31" s="65" t="e">
        <f t="shared" si="18"/>
        <v>#NUM!</v>
      </c>
      <c r="AD31" s="65" t="e">
        <f t="shared" si="19"/>
        <v>#NUM!</v>
      </c>
      <c r="AE31" s="65" t="e">
        <f t="shared" si="20"/>
        <v>#NUM!</v>
      </c>
      <c r="AF31" s="65" t="e">
        <f t="shared" si="21"/>
        <v>#N/A</v>
      </c>
      <c r="AG31" s="65" t="e">
        <f t="shared" si="22"/>
        <v>#NUM!</v>
      </c>
      <c r="AH31" s="65" t="e">
        <f t="shared" si="23"/>
        <v>#NUM!</v>
      </c>
      <c r="AI31" s="65" t="e">
        <f t="shared" si="24"/>
        <v>#NUM!</v>
      </c>
      <c r="AJ31" s="65" t="e">
        <f t="shared" si="25"/>
        <v>#N/A</v>
      </c>
    </row>
    <row r="32" spans="1:36" ht="12.95" customHeight="1" x14ac:dyDescent="0.15">
      <c r="A32" s="64"/>
      <c r="B32" s="108"/>
      <c r="C32" s="108"/>
      <c r="D32" s="64"/>
      <c r="E32" s="64"/>
      <c r="F32" s="4" t="str">
        <f t="shared" si="0"/>
        <v/>
      </c>
      <c r="G32" s="64"/>
      <c r="H32" s="64"/>
      <c r="I32" s="64"/>
      <c r="J32" s="1" t="s">
        <v>15</v>
      </c>
      <c r="K32" s="65" t="e">
        <f t="shared" si="1"/>
        <v>#NUM!</v>
      </c>
      <c r="L32" s="65" t="e">
        <f t="shared" si="2"/>
        <v>#NUM!</v>
      </c>
      <c r="M32" s="65" t="e">
        <f t="shared" si="3"/>
        <v>#NUM!</v>
      </c>
      <c r="N32" s="65" t="e">
        <f t="shared" si="4"/>
        <v>#NUM!</v>
      </c>
      <c r="O32" s="65" t="e">
        <f t="shared" si="5"/>
        <v>#NUM!</v>
      </c>
      <c r="P32" s="65" t="e">
        <f t="shared" si="26"/>
        <v>#N/A</v>
      </c>
      <c r="Q32" s="65" t="e">
        <f t="shared" si="6"/>
        <v>#NUM!</v>
      </c>
      <c r="R32" s="65" t="e">
        <f t="shared" si="7"/>
        <v>#NUM!</v>
      </c>
      <c r="S32" s="65" t="e">
        <f t="shared" si="8"/>
        <v>#NUM!</v>
      </c>
      <c r="T32" s="65" t="e">
        <f t="shared" si="9"/>
        <v>#NUM!</v>
      </c>
      <c r="U32" s="65" t="e">
        <f t="shared" si="10"/>
        <v>#N/A</v>
      </c>
      <c r="V32" s="65" t="e">
        <f t="shared" si="11"/>
        <v>#NUM!</v>
      </c>
      <c r="W32" s="65" t="e">
        <f t="shared" si="12"/>
        <v>#NUM!</v>
      </c>
      <c r="X32" s="65" t="e">
        <f t="shared" si="13"/>
        <v>#NUM!</v>
      </c>
      <c r="Y32" s="65" t="e">
        <f t="shared" si="14"/>
        <v>#NUM!</v>
      </c>
      <c r="Z32" s="65" t="e">
        <f t="shared" si="15"/>
        <v>#N/A</v>
      </c>
      <c r="AA32" s="65" t="e">
        <f t="shared" si="16"/>
        <v>#NUM!</v>
      </c>
      <c r="AB32" s="65" t="e">
        <f t="shared" si="17"/>
        <v>#NUM!</v>
      </c>
      <c r="AC32" s="65" t="e">
        <f t="shared" si="18"/>
        <v>#NUM!</v>
      </c>
      <c r="AD32" s="65" t="e">
        <f t="shared" si="19"/>
        <v>#NUM!</v>
      </c>
      <c r="AE32" s="65" t="e">
        <f t="shared" si="20"/>
        <v>#NUM!</v>
      </c>
      <c r="AF32" s="65" t="e">
        <f t="shared" si="21"/>
        <v>#N/A</v>
      </c>
      <c r="AG32" s="65" t="e">
        <f t="shared" si="22"/>
        <v>#NUM!</v>
      </c>
      <c r="AH32" s="65" t="e">
        <f t="shared" si="23"/>
        <v>#NUM!</v>
      </c>
      <c r="AI32" s="65" t="e">
        <f t="shared" si="24"/>
        <v>#NUM!</v>
      </c>
      <c r="AJ32" s="65" t="e">
        <f t="shared" si="25"/>
        <v>#N/A</v>
      </c>
    </row>
    <row r="33" spans="1:36" ht="12.95" customHeight="1" x14ac:dyDescent="0.15">
      <c r="A33" s="64"/>
      <c r="B33" s="108"/>
      <c r="C33" s="108"/>
      <c r="D33" s="64"/>
      <c r="E33" s="64"/>
      <c r="F33" s="4" t="str">
        <f t="shared" si="0"/>
        <v/>
      </c>
      <c r="G33" s="64"/>
      <c r="H33" s="64"/>
      <c r="I33" s="64"/>
      <c r="J33" s="1" t="s">
        <v>15</v>
      </c>
      <c r="K33" s="65" t="e">
        <f t="shared" si="1"/>
        <v>#NUM!</v>
      </c>
      <c r="L33" s="65" t="e">
        <f t="shared" si="2"/>
        <v>#NUM!</v>
      </c>
      <c r="M33" s="65" t="e">
        <f t="shared" si="3"/>
        <v>#NUM!</v>
      </c>
      <c r="N33" s="65" t="e">
        <f t="shared" si="4"/>
        <v>#NUM!</v>
      </c>
      <c r="O33" s="65" t="e">
        <f t="shared" si="5"/>
        <v>#NUM!</v>
      </c>
      <c r="P33" s="65" t="e">
        <f t="shared" si="26"/>
        <v>#N/A</v>
      </c>
      <c r="Q33" s="65" t="e">
        <f t="shared" si="6"/>
        <v>#NUM!</v>
      </c>
      <c r="R33" s="65" t="e">
        <f t="shared" si="7"/>
        <v>#NUM!</v>
      </c>
      <c r="S33" s="65" t="e">
        <f t="shared" si="8"/>
        <v>#NUM!</v>
      </c>
      <c r="T33" s="65" t="e">
        <f t="shared" si="9"/>
        <v>#NUM!</v>
      </c>
      <c r="U33" s="65" t="e">
        <f t="shared" si="10"/>
        <v>#N/A</v>
      </c>
      <c r="V33" s="65" t="e">
        <f t="shared" si="11"/>
        <v>#NUM!</v>
      </c>
      <c r="W33" s="65" t="e">
        <f t="shared" si="12"/>
        <v>#NUM!</v>
      </c>
      <c r="X33" s="65" t="e">
        <f t="shared" si="13"/>
        <v>#NUM!</v>
      </c>
      <c r="Y33" s="65" t="e">
        <f t="shared" si="14"/>
        <v>#NUM!</v>
      </c>
      <c r="Z33" s="65" t="e">
        <f t="shared" si="15"/>
        <v>#N/A</v>
      </c>
      <c r="AA33" s="65" t="e">
        <f t="shared" si="16"/>
        <v>#NUM!</v>
      </c>
      <c r="AB33" s="65" t="e">
        <f t="shared" si="17"/>
        <v>#NUM!</v>
      </c>
      <c r="AC33" s="65" t="e">
        <f t="shared" si="18"/>
        <v>#NUM!</v>
      </c>
      <c r="AD33" s="65" t="e">
        <f t="shared" si="19"/>
        <v>#NUM!</v>
      </c>
      <c r="AE33" s="65" t="e">
        <f t="shared" si="20"/>
        <v>#NUM!</v>
      </c>
      <c r="AF33" s="65" t="e">
        <f t="shared" si="21"/>
        <v>#N/A</v>
      </c>
      <c r="AG33" s="65" t="e">
        <f t="shared" si="22"/>
        <v>#NUM!</v>
      </c>
      <c r="AH33" s="65" t="e">
        <f t="shared" si="23"/>
        <v>#NUM!</v>
      </c>
      <c r="AI33" s="65" t="e">
        <f t="shared" si="24"/>
        <v>#NUM!</v>
      </c>
      <c r="AJ33" s="65" t="e">
        <f t="shared" si="25"/>
        <v>#N/A</v>
      </c>
    </row>
    <row r="34" spans="1:36" ht="12.95" customHeight="1" x14ac:dyDescent="0.15">
      <c r="A34" s="64"/>
      <c r="B34" s="108"/>
      <c r="C34" s="108"/>
      <c r="D34" s="64"/>
      <c r="E34" s="64"/>
      <c r="F34" s="4" t="str">
        <f t="shared" si="0"/>
        <v/>
      </c>
      <c r="G34" s="64"/>
      <c r="H34" s="64"/>
      <c r="I34" s="64"/>
      <c r="K34" s="65" t="e">
        <f t="shared" si="1"/>
        <v>#NUM!</v>
      </c>
      <c r="L34" s="65" t="e">
        <f t="shared" si="2"/>
        <v>#NUM!</v>
      </c>
      <c r="M34" s="65" t="e">
        <f t="shared" si="3"/>
        <v>#NUM!</v>
      </c>
      <c r="N34" s="65" t="e">
        <f t="shared" si="4"/>
        <v>#NUM!</v>
      </c>
      <c r="O34" s="65" t="e">
        <f t="shared" si="5"/>
        <v>#NUM!</v>
      </c>
      <c r="P34" s="65" t="e">
        <f t="shared" si="26"/>
        <v>#N/A</v>
      </c>
      <c r="Q34" s="65" t="e">
        <f t="shared" si="6"/>
        <v>#NUM!</v>
      </c>
      <c r="R34" s="65" t="e">
        <f t="shared" si="7"/>
        <v>#NUM!</v>
      </c>
      <c r="S34" s="65" t="e">
        <f t="shared" si="8"/>
        <v>#NUM!</v>
      </c>
      <c r="T34" s="65" t="e">
        <f t="shared" si="9"/>
        <v>#NUM!</v>
      </c>
      <c r="U34" s="65" t="e">
        <f t="shared" si="10"/>
        <v>#N/A</v>
      </c>
      <c r="V34" s="65" t="e">
        <f t="shared" si="11"/>
        <v>#NUM!</v>
      </c>
      <c r="W34" s="65" t="e">
        <f t="shared" si="12"/>
        <v>#NUM!</v>
      </c>
      <c r="X34" s="65" t="e">
        <f t="shared" si="13"/>
        <v>#NUM!</v>
      </c>
      <c r="Y34" s="65" t="e">
        <f t="shared" si="14"/>
        <v>#NUM!</v>
      </c>
      <c r="Z34" s="65" t="e">
        <f t="shared" si="15"/>
        <v>#N/A</v>
      </c>
      <c r="AA34" s="65" t="e">
        <f t="shared" si="16"/>
        <v>#NUM!</v>
      </c>
      <c r="AB34" s="65" t="e">
        <f t="shared" si="17"/>
        <v>#NUM!</v>
      </c>
      <c r="AC34" s="65" t="e">
        <f t="shared" si="18"/>
        <v>#NUM!</v>
      </c>
      <c r="AD34" s="65" t="e">
        <f t="shared" si="19"/>
        <v>#NUM!</v>
      </c>
      <c r="AE34" s="65" t="e">
        <f t="shared" si="20"/>
        <v>#NUM!</v>
      </c>
      <c r="AF34" s="65" t="e">
        <f t="shared" si="21"/>
        <v>#N/A</v>
      </c>
      <c r="AG34" s="65" t="e">
        <f t="shared" si="22"/>
        <v>#NUM!</v>
      </c>
      <c r="AH34" s="65" t="e">
        <f t="shared" si="23"/>
        <v>#NUM!</v>
      </c>
      <c r="AI34" s="65" t="e">
        <f t="shared" si="24"/>
        <v>#NUM!</v>
      </c>
      <c r="AJ34" s="65" t="e">
        <f t="shared" si="25"/>
        <v>#N/A</v>
      </c>
    </row>
    <row r="35" spans="1:36" ht="12.95" customHeight="1" x14ac:dyDescent="0.15">
      <c r="A35" s="64"/>
      <c r="B35" s="108"/>
      <c r="C35" s="108"/>
      <c r="D35" s="64"/>
      <c r="E35" s="64"/>
      <c r="F35" s="4" t="str">
        <f t="shared" si="0"/>
        <v/>
      </c>
      <c r="G35" s="64"/>
      <c r="H35" s="64"/>
      <c r="I35" s="64"/>
      <c r="K35" s="65" t="e">
        <f t="shared" si="1"/>
        <v>#NUM!</v>
      </c>
      <c r="L35" s="65" t="e">
        <f t="shared" si="2"/>
        <v>#NUM!</v>
      </c>
      <c r="M35" s="65" t="e">
        <f t="shared" si="3"/>
        <v>#NUM!</v>
      </c>
      <c r="N35" s="65" t="e">
        <f t="shared" si="4"/>
        <v>#NUM!</v>
      </c>
      <c r="O35" s="65" t="e">
        <f t="shared" si="5"/>
        <v>#NUM!</v>
      </c>
      <c r="P35" s="65" t="e">
        <f t="shared" si="26"/>
        <v>#N/A</v>
      </c>
      <c r="Q35" s="65" t="e">
        <f t="shared" si="6"/>
        <v>#NUM!</v>
      </c>
      <c r="R35" s="65" t="e">
        <f t="shared" si="7"/>
        <v>#NUM!</v>
      </c>
      <c r="S35" s="65" t="e">
        <f t="shared" si="8"/>
        <v>#NUM!</v>
      </c>
      <c r="T35" s="65" t="e">
        <f t="shared" si="9"/>
        <v>#NUM!</v>
      </c>
      <c r="U35" s="65" t="e">
        <f t="shared" si="10"/>
        <v>#N/A</v>
      </c>
      <c r="V35" s="65" t="e">
        <f t="shared" si="11"/>
        <v>#NUM!</v>
      </c>
      <c r="W35" s="65" t="e">
        <f t="shared" si="12"/>
        <v>#NUM!</v>
      </c>
      <c r="X35" s="65" t="e">
        <f t="shared" si="13"/>
        <v>#NUM!</v>
      </c>
      <c r="Y35" s="65" t="e">
        <f t="shared" si="14"/>
        <v>#NUM!</v>
      </c>
      <c r="Z35" s="65" t="e">
        <f t="shared" si="15"/>
        <v>#N/A</v>
      </c>
      <c r="AA35" s="65" t="e">
        <f t="shared" si="16"/>
        <v>#NUM!</v>
      </c>
      <c r="AB35" s="65" t="e">
        <f t="shared" si="17"/>
        <v>#NUM!</v>
      </c>
      <c r="AC35" s="65" t="e">
        <f t="shared" si="18"/>
        <v>#NUM!</v>
      </c>
      <c r="AD35" s="65" t="e">
        <f t="shared" si="19"/>
        <v>#NUM!</v>
      </c>
      <c r="AE35" s="65" t="e">
        <f t="shared" si="20"/>
        <v>#NUM!</v>
      </c>
      <c r="AF35" s="65" t="e">
        <f t="shared" si="21"/>
        <v>#N/A</v>
      </c>
      <c r="AG35" s="65" t="e">
        <f t="shared" si="22"/>
        <v>#NUM!</v>
      </c>
      <c r="AH35" s="65" t="e">
        <f t="shared" si="23"/>
        <v>#NUM!</v>
      </c>
      <c r="AI35" s="65" t="e">
        <f t="shared" si="24"/>
        <v>#NUM!</v>
      </c>
      <c r="AJ35" s="65" t="e">
        <f t="shared" si="25"/>
        <v>#N/A</v>
      </c>
    </row>
    <row r="36" spans="1:36" ht="12.95" customHeight="1" x14ac:dyDescent="0.15">
      <c r="A36" s="64"/>
      <c r="B36" s="108"/>
      <c r="C36" s="108"/>
      <c r="D36" s="64"/>
      <c r="E36" s="64"/>
      <c r="F36" s="4" t="str">
        <f t="shared" si="0"/>
        <v/>
      </c>
      <c r="G36" s="64"/>
      <c r="H36" s="64"/>
      <c r="I36" s="64"/>
      <c r="K36" s="65" t="e">
        <f t="shared" si="1"/>
        <v>#NUM!</v>
      </c>
      <c r="L36" s="65" t="e">
        <f t="shared" si="2"/>
        <v>#NUM!</v>
      </c>
      <c r="M36" s="65" t="e">
        <f t="shared" si="3"/>
        <v>#NUM!</v>
      </c>
      <c r="N36" s="65" t="e">
        <f t="shared" si="4"/>
        <v>#NUM!</v>
      </c>
      <c r="O36" s="65" t="e">
        <f t="shared" si="5"/>
        <v>#NUM!</v>
      </c>
      <c r="P36" s="65" t="e">
        <f t="shared" si="26"/>
        <v>#N/A</v>
      </c>
      <c r="Q36" s="65" t="e">
        <f t="shared" si="6"/>
        <v>#NUM!</v>
      </c>
      <c r="R36" s="65" t="e">
        <f t="shared" si="7"/>
        <v>#NUM!</v>
      </c>
      <c r="S36" s="65" t="e">
        <f t="shared" si="8"/>
        <v>#NUM!</v>
      </c>
      <c r="T36" s="65" t="e">
        <f t="shared" si="9"/>
        <v>#NUM!</v>
      </c>
      <c r="U36" s="65" t="e">
        <f t="shared" si="10"/>
        <v>#N/A</v>
      </c>
      <c r="V36" s="65" t="e">
        <f t="shared" si="11"/>
        <v>#NUM!</v>
      </c>
      <c r="W36" s="65" t="e">
        <f t="shared" si="12"/>
        <v>#NUM!</v>
      </c>
      <c r="X36" s="65" t="e">
        <f t="shared" si="13"/>
        <v>#NUM!</v>
      </c>
      <c r="Y36" s="65" t="e">
        <f t="shared" si="14"/>
        <v>#NUM!</v>
      </c>
      <c r="Z36" s="65" t="e">
        <f t="shared" si="15"/>
        <v>#N/A</v>
      </c>
      <c r="AA36" s="65" t="e">
        <f t="shared" si="16"/>
        <v>#NUM!</v>
      </c>
      <c r="AB36" s="65" t="e">
        <f t="shared" si="17"/>
        <v>#NUM!</v>
      </c>
      <c r="AC36" s="65" t="e">
        <f t="shared" si="18"/>
        <v>#NUM!</v>
      </c>
      <c r="AD36" s="65" t="e">
        <f t="shared" si="19"/>
        <v>#NUM!</v>
      </c>
      <c r="AE36" s="65" t="e">
        <f t="shared" si="20"/>
        <v>#NUM!</v>
      </c>
      <c r="AF36" s="65" t="e">
        <f t="shared" si="21"/>
        <v>#N/A</v>
      </c>
      <c r="AG36" s="65" t="e">
        <f t="shared" si="22"/>
        <v>#NUM!</v>
      </c>
      <c r="AH36" s="65" t="e">
        <f t="shared" si="23"/>
        <v>#NUM!</v>
      </c>
      <c r="AI36" s="65" t="e">
        <f t="shared" si="24"/>
        <v>#NUM!</v>
      </c>
      <c r="AJ36" s="65" t="e">
        <f t="shared" si="25"/>
        <v>#N/A</v>
      </c>
    </row>
    <row r="37" spans="1:36" ht="12.95" customHeight="1" x14ac:dyDescent="0.15">
      <c r="A37" s="64"/>
      <c r="B37" s="108"/>
      <c r="C37" s="108"/>
      <c r="D37" s="64"/>
      <c r="E37" s="64"/>
      <c r="F37" s="4" t="str">
        <f t="shared" si="0"/>
        <v/>
      </c>
      <c r="G37" s="64"/>
      <c r="H37" s="64"/>
      <c r="I37" s="64"/>
      <c r="K37" s="65" t="e">
        <f t="shared" si="1"/>
        <v>#NUM!</v>
      </c>
      <c r="L37" s="65" t="e">
        <f t="shared" si="2"/>
        <v>#NUM!</v>
      </c>
      <c r="M37" s="65" t="e">
        <f t="shared" si="3"/>
        <v>#NUM!</v>
      </c>
      <c r="N37" s="65" t="e">
        <f t="shared" si="4"/>
        <v>#NUM!</v>
      </c>
      <c r="O37" s="65" t="e">
        <f t="shared" si="5"/>
        <v>#NUM!</v>
      </c>
      <c r="P37" s="65" t="e">
        <f t="shared" si="26"/>
        <v>#N/A</v>
      </c>
      <c r="Q37" s="65" t="e">
        <f t="shared" si="6"/>
        <v>#NUM!</v>
      </c>
      <c r="R37" s="65" t="e">
        <f t="shared" si="7"/>
        <v>#NUM!</v>
      </c>
      <c r="S37" s="65" t="e">
        <f t="shared" si="8"/>
        <v>#NUM!</v>
      </c>
      <c r="T37" s="65" t="e">
        <f t="shared" si="9"/>
        <v>#NUM!</v>
      </c>
      <c r="U37" s="65" t="e">
        <f t="shared" si="10"/>
        <v>#N/A</v>
      </c>
      <c r="V37" s="65" t="e">
        <f t="shared" si="11"/>
        <v>#NUM!</v>
      </c>
      <c r="W37" s="65" t="e">
        <f t="shared" si="12"/>
        <v>#NUM!</v>
      </c>
      <c r="X37" s="65" t="e">
        <f t="shared" si="13"/>
        <v>#NUM!</v>
      </c>
      <c r="Y37" s="65" t="e">
        <f t="shared" si="14"/>
        <v>#NUM!</v>
      </c>
      <c r="Z37" s="65" t="e">
        <f t="shared" si="15"/>
        <v>#N/A</v>
      </c>
      <c r="AA37" s="65" t="e">
        <f t="shared" si="16"/>
        <v>#NUM!</v>
      </c>
      <c r="AB37" s="65" t="e">
        <f t="shared" si="17"/>
        <v>#NUM!</v>
      </c>
      <c r="AC37" s="65" t="e">
        <f t="shared" si="18"/>
        <v>#NUM!</v>
      </c>
      <c r="AD37" s="65" t="e">
        <f t="shared" si="19"/>
        <v>#NUM!</v>
      </c>
      <c r="AE37" s="65" t="e">
        <f t="shared" si="20"/>
        <v>#NUM!</v>
      </c>
      <c r="AF37" s="65" t="e">
        <f t="shared" si="21"/>
        <v>#N/A</v>
      </c>
      <c r="AG37" s="65" t="e">
        <f t="shared" si="22"/>
        <v>#NUM!</v>
      </c>
      <c r="AH37" s="65" t="e">
        <f t="shared" si="23"/>
        <v>#NUM!</v>
      </c>
      <c r="AI37" s="65" t="e">
        <f t="shared" si="24"/>
        <v>#NUM!</v>
      </c>
      <c r="AJ37" s="65" t="e">
        <f t="shared" si="25"/>
        <v>#N/A</v>
      </c>
    </row>
    <row r="38" spans="1:36" ht="12.95" customHeight="1" x14ac:dyDescent="0.15">
      <c r="A38" s="64"/>
      <c r="B38" s="108"/>
      <c r="C38" s="108"/>
      <c r="D38" s="64"/>
      <c r="E38" s="64"/>
      <c r="F38" s="4" t="str">
        <f t="shared" si="0"/>
        <v/>
      </c>
      <c r="G38" s="64"/>
      <c r="H38" s="64"/>
      <c r="I38" s="64"/>
      <c r="K38" s="65" t="e">
        <f t="shared" si="1"/>
        <v>#NUM!</v>
      </c>
      <c r="L38" s="65" t="e">
        <f t="shared" si="2"/>
        <v>#NUM!</v>
      </c>
      <c r="M38" s="65" t="e">
        <f t="shared" si="3"/>
        <v>#NUM!</v>
      </c>
      <c r="N38" s="65" t="e">
        <f t="shared" si="4"/>
        <v>#NUM!</v>
      </c>
      <c r="O38" s="65" t="e">
        <f t="shared" si="5"/>
        <v>#NUM!</v>
      </c>
      <c r="P38" s="65" t="e">
        <f t="shared" si="26"/>
        <v>#N/A</v>
      </c>
      <c r="Q38" s="65" t="e">
        <f t="shared" si="6"/>
        <v>#NUM!</v>
      </c>
      <c r="R38" s="65" t="e">
        <f t="shared" si="7"/>
        <v>#NUM!</v>
      </c>
      <c r="S38" s="65" t="e">
        <f t="shared" si="8"/>
        <v>#NUM!</v>
      </c>
      <c r="T38" s="65" t="e">
        <f t="shared" si="9"/>
        <v>#NUM!</v>
      </c>
      <c r="U38" s="65" t="e">
        <f t="shared" si="10"/>
        <v>#N/A</v>
      </c>
      <c r="V38" s="65" t="e">
        <f t="shared" si="11"/>
        <v>#NUM!</v>
      </c>
      <c r="W38" s="65" t="e">
        <f t="shared" si="12"/>
        <v>#NUM!</v>
      </c>
      <c r="X38" s="65" t="e">
        <f t="shared" si="13"/>
        <v>#NUM!</v>
      </c>
      <c r="Y38" s="65" t="e">
        <f t="shared" si="14"/>
        <v>#NUM!</v>
      </c>
      <c r="Z38" s="65" t="e">
        <f t="shared" si="15"/>
        <v>#N/A</v>
      </c>
      <c r="AA38" s="65" t="e">
        <f t="shared" si="16"/>
        <v>#NUM!</v>
      </c>
      <c r="AB38" s="65" t="e">
        <f t="shared" si="17"/>
        <v>#NUM!</v>
      </c>
      <c r="AC38" s="65" t="e">
        <f t="shared" si="18"/>
        <v>#NUM!</v>
      </c>
      <c r="AD38" s="65" t="e">
        <f t="shared" si="19"/>
        <v>#NUM!</v>
      </c>
      <c r="AE38" s="65" t="e">
        <f t="shared" si="20"/>
        <v>#NUM!</v>
      </c>
      <c r="AF38" s="65" t="e">
        <f t="shared" si="21"/>
        <v>#N/A</v>
      </c>
      <c r="AG38" s="65" t="e">
        <f t="shared" si="22"/>
        <v>#NUM!</v>
      </c>
      <c r="AH38" s="65" t="e">
        <f t="shared" si="23"/>
        <v>#NUM!</v>
      </c>
      <c r="AI38" s="65" t="e">
        <f t="shared" si="24"/>
        <v>#NUM!</v>
      </c>
      <c r="AJ38" s="65" t="e">
        <f t="shared" si="25"/>
        <v>#N/A</v>
      </c>
    </row>
    <row r="39" spans="1:36" ht="12.95" customHeight="1" x14ac:dyDescent="0.15">
      <c r="A39" s="64"/>
      <c r="B39" s="108"/>
      <c r="C39" s="108"/>
      <c r="D39" s="64"/>
      <c r="E39" s="64"/>
      <c r="F39" s="4" t="str">
        <f t="shared" si="0"/>
        <v/>
      </c>
      <c r="G39" s="64"/>
      <c r="H39" s="64"/>
      <c r="I39" s="64"/>
      <c r="K39" s="65" t="e">
        <f t="shared" si="1"/>
        <v>#NUM!</v>
      </c>
      <c r="L39" s="65" t="e">
        <f t="shared" si="2"/>
        <v>#NUM!</v>
      </c>
      <c r="M39" s="65" t="e">
        <f t="shared" si="3"/>
        <v>#NUM!</v>
      </c>
      <c r="N39" s="65" t="e">
        <f t="shared" si="4"/>
        <v>#NUM!</v>
      </c>
      <c r="O39" s="65" t="e">
        <f t="shared" si="5"/>
        <v>#NUM!</v>
      </c>
      <c r="P39" s="65" t="e">
        <f t="shared" si="26"/>
        <v>#N/A</v>
      </c>
      <c r="Q39" s="65" t="e">
        <f t="shared" si="6"/>
        <v>#NUM!</v>
      </c>
      <c r="R39" s="65" t="e">
        <f t="shared" si="7"/>
        <v>#NUM!</v>
      </c>
      <c r="S39" s="65" t="e">
        <f t="shared" si="8"/>
        <v>#NUM!</v>
      </c>
      <c r="T39" s="65" t="e">
        <f t="shared" si="9"/>
        <v>#NUM!</v>
      </c>
      <c r="U39" s="65" t="e">
        <f t="shared" si="10"/>
        <v>#N/A</v>
      </c>
      <c r="V39" s="65" t="e">
        <f t="shared" si="11"/>
        <v>#NUM!</v>
      </c>
      <c r="W39" s="65" t="e">
        <f t="shared" si="12"/>
        <v>#NUM!</v>
      </c>
      <c r="X39" s="65" t="e">
        <f t="shared" si="13"/>
        <v>#NUM!</v>
      </c>
      <c r="Y39" s="65" t="e">
        <f t="shared" si="14"/>
        <v>#NUM!</v>
      </c>
      <c r="Z39" s="65" t="e">
        <f t="shared" si="15"/>
        <v>#N/A</v>
      </c>
      <c r="AA39" s="65" t="e">
        <f t="shared" si="16"/>
        <v>#NUM!</v>
      </c>
      <c r="AB39" s="65" t="e">
        <f t="shared" si="17"/>
        <v>#NUM!</v>
      </c>
      <c r="AC39" s="65" t="e">
        <f t="shared" si="18"/>
        <v>#NUM!</v>
      </c>
      <c r="AD39" s="65" t="e">
        <f t="shared" si="19"/>
        <v>#NUM!</v>
      </c>
      <c r="AE39" s="65" t="e">
        <f t="shared" si="20"/>
        <v>#NUM!</v>
      </c>
      <c r="AF39" s="65" t="e">
        <f t="shared" si="21"/>
        <v>#N/A</v>
      </c>
      <c r="AG39" s="65" t="e">
        <f t="shared" si="22"/>
        <v>#NUM!</v>
      </c>
      <c r="AH39" s="65" t="e">
        <f t="shared" si="23"/>
        <v>#NUM!</v>
      </c>
      <c r="AI39" s="65" t="e">
        <f t="shared" si="24"/>
        <v>#NUM!</v>
      </c>
      <c r="AJ39" s="65" t="e">
        <f t="shared" si="25"/>
        <v>#N/A</v>
      </c>
    </row>
    <row r="40" spans="1:36" ht="12.95" customHeight="1" x14ac:dyDescent="0.15">
      <c r="A40" s="64"/>
      <c r="B40" s="108"/>
      <c r="C40" s="108"/>
      <c r="D40" s="64"/>
      <c r="E40" s="64"/>
      <c r="F40" s="4" t="str">
        <f t="shared" si="0"/>
        <v/>
      </c>
      <c r="G40" s="64"/>
      <c r="H40" s="64"/>
      <c r="I40" s="64"/>
      <c r="K40" s="65" t="e">
        <f t="shared" si="1"/>
        <v>#NUM!</v>
      </c>
      <c r="L40" s="65" t="e">
        <f t="shared" si="2"/>
        <v>#NUM!</v>
      </c>
      <c r="M40" s="65" t="e">
        <f t="shared" si="3"/>
        <v>#NUM!</v>
      </c>
      <c r="N40" s="65" t="e">
        <f t="shared" si="4"/>
        <v>#NUM!</v>
      </c>
      <c r="O40" s="65" t="e">
        <f t="shared" si="5"/>
        <v>#NUM!</v>
      </c>
      <c r="P40" s="65" t="e">
        <f t="shared" si="26"/>
        <v>#N/A</v>
      </c>
      <c r="Q40" s="65" t="e">
        <f t="shared" si="6"/>
        <v>#NUM!</v>
      </c>
      <c r="R40" s="65" t="e">
        <f t="shared" si="7"/>
        <v>#NUM!</v>
      </c>
      <c r="S40" s="65" t="e">
        <f t="shared" si="8"/>
        <v>#NUM!</v>
      </c>
      <c r="T40" s="65" t="e">
        <f t="shared" si="9"/>
        <v>#NUM!</v>
      </c>
      <c r="U40" s="65" t="e">
        <f t="shared" si="10"/>
        <v>#N/A</v>
      </c>
      <c r="V40" s="65" t="e">
        <f t="shared" si="11"/>
        <v>#NUM!</v>
      </c>
      <c r="W40" s="65" t="e">
        <f t="shared" si="12"/>
        <v>#NUM!</v>
      </c>
      <c r="X40" s="65" t="e">
        <f t="shared" si="13"/>
        <v>#NUM!</v>
      </c>
      <c r="Y40" s="65" t="e">
        <f t="shared" si="14"/>
        <v>#NUM!</v>
      </c>
      <c r="Z40" s="65" t="e">
        <f t="shared" si="15"/>
        <v>#N/A</v>
      </c>
      <c r="AA40" s="65" t="e">
        <f t="shared" si="16"/>
        <v>#NUM!</v>
      </c>
      <c r="AB40" s="65" t="e">
        <f t="shared" si="17"/>
        <v>#NUM!</v>
      </c>
      <c r="AC40" s="65" t="e">
        <f t="shared" si="18"/>
        <v>#NUM!</v>
      </c>
      <c r="AD40" s="65" t="e">
        <f t="shared" si="19"/>
        <v>#NUM!</v>
      </c>
      <c r="AE40" s="65" t="e">
        <f t="shared" si="20"/>
        <v>#NUM!</v>
      </c>
      <c r="AF40" s="65" t="e">
        <f t="shared" si="21"/>
        <v>#N/A</v>
      </c>
      <c r="AG40" s="65" t="e">
        <f t="shared" si="22"/>
        <v>#NUM!</v>
      </c>
      <c r="AH40" s="65" t="e">
        <f t="shared" si="23"/>
        <v>#NUM!</v>
      </c>
      <c r="AI40" s="65" t="e">
        <f t="shared" si="24"/>
        <v>#NUM!</v>
      </c>
      <c r="AJ40" s="65" t="e">
        <f t="shared" si="25"/>
        <v>#N/A</v>
      </c>
    </row>
    <row r="41" spans="1:36" ht="12.95" customHeight="1" x14ac:dyDescent="0.15">
      <c r="A41" s="64"/>
      <c r="B41" s="108"/>
      <c r="C41" s="108"/>
      <c r="D41" s="64"/>
      <c r="E41" s="64"/>
      <c r="F41" s="4" t="str">
        <f t="shared" si="0"/>
        <v/>
      </c>
      <c r="G41" s="64"/>
      <c r="H41" s="64"/>
      <c r="I41" s="64"/>
      <c r="K41" s="65" t="e">
        <f t="shared" si="1"/>
        <v>#NUM!</v>
      </c>
      <c r="L41" s="65" t="e">
        <f t="shared" si="2"/>
        <v>#NUM!</v>
      </c>
      <c r="M41" s="65" t="e">
        <f t="shared" si="3"/>
        <v>#NUM!</v>
      </c>
      <c r="N41" s="65" t="e">
        <f t="shared" si="4"/>
        <v>#NUM!</v>
      </c>
      <c r="O41" s="65" t="e">
        <f t="shared" si="5"/>
        <v>#NUM!</v>
      </c>
      <c r="P41" s="65" t="e">
        <f t="shared" si="26"/>
        <v>#N/A</v>
      </c>
      <c r="Q41" s="65" t="e">
        <f t="shared" si="6"/>
        <v>#NUM!</v>
      </c>
      <c r="R41" s="65" t="e">
        <f t="shared" si="7"/>
        <v>#NUM!</v>
      </c>
      <c r="S41" s="65" t="e">
        <f t="shared" si="8"/>
        <v>#NUM!</v>
      </c>
      <c r="T41" s="65" t="e">
        <f t="shared" si="9"/>
        <v>#NUM!</v>
      </c>
      <c r="U41" s="65" t="e">
        <f t="shared" si="10"/>
        <v>#N/A</v>
      </c>
      <c r="V41" s="65" t="e">
        <f t="shared" si="11"/>
        <v>#NUM!</v>
      </c>
      <c r="W41" s="65" t="e">
        <f t="shared" si="12"/>
        <v>#NUM!</v>
      </c>
      <c r="X41" s="65" t="e">
        <f t="shared" si="13"/>
        <v>#NUM!</v>
      </c>
      <c r="Y41" s="65" t="e">
        <f t="shared" si="14"/>
        <v>#NUM!</v>
      </c>
      <c r="Z41" s="65" t="e">
        <f t="shared" si="15"/>
        <v>#N/A</v>
      </c>
      <c r="AA41" s="65" t="e">
        <f t="shared" si="16"/>
        <v>#NUM!</v>
      </c>
      <c r="AB41" s="65" t="e">
        <f t="shared" si="17"/>
        <v>#NUM!</v>
      </c>
      <c r="AC41" s="65" t="e">
        <f t="shared" si="18"/>
        <v>#NUM!</v>
      </c>
      <c r="AD41" s="65" t="e">
        <f t="shared" si="19"/>
        <v>#NUM!</v>
      </c>
      <c r="AE41" s="65" t="e">
        <f t="shared" si="20"/>
        <v>#NUM!</v>
      </c>
      <c r="AF41" s="65" t="e">
        <f t="shared" si="21"/>
        <v>#N/A</v>
      </c>
      <c r="AG41" s="65" t="e">
        <f t="shared" si="22"/>
        <v>#NUM!</v>
      </c>
      <c r="AH41" s="65" t="e">
        <f t="shared" si="23"/>
        <v>#NUM!</v>
      </c>
      <c r="AI41" s="65" t="e">
        <f t="shared" si="24"/>
        <v>#NUM!</v>
      </c>
      <c r="AJ41" s="65" t="e">
        <f t="shared" si="25"/>
        <v>#N/A</v>
      </c>
    </row>
    <row r="42" spans="1:36" ht="12.95" customHeight="1" x14ac:dyDescent="0.15">
      <c r="A42" s="64"/>
      <c r="B42" s="108"/>
      <c r="C42" s="108"/>
      <c r="D42" s="64"/>
      <c r="E42" s="64"/>
      <c r="F42" s="4" t="str">
        <f t="shared" si="0"/>
        <v/>
      </c>
      <c r="G42" s="64"/>
      <c r="H42" s="64"/>
      <c r="I42" s="64"/>
      <c r="K42" s="65" t="e">
        <f t="shared" si="1"/>
        <v>#NUM!</v>
      </c>
      <c r="L42" s="65" t="e">
        <f t="shared" si="2"/>
        <v>#NUM!</v>
      </c>
      <c r="M42" s="65" t="e">
        <f t="shared" si="3"/>
        <v>#NUM!</v>
      </c>
      <c r="N42" s="65" t="e">
        <f t="shared" si="4"/>
        <v>#NUM!</v>
      </c>
      <c r="O42" s="65" t="e">
        <f t="shared" si="5"/>
        <v>#NUM!</v>
      </c>
      <c r="P42" s="65" t="e">
        <f t="shared" si="26"/>
        <v>#N/A</v>
      </c>
      <c r="Q42" s="65" t="e">
        <f t="shared" si="6"/>
        <v>#NUM!</v>
      </c>
      <c r="R42" s="65" t="e">
        <f t="shared" si="7"/>
        <v>#NUM!</v>
      </c>
      <c r="S42" s="65" t="e">
        <f t="shared" si="8"/>
        <v>#NUM!</v>
      </c>
      <c r="T42" s="65" t="e">
        <f t="shared" si="9"/>
        <v>#NUM!</v>
      </c>
      <c r="U42" s="65" t="e">
        <f t="shared" si="10"/>
        <v>#N/A</v>
      </c>
      <c r="V42" s="65" t="e">
        <f t="shared" si="11"/>
        <v>#NUM!</v>
      </c>
      <c r="W42" s="65" t="e">
        <f t="shared" si="12"/>
        <v>#NUM!</v>
      </c>
      <c r="X42" s="65" t="e">
        <f t="shared" si="13"/>
        <v>#NUM!</v>
      </c>
      <c r="Y42" s="65" t="e">
        <f t="shared" si="14"/>
        <v>#NUM!</v>
      </c>
      <c r="Z42" s="65" t="e">
        <f t="shared" si="15"/>
        <v>#N/A</v>
      </c>
      <c r="AA42" s="65" t="e">
        <f t="shared" si="16"/>
        <v>#NUM!</v>
      </c>
      <c r="AB42" s="65" t="e">
        <f t="shared" si="17"/>
        <v>#NUM!</v>
      </c>
      <c r="AC42" s="65" t="e">
        <f t="shared" si="18"/>
        <v>#NUM!</v>
      </c>
      <c r="AD42" s="65" t="e">
        <f t="shared" si="19"/>
        <v>#NUM!</v>
      </c>
      <c r="AE42" s="65" t="e">
        <f t="shared" si="20"/>
        <v>#NUM!</v>
      </c>
      <c r="AF42" s="65" t="e">
        <f t="shared" si="21"/>
        <v>#N/A</v>
      </c>
      <c r="AG42" s="65" t="e">
        <f t="shared" si="22"/>
        <v>#NUM!</v>
      </c>
      <c r="AH42" s="65" t="e">
        <f t="shared" si="23"/>
        <v>#NUM!</v>
      </c>
      <c r="AI42" s="65" t="e">
        <f t="shared" si="24"/>
        <v>#NUM!</v>
      </c>
      <c r="AJ42" s="65" t="e">
        <f t="shared" si="25"/>
        <v>#N/A</v>
      </c>
    </row>
    <row r="43" spans="1:36" ht="12.95" customHeight="1" x14ac:dyDescent="0.15">
      <c r="A43" s="64"/>
      <c r="B43" s="108"/>
      <c r="C43" s="108"/>
      <c r="D43" s="64"/>
      <c r="E43" s="64"/>
      <c r="F43" s="4" t="str">
        <f t="shared" si="0"/>
        <v/>
      </c>
      <c r="G43" s="64"/>
      <c r="H43" s="64"/>
      <c r="I43" s="64"/>
      <c r="K43" s="65" t="e">
        <f t="shared" si="1"/>
        <v>#NUM!</v>
      </c>
      <c r="L43" s="65" t="e">
        <f t="shared" si="2"/>
        <v>#NUM!</v>
      </c>
      <c r="M43" s="65" t="e">
        <f t="shared" si="3"/>
        <v>#NUM!</v>
      </c>
      <c r="N43" s="65" t="e">
        <f t="shared" si="4"/>
        <v>#NUM!</v>
      </c>
      <c r="O43" s="65" t="e">
        <f t="shared" si="5"/>
        <v>#NUM!</v>
      </c>
      <c r="P43" s="65" t="e">
        <f t="shared" si="26"/>
        <v>#N/A</v>
      </c>
      <c r="Q43" s="65" t="e">
        <f t="shared" si="6"/>
        <v>#NUM!</v>
      </c>
      <c r="R43" s="65" t="e">
        <f t="shared" si="7"/>
        <v>#NUM!</v>
      </c>
      <c r="S43" s="65" t="e">
        <f t="shared" si="8"/>
        <v>#NUM!</v>
      </c>
      <c r="T43" s="65" t="e">
        <f t="shared" si="9"/>
        <v>#NUM!</v>
      </c>
      <c r="U43" s="65" t="e">
        <f t="shared" si="10"/>
        <v>#N/A</v>
      </c>
      <c r="V43" s="65" t="e">
        <f t="shared" si="11"/>
        <v>#NUM!</v>
      </c>
      <c r="W43" s="65" t="e">
        <f t="shared" si="12"/>
        <v>#NUM!</v>
      </c>
      <c r="X43" s="65" t="e">
        <f t="shared" si="13"/>
        <v>#NUM!</v>
      </c>
      <c r="Y43" s="65" t="e">
        <f t="shared" si="14"/>
        <v>#NUM!</v>
      </c>
      <c r="Z43" s="65" t="e">
        <f t="shared" si="15"/>
        <v>#N/A</v>
      </c>
      <c r="AA43" s="65" t="e">
        <f t="shared" si="16"/>
        <v>#NUM!</v>
      </c>
      <c r="AB43" s="65" t="e">
        <f t="shared" si="17"/>
        <v>#NUM!</v>
      </c>
      <c r="AC43" s="65" t="e">
        <f t="shared" si="18"/>
        <v>#NUM!</v>
      </c>
      <c r="AD43" s="65" t="e">
        <f t="shared" si="19"/>
        <v>#NUM!</v>
      </c>
      <c r="AE43" s="65" t="e">
        <f t="shared" si="20"/>
        <v>#NUM!</v>
      </c>
      <c r="AF43" s="65" t="e">
        <f t="shared" si="21"/>
        <v>#N/A</v>
      </c>
      <c r="AG43" s="65" t="e">
        <f t="shared" si="22"/>
        <v>#NUM!</v>
      </c>
      <c r="AH43" s="65" t="e">
        <f t="shared" si="23"/>
        <v>#NUM!</v>
      </c>
      <c r="AI43" s="65" t="e">
        <f t="shared" si="24"/>
        <v>#NUM!</v>
      </c>
      <c r="AJ43" s="6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4" t="s">
        <v>18</v>
      </c>
      <c r="D46" s="64" t="s">
        <v>19</v>
      </c>
      <c r="E46" s="64" t="s">
        <v>20</v>
      </c>
      <c r="F46" s="10"/>
      <c r="G46" s="5" t="s">
        <v>21</v>
      </c>
      <c r="H46" s="12"/>
      <c r="I46" s="116" t="s">
        <v>119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11</v>
      </c>
      <c r="D47" s="14">
        <f>COUNTIF(G4:G43,"*下層*")</f>
        <v>1</v>
      </c>
      <c r="E47" s="14">
        <f>COUNTA(A4:A43)</f>
        <v>12</v>
      </c>
      <c r="F47" s="10"/>
      <c r="G47" s="15">
        <f>C47*100</f>
        <v>1100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22</v>
      </c>
      <c r="D48" s="14">
        <f>IF(D47&gt;0,ROUND(SUMIF(G4:G43,"*下層*",E4:E43)/D47,0),"")</f>
        <v>10</v>
      </c>
      <c r="E48" s="14">
        <f>ROUND(SUM(E4:E43)/E47,0)</f>
        <v>21</v>
      </c>
      <c r="F48" s="13"/>
      <c r="G48" s="15">
        <f>C48</f>
        <v>22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28</v>
      </c>
      <c r="D49" s="14">
        <f>IF(D47&gt;0,ROUND(SUMIF(G4:G43,"*下層*",D4:D43)/D47,0),"")</f>
        <v>12</v>
      </c>
      <c r="E49" s="14">
        <f>ROUND(SUM(D4:D43)/E47,0)</f>
        <v>27</v>
      </c>
      <c r="F49" s="13"/>
      <c r="G49" s="15">
        <f>C49</f>
        <v>28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7.83</v>
      </c>
      <c r="D50" s="16">
        <f>SUMIF(G4:G43,"*下層*",F4:F43)</f>
        <v>0.06</v>
      </c>
      <c r="E50" s="4">
        <f>SUM(F4:F43)</f>
        <v>7.89</v>
      </c>
      <c r="F50" s="13"/>
      <c r="G50" s="17">
        <f>C50*100</f>
        <v>783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形状比＝79、Sr＝14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4" t="s">
        <v>18</v>
      </c>
      <c r="D53" s="64" t="s">
        <v>19</v>
      </c>
      <c r="E53" s="64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1</v>
      </c>
      <c r="E54" s="14">
        <f>COUNTA(H4:H43)</f>
        <v>4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17</v>
      </c>
      <c r="D55" s="14">
        <f>IF(D54&gt;0,ROUND(SUMIF(H4:H43,"▲",E4:E43)/D54,0),"")</f>
        <v>10</v>
      </c>
      <c r="E55" s="14">
        <f>ROUND(SUMIF(H4:H43,"*",E4:E43)/E54,0)</f>
        <v>15</v>
      </c>
      <c r="F55" s="13"/>
      <c r="G55" s="15">
        <f>C55</f>
        <v>17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21</v>
      </c>
      <c r="D56" s="14">
        <f>IF(D54&gt;0,ROUND(SUMIF(H4:H43,"▲",D4:D43)/D54,0),"")</f>
        <v>12</v>
      </c>
      <c r="E56" s="14">
        <f>ROUND(SUMIF(H4:H43,"*",D4:D43)/E54,0)</f>
        <v>19</v>
      </c>
      <c r="F56" s="13"/>
      <c r="G56" s="15">
        <f>C56</f>
        <v>21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0.86</v>
      </c>
      <c r="D57" s="16">
        <f>SUMIF(H4:H43,"▲",F4:F43)</f>
        <v>0.06</v>
      </c>
      <c r="E57" s="16">
        <f>SUM(C57:D57)</f>
        <v>0.91999999999999993</v>
      </c>
      <c r="F57" s="13"/>
      <c r="G57" s="19">
        <f>C57*100</f>
        <v>86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4" t="s">
        <v>18</v>
      </c>
      <c r="D60" s="64" t="s">
        <v>19</v>
      </c>
      <c r="E60" s="6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27.3</v>
      </c>
      <c r="D61" s="20">
        <f>IF(D47&gt;0,ROUND(D54/D47*100,1),"")</f>
        <v>100</v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11</v>
      </c>
      <c r="D62" s="20">
        <f>IF(D47&gt;0,ROUND(D57/D50*100,1),"")</f>
        <v>100</v>
      </c>
      <c r="E62" s="20">
        <f>ROUND(E57/E50*100,1)</f>
        <v>11.7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4" t="s">
        <v>18</v>
      </c>
      <c r="D65" s="64" t="s">
        <v>19</v>
      </c>
      <c r="E65" s="6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6.97</v>
      </c>
      <c r="D69" s="16" t="str">
        <f>IF(D66&gt;0,D50-D57,"")</f>
        <v/>
      </c>
      <c r="E69" s="4">
        <f>SUM(C69:D69)</f>
        <v>6.97</v>
      </c>
      <c r="F69" s="13"/>
      <c r="G69" s="17">
        <f>C69*100</f>
        <v>697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2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A57:B57"/>
    <mergeCell ref="A60:B60"/>
    <mergeCell ref="A61:B61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59"/>
    <mergeCell ref="A69:B69"/>
    <mergeCell ref="A65:B65"/>
    <mergeCell ref="A66:B66"/>
    <mergeCell ref="A67:B67"/>
    <mergeCell ref="A68:B68"/>
    <mergeCell ref="A62:B62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</mergeCells>
  <phoneticPr fontId="3"/>
  <conditionalFormatting sqref="K4:K43">
    <cfRule type="expression" dxfId="607" priority="16" stopIfTrue="1">
      <formula>AND(($H4="スギ"),(#REF!&lt;12))</formula>
    </cfRule>
  </conditionalFormatting>
  <conditionalFormatting sqref="L4:L43">
    <cfRule type="expression" dxfId="606" priority="15" stopIfTrue="1">
      <formula>AND(($H4="スギ"),(#REF!&lt;22),(#REF!&gt;=12))</formula>
    </cfRule>
  </conditionalFormatting>
  <conditionalFormatting sqref="M4:M43">
    <cfRule type="expression" dxfId="605" priority="14" stopIfTrue="1">
      <formula>AND(($H4="スギ"),(#REF!&lt;32),(#REF!&gt;=22))</formula>
    </cfRule>
  </conditionalFormatting>
  <conditionalFormatting sqref="N4:N43">
    <cfRule type="expression" dxfId="604" priority="13" stopIfTrue="1">
      <formula>AND(($H4="スギ"),(#REF!&lt;42),(#REF!&gt;=32))</formula>
    </cfRule>
  </conditionalFormatting>
  <conditionalFormatting sqref="U4:U43 Z4:AF43 AJ4:AJ43 O4:P43">
    <cfRule type="expression" dxfId="603" priority="12" stopIfTrue="1">
      <formula>AND(($H4="スギ"),(#REF!&gt;=42))</formula>
    </cfRule>
  </conditionalFormatting>
  <conditionalFormatting sqref="Q4:Q43 AA4:AA43">
    <cfRule type="expression" dxfId="602" priority="11" stopIfTrue="1">
      <formula>AND(($H4="ヒノキ"),(#REF!&lt;12))</formula>
    </cfRule>
  </conditionalFormatting>
  <conditionalFormatting sqref="R4:R43 AB4:AE43">
    <cfRule type="expression" dxfId="601" priority="10" stopIfTrue="1">
      <formula>AND(($H4="ヒノキ"),(#REF!&lt;22),(#REF!&gt;=12))</formula>
    </cfRule>
  </conditionalFormatting>
  <conditionalFormatting sqref="S4:S43">
    <cfRule type="expression" dxfId="600" priority="9" stopIfTrue="1">
      <formula>AND(($H4="ヒノキ"),(#REF!&lt;32),(#REF!&gt;=22))</formula>
    </cfRule>
  </conditionalFormatting>
  <conditionalFormatting sqref="T4:U43 Z4:AF43 AJ4:AJ43">
    <cfRule type="expression" dxfId="599" priority="8" stopIfTrue="1">
      <formula>AND(($H4="ヒノキ"),(#REF!&gt;=32))</formula>
    </cfRule>
  </conditionalFormatting>
  <conditionalFormatting sqref="V4:V43 AA4:AA43">
    <cfRule type="expression" dxfId="598" priority="7" stopIfTrue="1">
      <formula>AND(($H4="アカマツ"),(#REF!&lt;12))</formula>
    </cfRule>
  </conditionalFormatting>
  <conditionalFormatting sqref="W4:W43 AB4:AB43">
    <cfRule type="expression" dxfId="597" priority="6" stopIfTrue="1">
      <formula>AND(($H4="アカマツ"),(#REF!&lt;22),(#REF!&gt;=12))</formula>
    </cfRule>
  </conditionalFormatting>
  <conditionalFormatting sqref="X4:X43 AC4:AC43">
    <cfRule type="expression" dxfId="596" priority="5" stopIfTrue="1">
      <formula>AND(($H4="アカマツ"),(#REF!&lt;42),(#REF!&gt;=22))</formula>
    </cfRule>
  </conditionalFormatting>
  <conditionalFormatting sqref="Y4:AF43 AJ4:AJ43">
    <cfRule type="expression" dxfId="595" priority="4" stopIfTrue="1">
      <formula>AND(($H4="アカマツ"),(#REF!&gt;=42))</formula>
    </cfRule>
  </conditionalFormatting>
  <conditionalFormatting sqref="AG4:AG43">
    <cfRule type="expression" dxfId="594" priority="3" stopIfTrue="1">
      <formula>AND(($H4&lt;&gt;"スギ"),($H4&lt;&gt;"ヒノキ"),($H4&lt;&gt;"アカマツ"),(#REF!&lt;12))</formula>
    </cfRule>
  </conditionalFormatting>
  <conditionalFormatting sqref="AH4:AH43">
    <cfRule type="expression" dxfId="5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3300"/>
  </sheetPr>
  <dimension ref="A1:AJ120"/>
  <sheetViews>
    <sheetView showGridLines="0" view="pageBreakPreview" zoomScaleNormal="85" zoomScaleSheetLayoutView="100" workbookViewId="0">
      <selection activeCell="I17" sqref="I1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52</v>
      </c>
    </row>
    <row r="2" spans="1:36" ht="21" customHeight="1" x14ac:dyDescent="0.15">
      <c r="A2" s="109" t="s">
        <v>239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3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2">
        <v>0</v>
      </c>
      <c r="L3" s="62">
        <v>12</v>
      </c>
      <c r="M3" s="62">
        <v>22</v>
      </c>
      <c r="N3" s="62">
        <v>32</v>
      </c>
      <c r="O3" s="62">
        <v>42</v>
      </c>
      <c r="P3" s="62" t="s">
        <v>14</v>
      </c>
      <c r="Q3" s="62">
        <v>0</v>
      </c>
      <c r="R3" s="62">
        <v>12</v>
      </c>
      <c r="S3" s="62">
        <v>22</v>
      </c>
      <c r="T3" s="62">
        <v>32</v>
      </c>
      <c r="U3" s="62" t="s">
        <v>14</v>
      </c>
      <c r="V3" s="62">
        <v>0</v>
      </c>
      <c r="W3" s="62">
        <v>12</v>
      </c>
      <c r="X3" s="62">
        <v>22</v>
      </c>
      <c r="Y3" s="62">
        <v>42</v>
      </c>
      <c r="Z3" s="62" t="s">
        <v>14</v>
      </c>
      <c r="AA3" s="62">
        <v>0</v>
      </c>
      <c r="AB3" s="62">
        <v>12</v>
      </c>
      <c r="AC3" s="62">
        <v>22</v>
      </c>
      <c r="AD3" s="62">
        <v>32</v>
      </c>
      <c r="AE3" s="62">
        <v>42</v>
      </c>
      <c r="AF3" s="62" t="s">
        <v>14</v>
      </c>
      <c r="AG3" s="62">
        <v>0</v>
      </c>
      <c r="AH3" s="62">
        <v>12</v>
      </c>
      <c r="AI3" s="62">
        <v>42</v>
      </c>
      <c r="AJ3" s="62" t="s">
        <v>14</v>
      </c>
    </row>
    <row r="4" spans="1:36" ht="12.95" customHeight="1" x14ac:dyDescent="0.15">
      <c r="A4" s="61">
        <v>81</v>
      </c>
      <c r="B4" s="108" t="s">
        <v>71</v>
      </c>
      <c r="C4" s="108"/>
      <c r="D4" s="61">
        <v>22</v>
      </c>
      <c r="E4" s="61">
        <v>15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61"/>
      <c r="I4" s="92" t="s">
        <v>283</v>
      </c>
      <c r="J4" s="1" t="s">
        <v>15</v>
      </c>
      <c r="K4" s="62">
        <f t="shared" ref="K4:K43" si="1">IF(ROUND(10^(-5+0.8769+1.7454*LOG(D4)+1.014*LOG(E4)),2)&gt;=0.01,ROUND(10^(-5+0.8769+1.7454*LOG(D4)+1.014*LOG(E4)),2),ROUND(10^(-5+0.8769+1.7454*LOG(D4)+1.014*LOG(E4)),3))</f>
        <v>0.26</v>
      </c>
      <c r="L4" s="62">
        <f t="shared" ref="L4:L43" si="2">ROUND(10^(-5+0.73504+1.83346*LOG(D4)+1.06569*LOG(E4)),2)</f>
        <v>0.28000000000000003</v>
      </c>
      <c r="M4" s="62">
        <f t="shared" ref="M4:M43" si="3">ROUND(10^(-5+0.71514+1.74357*LOG(D4)+1.17719*LOG(E4)),2)</f>
        <v>0.28000000000000003</v>
      </c>
      <c r="N4" s="62">
        <f t="shared" ref="N4:N43" si="4">ROUND(10^(-5+0.82956+1.76381*LOG(D4)+1.06412*LOG(E4)),2)</f>
        <v>0.28000000000000003</v>
      </c>
      <c r="O4" s="62">
        <f t="shared" ref="O4:O43" si="5">ROUND(10^(-5+0.88226+1.79204*LOG(D4)+0.99303*LOG(E4)),2)</f>
        <v>0.28999999999999998</v>
      </c>
      <c r="P4" s="62">
        <f>HLOOKUP($D4,K$3:O$43,MATCH($A4,$A$3:$A$43,0),1)</f>
        <v>0.28000000000000003</v>
      </c>
      <c r="Q4" s="62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62">
        <f t="shared" ref="R4:R43" si="7">ROUND(10^(1.905709*LOG(D4)+1.011385*LOG(E4)-4.293729),2)</f>
        <v>0.28000000000000003</v>
      </c>
      <c r="S4" s="62">
        <f t="shared" ref="S4:S43" si="8">ROUND(10^(1.771888*LOG(D4)+1.138415*LOG(E4)-4.271259),2)</f>
        <v>0.28000000000000003</v>
      </c>
      <c r="T4" s="62">
        <f t="shared" ref="T4:T43" si="9">ROUND(10^(1.671519*LOG(D4)+1.363617*LOG(E4)-4.404407),2)</f>
        <v>0.28000000000000003</v>
      </c>
      <c r="U4" s="62">
        <f t="shared" ref="U4:U43" si="10">HLOOKUP($D4,Q$3:T$43,MATCH($A4,$A$3:$A$43,0),1)</f>
        <v>0.28000000000000003</v>
      </c>
      <c r="V4" s="62">
        <f t="shared" ref="V4:V43" si="11">IF(ROUND(10^(-4.249503+1.946501*LOG(D4)+0.942682*LOG(E4)),2)&gt;=0.01,ROUND(10^(-4.249503+1.946501*LOG(D4)+0.942682*LOG(E4)),2),ROUND(10^(-4.249503+1.946501*LOG(D4)+0.942682*LOG(E4)),3))</f>
        <v>0.3</v>
      </c>
      <c r="W4" s="62">
        <f t="shared" ref="W4:W43" si="12">ROUND(10^(-4.155639+1.847898*LOG(D4)+0.951955*LOG(E4)),2)</f>
        <v>0.28000000000000003</v>
      </c>
      <c r="X4" s="62">
        <f t="shared" ref="X4:X43" si="13">ROUND(10^(-4.194535+1.804172*LOG(D4)+1.034248*LOG(E4)),2)</f>
        <v>0.28000000000000003</v>
      </c>
      <c r="Y4" s="62">
        <f t="shared" ref="Y4:Y43" si="14">ROUND(10^(-4.42347+2.006485*LOG(D4)+0.967757*LOG(E4)),2)</f>
        <v>0.26</v>
      </c>
      <c r="Z4" s="62">
        <f t="shared" ref="Z4:Z43" si="15">HLOOKUP($D4,V$3:Y$43,MATCH($A4,$A$3:$A$43,0),1)</f>
        <v>0.28000000000000003</v>
      </c>
      <c r="AA4" s="62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62">
        <f t="shared" ref="AB4:AB43" si="17">ROUND(10^(1.979213*LOG(D4)+0.998347*LOG(E4)-4.369281),2)</f>
        <v>0.28999999999999998</v>
      </c>
      <c r="AC4" s="62">
        <f t="shared" ref="AC4:AC43" si="18">ROUND(10^(1.904401*LOG(D4)+1.062478*LOG(E4)-4.348104),2)</f>
        <v>0.28999999999999998</v>
      </c>
      <c r="AD4" s="62">
        <f t="shared" ref="AD4:AD43" si="19">ROUND(10^(1.640825*LOG(D4)+1.080387*LOG(E4)-3.976731),2)</f>
        <v>0.31</v>
      </c>
      <c r="AE4" s="62">
        <f t="shared" ref="AE4:AE43" si="20">ROUND(10^(1.90887*LOG(D4)+1.088002*LOG(E4)-4.431495),2)</f>
        <v>0.26</v>
      </c>
      <c r="AF4" s="62">
        <f t="shared" ref="AF4:AF43" si="21">HLOOKUP($D4,AA$3:AE$43,MATCH($A4,$A$3:$A$43,0),1)</f>
        <v>0.28999999999999998</v>
      </c>
      <c r="AG4" s="62">
        <f t="shared" ref="AG4:AG43" si="22">IF(ROUND(10^(1.94019664*LOG(D4)+0.84689666*LOG(E4)-4.20067295),2)&gt;=0.01,ROUND(10^(1.94019664*LOG(D4)+0.84689666*LOG(E4)-4.20067295),2),ROUND(10^(1.94019664*LOG(D4)+0.84689666*LOG(E4)-4.20067295),3))</f>
        <v>0.25</v>
      </c>
      <c r="AH4" s="62">
        <f t="shared" ref="AH4:AH43" si="23">ROUND(10^(1.93813902*LOG(D4)+0.96697002*LOG(E4)-4.32216295),2)</f>
        <v>0.26</v>
      </c>
      <c r="AI4" s="62">
        <f t="shared" ref="AI4:AI43" si="24">ROUND(10^(1.82464098*LOG(D4)+0.97625989*LOG(E4)-4.15096808),2)</f>
        <v>0.28000000000000003</v>
      </c>
      <c r="AJ4" s="62">
        <f t="shared" ref="AJ4:AJ43" si="25">HLOOKUP($D4,AG$3:AI$43,MATCH($A4,$A$3:$A$43,0),1)</f>
        <v>0.26</v>
      </c>
    </row>
    <row r="5" spans="1:36" ht="12.95" customHeight="1" x14ac:dyDescent="0.15">
      <c r="A5" s="61">
        <v>82</v>
      </c>
      <c r="B5" s="108" t="s">
        <v>71</v>
      </c>
      <c r="C5" s="108"/>
      <c r="D5" s="61">
        <v>24</v>
      </c>
      <c r="E5" s="61">
        <v>15</v>
      </c>
      <c r="F5" s="4">
        <f t="shared" si="0"/>
        <v>0.33</v>
      </c>
      <c r="G5" s="5"/>
      <c r="H5" s="79" t="s">
        <v>65</v>
      </c>
      <c r="I5" s="61" t="s">
        <v>299</v>
      </c>
      <c r="J5" s="1" t="s">
        <v>15</v>
      </c>
      <c r="K5" s="62">
        <f t="shared" si="1"/>
        <v>0.3</v>
      </c>
      <c r="L5" s="62">
        <f t="shared" si="2"/>
        <v>0.33</v>
      </c>
      <c r="M5" s="62">
        <f t="shared" si="3"/>
        <v>0.32</v>
      </c>
      <c r="N5" s="62">
        <f t="shared" si="4"/>
        <v>0.33</v>
      </c>
      <c r="O5" s="62">
        <f t="shared" si="5"/>
        <v>0.33</v>
      </c>
      <c r="P5" s="62">
        <f t="shared" ref="P5:P43" si="26">HLOOKUP($D5,K$3:O$43,MATCH(A5,$A$3:$A$43,0),1)</f>
        <v>0.32</v>
      </c>
      <c r="Q5" s="62">
        <f t="shared" si="6"/>
        <v>0.3</v>
      </c>
      <c r="R5" s="62">
        <f t="shared" si="7"/>
        <v>0.34</v>
      </c>
      <c r="S5" s="62">
        <f t="shared" si="8"/>
        <v>0.33</v>
      </c>
      <c r="T5" s="62">
        <f t="shared" si="9"/>
        <v>0.32</v>
      </c>
      <c r="U5" s="62">
        <f t="shared" si="10"/>
        <v>0.33</v>
      </c>
      <c r="V5" s="62">
        <f t="shared" si="11"/>
        <v>0.35</v>
      </c>
      <c r="W5" s="62">
        <f t="shared" si="12"/>
        <v>0.33</v>
      </c>
      <c r="X5" s="62">
        <f t="shared" si="13"/>
        <v>0.33</v>
      </c>
      <c r="Y5" s="62">
        <f t="shared" si="14"/>
        <v>0.3</v>
      </c>
      <c r="Z5" s="62">
        <f t="shared" si="15"/>
        <v>0.33</v>
      </c>
      <c r="AA5" s="62">
        <f t="shared" si="16"/>
        <v>0.28999999999999998</v>
      </c>
      <c r="AB5" s="62">
        <f t="shared" si="17"/>
        <v>0.34</v>
      </c>
      <c r="AC5" s="62">
        <f t="shared" si="18"/>
        <v>0.34</v>
      </c>
      <c r="AD5" s="62">
        <f t="shared" si="19"/>
        <v>0.36</v>
      </c>
      <c r="AE5" s="62">
        <f t="shared" si="20"/>
        <v>0.3</v>
      </c>
      <c r="AF5" s="62">
        <f t="shared" si="21"/>
        <v>0.34</v>
      </c>
      <c r="AG5" s="62">
        <f t="shared" si="22"/>
        <v>0.3</v>
      </c>
      <c r="AH5" s="62">
        <f t="shared" si="23"/>
        <v>0.31</v>
      </c>
      <c r="AI5" s="62">
        <f t="shared" si="24"/>
        <v>0.33</v>
      </c>
      <c r="AJ5" s="62">
        <f t="shared" si="25"/>
        <v>0.31</v>
      </c>
    </row>
    <row r="6" spans="1:36" ht="12.95" customHeight="1" x14ac:dyDescent="0.15">
      <c r="A6" s="79">
        <v>83</v>
      </c>
      <c r="B6" s="108" t="s">
        <v>71</v>
      </c>
      <c r="C6" s="108"/>
      <c r="D6" s="61">
        <v>18</v>
      </c>
      <c r="E6" s="61">
        <v>14</v>
      </c>
      <c r="F6" s="4">
        <f t="shared" si="0"/>
        <v>0.18</v>
      </c>
      <c r="G6" s="61" t="s">
        <v>62</v>
      </c>
      <c r="H6" s="74"/>
      <c r="I6" s="61"/>
      <c r="J6" s="1" t="s">
        <v>15</v>
      </c>
      <c r="K6" s="62">
        <f t="shared" si="1"/>
        <v>0.17</v>
      </c>
      <c r="L6" s="62">
        <f t="shared" si="2"/>
        <v>0.18</v>
      </c>
      <c r="M6" s="62">
        <f t="shared" si="3"/>
        <v>0.18</v>
      </c>
      <c r="N6" s="62">
        <f t="shared" si="4"/>
        <v>0.18</v>
      </c>
      <c r="O6" s="62">
        <f t="shared" si="5"/>
        <v>0.19</v>
      </c>
      <c r="P6" s="62">
        <f t="shared" si="26"/>
        <v>0.18</v>
      </c>
      <c r="Q6" s="62">
        <f t="shared" si="6"/>
        <v>0.17</v>
      </c>
      <c r="R6" s="62">
        <f t="shared" si="7"/>
        <v>0.18</v>
      </c>
      <c r="S6" s="62">
        <f t="shared" si="8"/>
        <v>0.18</v>
      </c>
      <c r="T6" s="62">
        <f t="shared" si="9"/>
        <v>0.18</v>
      </c>
      <c r="U6" s="62">
        <f t="shared" si="10"/>
        <v>0.18</v>
      </c>
      <c r="V6" s="62">
        <f t="shared" si="11"/>
        <v>0.19</v>
      </c>
      <c r="W6" s="62">
        <f t="shared" si="12"/>
        <v>0.18</v>
      </c>
      <c r="X6" s="62">
        <f t="shared" si="13"/>
        <v>0.18</v>
      </c>
      <c r="Y6" s="62">
        <f t="shared" si="14"/>
        <v>0.16</v>
      </c>
      <c r="Z6" s="62">
        <f t="shared" si="15"/>
        <v>0.18</v>
      </c>
      <c r="AA6" s="62">
        <f t="shared" si="16"/>
        <v>0.16</v>
      </c>
      <c r="AB6" s="62">
        <f t="shared" si="17"/>
        <v>0.18</v>
      </c>
      <c r="AC6" s="62">
        <f t="shared" si="18"/>
        <v>0.18</v>
      </c>
      <c r="AD6" s="62">
        <f t="shared" si="19"/>
        <v>0.21</v>
      </c>
      <c r="AE6" s="62">
        <f t="shared" si="20"/>
        <v>0.16</v>
      </c>
      <c r="AF6" s="62">
        <f t="shared" si="21"/>
        <v>0.18</v>
      </c>
      <c r="AG6" s="62">
        <f t="shared" si="22"/>
        <v>0.16</v>
      </c>
      <c r="AH6" s="62">
        <f t="shared" si="23"/>
        <v>0.17</v>
      </c>
      <c r="AI6" s="62">
        <f t="shared" si="24"/>
        <v>0.18</v>
      </c>
      <c r="AJ6" s="62">
        <f t="shared" si="25"/>
        <v>0.17</v>
      </c>
    </row>
    <row r="7" spans="1:36" ht="12.95" customHeight="1" x14ac:dyDescent="0.15">
      <c r="A7" s="79">
        <v>84</v>
      </c>
      <c r="B7" s="108" t="s">
        <v>71</v>
      </c>
      <c r="C7" s="108"/>
      <c r="D7" s="61">
        <v>18</v>
      </c>
      <c r="E7" s="61">
        <v>14</v>
      </c>
      <c r="F7" s="4">
        <f t="shared" si="0"/>
        <v>0.18</v>
      </c>
      <c r="G7" s="5"/>
      <c r="H7" s="61"/>
      <c r="I7" s="61"/>
      <c r="J7" s="1" t="s">
        <v>15</v>
      </c>
      <c r="K7" s="62">
        <f t="shared" si="1"/>
        <v>0.17</v>
      </c>
      <c r="L7" s="62">
        <f t="shared" si="2"/>
        <v>0.18</v>
      </c>
      <c r="M7" s="62">
        <f t="shared" si="3"/>
        <v>0.18</v>
      </c>
      <c r="N7" s="62">
        <f t="shared" si="4"/>
        <v>0.18</v>
      </c>
      <c r="O7" s="62">
        <f t="shared" si="5"/>
        <v>0.19</v>
      </c>
      <c r="P7" s="62">
        <f t="shared" si="26"/>
        <v>0.18</v>
      </c>
      <c r="Q7" s="62">
        <f t="shared" si="6"/>
        <v>0.17</v>
      </c>
      <c r="R7" s="62">
        <f t="shared" si="7"/>
        <v>0.18</v>
      </c>
      <c r="S7" s="62">
        <f t="shared" si="8"/>
        <v>0.18</v>
      </c>
      <c r="T7" s="62">
        <f t="shared" si="9"/>
        <v>0.18</v>
      </c>
      <c r="U7" s="62">
        <f t="shared" si="10"/>
        <v>0.18</v>
      </c>
      <c r="V7" s="62">
        <f t="shared" si="11"/>
        <v>0.19</v>
      </c>
      <c r="W7" s="62">
        <f t="shared" si="12"/>
        <v>0.18</v>
      </c>
      <c r="X7" s="62">
        <f t="shared" si="13"/>
        <v>0.18</v>
      </c>
      <c r="Y7" s="62">
        <f t="shared" si="14"/>
        <v>0.16</v>
      </c>
      <c r="Z7" s="62">
        <f t="shared" si="15"/>
        <v>0.18</v>
      </c>
      <c r="AA7" s="62">
        <f t="shared" si="16"/>
        <v>0.16</v>
      </c>
      <c r="AB7" s="62">
        <f t="shared" si="17"/>
        <v>0.18</v>
      </c>
      <c r="AC7" s="62">
        <f t="shared" si="18"/>
        <v>0.18</v>
      </c>
      <c r="AD7" s="62">
        <f t="shared" si="19"/>
        <v>0.21</v>
      </c>
      <c r="AE7" s="62">
        <f t="shared" si="20"/>
        <v>0.16</v>
      </c>
      <c r="AF7" s="62">
        <f t="shared" si="21"/>
        <v>0.18</v>
      </c>
      <c r="AG7" s="62">
        <f t="shared" si="22"/>
        <v>0.16</v>
      </c>
      <c r="AH7" s="62">
        <f t="shared" si="23"/>
        <v>0.17</v>
      </c>
      <c r="AI7" s="62">
        <f t="shared" si="24"/>
        <v>0.18</v>
      </c>
      <c r="AJ7" s="62">
        <f t="shared" si="25"/>
        <v>0.17</v>
      </c>
    </row>
    <row r="8" spans="1:36" ht="12.95" customHeight="1" x14ac:dyDescent="0.15">
      <c r="A8" s="79">
        <v>85</v>
      </c>
      <c r="B8" s="108" t="s">
        <v>71</v>
      </c>
      <c r="C8" s="108"/>
      <c r="D8" s="61">
        <v>18</v>
      </c>
      <c r="E8" s="61">
        <v>13</v>
      </c>
      <c r="F8" s="4">
        <f t="shared" si="0"/>
        <v>0.17</v>
      </c>
      <c r="G8" s="79" t="s">
        <v>62</v>
      </c>
      <c r="H8" s="74" t="s">
        <v>65</v>
      </c>
      <c r="I8" s="106" t="s">
        <v>62</v>
      </c>
      <c r="J8" s="1" t="s">
        <v>15</v>
      </c>
      <c r="K8" s="62">
        <f t="shared" si="1"/>
        <v>0.16</v>
      </c>
      <c r="L8" s="62">
        <f t="shared" si="2"/>
        <v>0.17</v>
      </c>
      <c r="M8" s="62">
        <f t="shared" si="3"/>
        <v>0.16</v>
      </c>
      <c r="N8" s="62">
        <f t="shared" si="4"/>
        <v>0.17</v>
      </c>
      <c r="O8" s="62">
        <f t="shared" si="5"/>
        <v>0.17</v>
      </c>
      <c r="P8" s="62">
        <f t="shared" si="26"/>
        <v>0.17</v>
      </c>
      <c r="Q8" s="62">
        <f t="shared" si="6"/>
        <v>0.16</v>
      </c>
      <c r="R8" s="62">
        <f t="shared" si="7"/>
        <v>0.17</v>
      </c>
      <c r="S8" s="62">
        <f t="shared" si="8"/>
        <v>0.17</v>
      </c>
      <c r="T8" s="62">
        <f t="shared" si="9"/>
        <v>0.16</v>
      </c>
      <c r="U8" s="62">
        <f t="shared" si="10"/>
        <v>0.17</v>
      </c>
      <c r="V8" s="62">
        <f t="shared" si="11"/>
        <v>0.18</v>
      </c>
      <c r="W8" s="62">
        <f t="shared" si="12"/>
        <v>0.17</v>
      </c>
      <c r="X8" s="62">
        <f t="shared" si="13"/>
        <v>0.17</v>
      </c>
      <c r="Y8" s="62">
        <f t="shared" si="14"/>
        <v>0.15</v>
      </c>
      <c r="Z8" s="62">
        <f t="shared" si="15"/>
        <v>0.17</v>
      </c>
      <c r="AA8" s="62">
        <f t="shared" si="16"/>
        <v>0.15</v>
      </c>
      <c r="AB8" s="62">
        <f t="shared" si="17"/>
        <v>0.17</v>
      </c>
      <c r="AC8" s="62">
        <f t="shared" si="18"/>
        <v>0.17</v>
      </c>
      <c r="AD8" s="62">
        <f t="shared" si="19"/>
        <v>0.19</v>
      </c>
      <c r="AE8" s="62">
        <f t="shared" si="20"/>
        <v>0.15</v>
      </c>
      <c r="AF8" s="62">
        <f t="shared" si="21"/>
        <v>0.17</v>
      </c>
      <c r="AG8" s="62">
        <f t="shared" si="22"/>
        <v>0.15</v>
      </c>
      <c r="AH8" s="62">
        <f t="shared" si="23"/>
        <v>0.15</v>
      </c>
      <c r="AI8" s="62">
        <f t="shared" si="24"/>
        <v>0.17</v>
      </c>
      <c r="AJ8" s="62">
        <f t="shared" si="25"/>
        <v>0.15</v>
      </c>
    </row>
    <row r="9" spans="1:36" ht="12.95" customHeight="1" x14ac:dyDescent="0.15">
      <c r="A9" s="79">
        <v>86</v>
      </c>
      <c r="B9" s="108" t="s">
        <v>71</v>
      </c>
      <c r="C9" s="108"/>
      <c r="D9" s="61">
        <v>26</v>
      </c>
      <c r="E9" s="61">
        <v>16</v>
      </c>
      <c r="F9" s="4">
        <f t="shared" si="0"/>
        <v>0.4</v>
      </c>
      <c r="G9" s="5"/>
      <c r="H9" s="74"/>
      <c r="I9" s="61"/>
      <c r="J9" s="1" t="s">
        <v>15</v>
      </c>
      <c r="K9" s="62">
        <f t="shared" si="1"/>
        <v>0.37</v>
      </c>
      <c r="L9" s="62">
        <f t="shared" si="2"/>
        <v>0.41</v>
      </c>
      <c r="M9" s="62">
        <f t="shared" si="3"/>
        <v>0.4</v>
      </c>
      <c r="N9" s="62">
        <f t="shared" si="4"/>
        <v>0.4</v>
      </c>
      <c r="O9" s="62">
        <f t="shared" si="5"/>
        <v>0.41</v>
      </c>
      <c r="P9" s="62">
        <f t="shared" si="26"/>
        <v>0.4</v>
      </c>
      <c r="Q9" s="62">
        <f t="shared" si="6"/>
        <v>0.37</v>
      </c>
      <c r="R9" s="62">
        <f t="shared" si="7"/>
        <v>0.42</v>
      </c>
      <c r="S9" s="62">
        <f t="shared" si="8"/>
        <v>0.4</v>
      </c>
      <c r="T9" s="62">
        <f t="shared" si="9"/>
        <v>0.4</v>
      </c>
      <c r="U9" s="62">
        <f t="shared" si="10"/>
        <v>0.4</v>
      </c>
      <c r="V9" s="62">
        <f t="shared" si="11"/>
        <v>0.44</v>
      </c>
      <c r="W9" s="62">
        <f t="shared" si="12"/>
        <v>0.4</v>
      </c>
      <c r="X9" s="62">
        <f t="shared" si="13"/>
        <v>0.4</v>
      </c>
      <c r="Y9" s="62">
        <f t="shared" si="14"/>
        <v>0.38</v>
      </c>
      <c r="Z9" s="62">
        <f t="shared" si="15"/>
        <v>0.4</v>
      </c>
      <c r="AA9" s="62">
        <f t="shared" si="16"/>
        <v>0.36</v>
      </c>
      <c r="AB9" s="62">
        <f t="shared" si="17"/>
        <v>0.43</v>
      </c>
      <c r="AC9" s="62">
        <f t="shared" si="18"/>
        <v>0.42</v>
      </c>
      <c r="AD9" s="62">
        <f t="shared" si="19"/>
        <v>0.44</v>
      </c>
      <c r="AE9" s="62">
        <f t="shared" si="20"/>
        <v>0.38</v>
      </c>
      <c r="AF9" s="62">
        <f t="shared" si="21"/>
        <v>0.42</v>
      </c>
      <c r="AG9" s="62">
        <f t="shared" si="22"/>
        <v>0.37</v>
      </c>
      <c r="AH9" s="62">
        <f t="shared" si="23"/>
        <v>0.38</v>
      </c>
      <c r="AI9" s="62">
        <f t="shared" si="24"/>
        <v>0.4</v>
      </c>
      <c r="AJ9" s="62">
        <f t="shared" si="25"/>
        <v>0.38</v>
      </c>
    </row>
    <row r="10" spans="1:36" ht="12.95" customHeight="1" x14ac:dyDescent="0.15">
      <c r="A10" s="79">
        <v>87</v>
      </c>
      <c r="B10" s="108" t="s">
        <v>71</v>
      </c>
      <c r="C10" s="108"/>
      <c r="D10" s="61">
        <v>22</v>
      </c>
      <c r="E10" s="61">
        <v>16</v>
      </c>
      <c r="F10" s="4">
        <f t="shared" si="0"/>
        <v>0.3</v>
      </c>
      <c r="G10" s="61"/>
      <c r="H10" s="61"/>
      <c r="I10" s="61"/>
      <c r="J10" s="1" t="s">
        <v>15</v>
      </c>
      <c r="K10" s="62">
        <f t="shared" si="1"/>
        <v>0.28000000000000003</v>
      </c>
      <c r="L10" s="62">
        <f t="shared" si="2"/>
        <v>0.3</v>
      </c>
      <c r="M10" s="62">
        <f t="shared" si="3"/>
        <v>0.3</v>
      </c>
      <c r="N10" s="62">
        <f t="shared" si="4"/>
        <v>0.3</v>
      </c>
      <c r="O10" s="62">
        <f t="shared" si="5"/>
        <v>0.3</v>
      </c>
      <c r="P10" s="62">
        <f t="shared" si="26"/>
        <v>0.3</v>
      </c>
      <c r="Q10" s="62">
        <f t="shared" si="6"/>
        <v>0.28000000000000003</v>
      </c>
      <c r="R10" s="62">
        <f t="shared" si="7"/>
        <v>0.3</v>
      </c>
      <c r="S10" s="62">
        <f t="shared" si="8"/>
        <v>0.3</v>
      </c>
      <c r="T10" s="62">
        <f t="shared" si="9"/>
        <v>0.3</v>
      </c>
      <c r="U10" s="62">
        <f t="shared" si="10"/>
        <v>0.3</v>
      </c>
      <c r="V10" s="62">
        <f t="shared" si="11"/>
        <v>0.32</v>
      </c>
      <c r="W10" s="62">
        <f t="shared" si="12"/>
        <v>0.3</v>
      </c>
      <c r="X10" s="62">
        <f t="shared" si="13"/>
        <v>0.3</v>
      </c>
      <c r="Y10" s="62">
        <f t="shared" si="14"/>
        <v>0.27</v>
      </c>
      <c r="Z10" s="62">
        <f t="shared" si="15"/>
        <v>0.3</v>
      </c>
      <c r="AA10" s="62">
        <f t="shared" si="16"/>
        <v>0.27</v>
      </c>
      <c r="AB10" s="62">
        <f t="shared" si="17"/>
        <v>0.31</v>
      </c>
      <c r="AC10" s="62">
        <f t="shared" si="18"/>
        <v>0.31</v>
      </c>
      <c r="AD10" s="62">
        <f t="shared" si="19"/>
        <v>0.34</v>
      </c>
      <c r="AE10" s="62">
        <f t="shared" si="20"/>
        <v>0.28000000000000003</v>
      </c>
      <c r="AF10" s="62">
        <f t="shared" si="21"/>
        <v>0.31</v>
      </c>
      <c r="AG10" s="62">
        <f t="shared" si="22"/>
        <v>0.27</v>
      </c>
      <c r="AH10" s="62">
        <f t="shared" si="23"/>
        <v>0.28000000000000003</v>
      </c>
      <c r="AI10" s="62">
        <f t="shared" si="24"/>
        <v>0.3</v>
      </c>
      <c r="AJ10" s="62">
        <f t="shared" si="25"/>
        <v>0.28000000000000003</v>
      </c>
    </row>
    <row r="11" spans="1:36" ht="12.95" customHeight="1" x14ac:dyDescent="0.15">
      <c r="A11" s="79">
        <v>88</v>
      </c>
      <c r="B11" s="108" t="s">
        <v>71</v>
      </c>
      <c r="C11" s="108"/>
      <c r="D11" s="61">
        <v>22</v>
      </c>
      <c r="E11" s="61">
        <v>17</v>
      </c>
      <c r="F11" s="4">
        <f t="shared" si="0"/>
        <v>0.32</v>
      </c>
      <c r="G11" s="5"/>
      <c r="H11" s="61"/>
      <c r="I11" s="61"/>
      <c r="J11" s="1" t="s">
        <v>15</v>
      </c>
      <c r="K11" s="62">
        <f t="shared" si="1"/>
        <v>0.28999999999999998</v>
      </c>
      <c r="L11" s="62">
        <f t="shared" si="2"/>
        <v>0.32</v>
      </c>
      <c r="M11" s="62">
        <f t="shared" si="3"/>
        <v>0.32</v>
      </c>
      <c r="N11" s="62">
        <f t="shared" si="4"/>
        <v>0.32</v>
      </c>
      <c r="O11" s="62">
        <f t="shared" si="5"/>
        <v>0.32</v>
      </c>
      <c r="P11" s="62">
        <f t="shared" si="26"/>
        <v>0.32</v>
      </c>
      <c r="Q11" s="62">
        <f t="shared" si="6"/>
        <v>0.28999999999999998</v>
      </c>
      <c r="R11" s="62">
        <f t="shared" si="7"/>
        <v>0.32</v>
      </c>
      <c r="S11" s="62">
        <f t="shared" si="8"/>
        <v>0.32</v>
      </c>
      <c r="T11" s="62">
        <f t="shared" si="9"/>
        <v>0.33</v>
      </c>
      <c r="U11" s="62">
        <f t="shared" si="10"/>
        <v>0.32</v>
      </c>
      <c r="V11" s="62">
        <f t="shared" si="11"/>
        <v>0.33</v>
      </c>
      <c r="W11" s="62">
        <f t="shared" si="12"/>
        <v>0.31</v>
      </c>
      <c r="X11" s="62">
        <f t="shared" si="13"/>
        <v>0.32</v>
      </c>
      <c r="Y11" s="62">
        <f t="shared" si="14"/>
        <v>0.28999999999999998</v>
      </c>
      <c r="Z11" s="62">
        <f t="shared" si="15"/>
        <v>0.32</v>
      </c>
      <c r="AA11" s="62">
        <f t="shared" si="16"/>
        <v>0.28000000000000003</v>
      </c>
      <c r="AB11" s="62">
        <f t="shared" si="17"/>
        <v>0.33</v>
      </c>
      <c r="AC11" s="62">
        <f t="shared" si="18"/>
        <v>0.33</v>
      </c>
      <c r="AD11" s="62">
        <f t="shared" si="19"/>
        <v>0.36</v>
      </c>
      <c r="AE11" s="62">
        <f t="shared" si="20"/>
        <v>0.28999999999999998</v>
      </c>
      <c r="AF11" s="62">
        <f t="shared" si="21"/>
        <v>0.33</v>
      </c>
      <c r="AG11" s="62">
        <f t="shared" si="22"/>
        <v>0.28000000000000003</v>
      </c>
      <c r="AH11" s="62">
        <f t="shared" si="23"/>
        <v>0.28999999999999998</v>
      </c>
      <c r="AI11" s="62">
        <f t="shared" si="24"/>
        <v>0.32</v>
      </c>
      <c r="AJ11" s="62">
        <f t="shared" si="25"/>
        <v>0.28999999999999998</v>
      </c>
    </row>
    <row r="12" spans="1:36" ht="12.95" customHeight="1" x14ac:dyDescent="0.15">
      <c r="A12" s="79">
        <v>89</v>
      </c>
      <c r="B12" s="108" t="s">
        <v>71</v>
      </c>
      <c r="C12" s="108"/>
      <c r="D12" s="61">
        <v>24</v>
      </c>
      <c r="E12" s="61">
        <v>16</v>
      </c>
      <c r="F12" s="4">
        <f t="shared" si="0"/>
        <v>0.35</v>
      </c>
      <c r="G12" s="5"/>
      <c r="H12" s="74"/>
      <c r="I12" s="61"/>
      <c r="J12" s="1" t="s">
        <v>15</v>
      </c>
      <c r="K12" s="62">
        <f t="shared" si="1"/>
        <v>0.32</v>
      </c>
      <c r="L12" s="62">
        <f t="shared" si="2"/>
        <v>0.35</v>
      </c>
      <c r="M12" s="62">
        <f t="shared" si="3"/>
        <v>0.35</v>
      </c>
      <c r="N12" s="62">
        <f t="shared" si="4"/>
        <v>0.35</v>
      </c>
      <c r="O12" s="62">
        <f t="shared" si="5"/>
        <v>0.36</v>
      </c>
      <c r="P12" s="62">
        <f t="shared" si="26"/>
        <v>0.35</v>
      </c>
      <c r="Q12" s="62">
        <f t="shared" si="6"/>
        <v>0.32</v>
      </c>
      <c r="R12" s="62">
        <f t="shared" si="7"/>
        <v>0.36</v>
      </c>
      <c r="S12" s="62">
        <f t="shared" si="8"/>
        <v>0.35</v>
      </c>
      <c r="T12" s="62">
        <f t="shared" si="9"/>
        <v>0.35</v>
      </c>
      <c r="U12" s="62">
        <f t="shared" si="10"/>
        <v>0.35</v>
      </c>
      <c r="V12" s="62">
        <f t="shared" si="11"/>
        <v>0.37</v>
      </c>
      <c r="W12" s="62">
        <f t="shared" si="12"/>
        <v>0.35</v>
      </c>
      <c r="X12" s="62">
        <f t="shared" si="13"/>
        <v>0.35</v>
      </c>
      <c r="Y12" s="62">
        <f t="shared" si="14"/>
        <v>0.32</v>
      </c>
      <c r="Z12" s="62">
        <f t="shared" si="15"/>
        <v>0.35</v>
      </c>
      <c r="AA12" s="62">
        <f t="shared" si="16"/>
        <v>0.31</v>
      </c>
      <c r="AB12" s="62">
        <f t="shared" si="17"/>
        <v>0.37</v>
      </c>
      <c r="AC12" s="62">
        <f t="shared" si="18"/>
        <v>0.36</v>
      </c>
      <c r="AD12" s="62">
        <f t="shared" si="19"/>
        <v>0.39</v>
      </c>
      <c r="AE12" s="62">
        <f t="shared" si="20"/>
        <v>0.33</v>
      </c>
      <c r="AF12" s="62">
        <f t="shared" si="21"/>
        <v>0.36</v>
      </c>
      <c r="AG12" s="62">
        <f t="shared" si="22"/>
        <v>0.31</v>
      </c>
      <c r="AH12" s="62">
        <f t="shared" si="23"/>
        <v>0.33</v>
      </c>
      <c r="AI12" s="62">
        <f t="shared" si="24"/>
        <v>0.35</v>
      </c>
      <c r="AJ12" s="62">
        <f t="shared" si="25"/>
        <v>0.33</v>
      </c>
    </row>
    <row r="13" spans="1:36" ht="12.95" customHeight="1" x14ac:dyDescent="0.15">
      <c r="A13" s="79">
        <v>90</v>
      </c>
      <c r="B13" s="108" t="s">
        <v>71</v>
      </c>
      <c r="C13" s="108"/>
      <c r="D13" s="61">
        <v>14</v>
      </c>
      <c r="E13" s="61">
        <v>9</v>
      </c>
      <c r="F13" s="4">
        <f t="shared" si="0"/>
        <v>7.0000000000000007E-2</v>
      </c>
      <c r="G13" s="5"/>
      <c r="H13" s="79" t="s">
        <v>65</v>
      </c>
      <c r="I13" s="61" t="s">
        <v>299</v>
      </c>
      <c r="J13" s="1" t="s">
        <v>15</v>
      </c>
      <c r="K13" s="62">
        <f t="shared" si="1"/>
        <v>7.0000000000000007E-2</v>
      </c>
      <c r="L13" s="62">
        <f t="shared" si="2"/>
        <v>7.0000000000000007E-2</v>
      </c>
      <c r="M13" s="62">
        <f t="shared" si="3"/>
        <v>7.0000000000000007E-2</v>
      </c>
      <c r="N13" s="62">
        <f t="shared" si="4"/>
        <v>7.0000000000000007E-2</v>
      </c>
      <c r="O13" s="62">
        <f t="shared" si="5"/>
        <v>0.08</v>
      </c>
      <c r="P13" s="62">
        <f t="shared" si="26"/>
        <v>7.0000000000000007E-2</v>
      </c>
      <c r="Q13" s="62">
        <f t="shared" si="6"/>
        <v>7.0000000000000007E-2</v>
      </c>
      <c r="R13" s="62">
        <f t="shared" si="7"/>
        <v>7.0000000000000007E-2</v>
      </c>
      <c r="S13" s="62">
        <f t="shared" si="8"/>
        <v>7.0000000000000007E-2</v>
      </c>
      <c r="T13" s="62">
        <f t="shared" si="9"/>
        <v>0.06</v>
      </c>
      <c r="U13" s="62">
        <f t="shared" si="10"/>
        <v>7.0000000000000007E-2</v>
      </c>
      <c r="V13" s="62">
        <f t="shared" si="11"/>
        <v>0.08</v>
      </c>
      <c r="W13" s="62">
        <f t="shared" si="12"/>
        <v>7.0000000000000007E-2</v>
      </c>
      <c r="X13" s="62">
        <f t="shared" si="13"/>
        <v>7.0000000000000007E-2</v>
      </c>
      <c r="Y13" s="62">
        <f t="shared" si="14"/>
        <v>0.06</v>
      </c>
      <c r="Z13" s="62">
        <f t="shared" si="15"/>
        <v>7.0000000000000007E-2</v>
      </c>
      <c r="AA13" s="62">
        <f t="shared" si="16"/>
        <v>7.0000000000000007E-2</v>
      </c>
      <c r="AB13" s="62">
        <f t="shared" si="17"/>
        <v>7.0000000000000007E-2</v>
      </c>
      <c r="AC13" s="62">
        <f t="shared" si="18"/>
        <v>7.0000000000000007E-2</v>
      </c>
      <c r="AD13" s="62">
        <f t="shared" si="19"/>
        <v>0.09</v>
      </c>
      <c r="AE13" s="62">
        <f t="shared" si="20"/>
        <v>0.06</v>
      </c>
      <c r="AF13" s="62">
        <f t="shared" si="21"/>
        <v>7.0000000000000007E-2</v>
      </c>
      <c r="AG13" s="62">
        <f t="shared" si="22"/>
        <v>7.0000000000000007E-2</v>
      </c>
      <c r="AH13" s="62">
        <f t="shared" si="23"/>
        <v>7.0000000000000007E-2</v>
      </c>
      <c r="AI13" s="62">
        <f t="shared" si="24"/>
        <v>7.0000000000000007E-2</v>
      </c>
      <c r="AJ13" s="62">
        <f t="shared" si="25"/>
        <v>7.0000000000000007E-2</v>
      </c>
    </row>
    <row r="14" spans="1:36" ht="12.95" customHeight="1" x14ac:dyDescent="0.15">
      <c r="A14" s="79">
        <v>91</v>
      </c>
      <c r="B14" s="123" t="s">
        <v>68</v>
      </c>
      <c r="C14" s="124"/>
      <c r="D14" s="61">
        <v>34</v>
      </c>
      <c r="E14" s="61">
        <v>14</v>
      </c>
      <c r="F14" s="4">
        <f t="shared" si="0"/>
        <v>0.56999999999999995</v>
      </c>
      <c r="G14" s="5"/>
      <c r="H14" s="74"/>
      <c r="I14" s="61"/>
      <c r="J14" s="1" t="s">
        <v>15</v>
      </c>
      <c r="K14" s="62">
        <f t="shared" si="1"/>
        <v>0.52</v>
      </c>
      <c r="L14" s="62">
        <f t="shared" si="2"/>
        <v>0.57999999999999996</v>
      </c>
      <c r="M14" s="62">
        <f t="shared" si="3"/>
        <v>0.54</v>
      </c>
      <c r="N14" s="62">
        <f t="shared" si="4"/>
        <v>0.56000000000000005</v>
      </c>
      <c r="O14" s="62">
        <f t="shared" si="5"/>
        <v>0.57999999999999996</v>
      </c>
      <c r="P14" s="62">
        <f t="shared" si="26"/>
        <v>0.56000000000000005</v>
      </c>
      <c r="Q14" s="62">
        <f t="shared" si="6"/>
        <v>0.53</v>
      </c>
      <c r="R14" s="62">
        <f t="shared" si="7"/>
        <v>0.61</v>
      </c>
      <c r="S14" s="62">
        <f t="shared" si="8"/>
        <v>0.56000000000000005</v>
      </c>
      <c r="T14" s="62">
        <f t="shared" si="9"/>
        <v>0.52</v>
      </c>
      <c r="U14" s="62">
        <f t="shared" si="10"/>
        <v>0.52</v>
      </c>
      <c r="V14" s="62">
        <f t="shared" si="11"/>
        <v>0.65</v>
      </c>
      <c r="W14" s="62">
        <f t="shared" si="12"/>
        <v>0.57999999999999996</v>
      </c>
      <c r="X14" s="62">
        <f t="shared" si="13"/>
        <v>0.56999999999999995</v>
      </c>
      <c r="Y14" s="62">
        <f t="shared" si="14"/>
        <v>0.56999999999999995</v>
      </c>
      <c r="Z14" s="62">
        <f t="shared" si="15"/>
        <v>0.56999999999999995</v>
      </c>
      <c r="AA14" s="62">
        <f t="shared" si="16"/>
        <v>0.51</v>
      </c>
      <c r="AB14" s="62">
        <f t="shared" si="17"/>
        <v>0.64</v>
      </c>
      <c r="AC14" s="62">
        <f t="shared" si="18"/>
        <v>0.61</v>
      </c>
      <c r="AD14" s="62">
        <f t="shared" si="19"/>
        <v>0.59</v>
      </c>
      <c r="AE14" s="62">
        <f t="shared" si="20"/>
        <v>0.55000000000000004</v>
      </c>
      <c r="AF14" s="62">
        <f t="shared" si="21"/>
        <v>0.59</v>
      </c>
      <c r="AG14" s="62">
        <f t="shared" si="22"/>
        <v>0.55000000000000004</v>
      </c>
      <c r="AH14" s="62">
        <f t="shared" si="23"/>
        <v>0.56999999999999995</v>
      </c>
      <c r="AI14" s="62">
        <f t="shared" si="24"/>
        <v>0.57999999999999996</v>
      </c>
      <c r="AJ14" s="62">
        <f t="shared" si="25"/>
        <v>0.56999999999999995</v>
      </c>
    </row>
    <row r="15" spans="1:36" ht="12.95" customHeight="1" x14ac:dyDescent="0.15">
      <c r="A15" s="79">
        <v>92</v>
      </c>
      <c r="B15" s="123" t="s">
        <v>68</v>
      </c>
      <c r="C15" s="124"/>
      <c r="D15" s="61">
        <v>26</v>
      </c>
      <c r="E15" s="61">
        <v>15</v>
      </c>
      <c r="F15" s="4">
        <f t="shared" si="0"/>
        <v>0.36</v>
      </c>
      <c r="G15" s="61"/>
      <c r="H15" s="61"/>
      <c r="I15" s="61"/>
      <c r="J15" s="1" t="s">
        <v>15</v>
      </c>
      <c r="K15" s="62">
        <f t="shared" si="1"/>
        <v>0.35</v>
      </c>
      <c r="L15" s="62">
        <f t="shared" si="2"/>
        <v>0.38</v>
      </c>
      <c r="M15" s="62">
        <f t="shared" si="3"/>
        <v>0.37</v>
      </c>
      <c r="N15" s="62">
        <f t="shared" si="4"/>
        <v>0.38</v>
      </c>
      <c r="O15" s="62">
        <f t="shared" si="5"/>
        <v>0.39</v>
      </c>
      <c r="P15" s="62">
        <f t="shared" si="26"/>
        <v>0.37</v>
      </c>
      <c r="Q15" s="62">
        <f t="shared" si="6"/>
        <v>0.35</v>
      </c>
      <c r="R15" s="62">
        <f t="shared" si="7"/>
        <v>0.39</v>
      </c>
      <c r="S15" s="62">
        <f t="shared" si="8"/>
        <v>0.38</v>
      </c>
      <c r="T15" s="62">
        <f t="shared" si="9"/>
        <v>0.37</v>
      </c>
      <c r="U15" s="62">
        <f t="shared" si="10"/>
        <v>0.38</v>
      </c>
      <c r="V15" s="62">
        <f t="shared" si="11"/>
        <v>0.41</v>
      </c>
      <c r="W15" s="62">
        <f t="shared" si="12"/>
        <v>0.38</v>
      </c>
      <c r="X15" s="62">
        <f t="shared" si="13"/>
        <v>0.38</v>
      </c>
      <c r="Y15" s="62">
        <f t="shared" si="14"/>
        <v>0.36</v>
      </c>
      <c r="Z15" s="62">
        <f t="shared" si="15"/>
        <v>0.38</v>
      </c>
      <c r="AA15" s="62">
        <f t="shared" si="16"/>
        <v>0.34</v>
      </c>
      <c r="AB15" s="62">
        <f t="shared" si="17"/>
        <v>0.4</v>
      </c>
      <c r="AC15" s="62">
        <f t="shared" si="18"/>
        <v>0.39</v>
      </c>
      <c r="AD15" s="62">
        <f t="shared" si="19"/>
        <v>0.41</v>
      </c>
      <c r="AE15" s="62">
        <f t="shared" si="20"/>
        <v>0.35</v>
      </c>
      <c r="AF15" s="62">
        <f t="shared" si="21"/>
        <v>0.39</v>
      </c>
      <c r="AG15" s="62">
        <f t="shared" si="22"/>
        <v>0.35</v>
      </c>
      <c r="AH15" s="62">
        <f t="shared" si="23"/>
        <v>0.36</v>
      </c>
      <c r="AI15" s="62">
        <f t="shared" si="24"/>
        <v>0.38</v>
      </c>
      <c r="AJ15" s="62">
        <f t="shared" si="25"/>
        <v>0.36</v>
      </c>
    </row>
    <row r="16" spans="1:36" ht="12.95" customHeight="1" x14ac:dyDescent="0.15">
      <c r="A16" s="79">
        <v>93</v>
      </c>
      <c r="B16" s="123" t="s">
        <v>68</v>
      </c>
      <c r="C16" s="124"/>
      <c r="D16" s="61">
        <v>12</v>
      </c>
      <c r="E16" s="61">
        <v>12</v>
      </c>
      <c r="F16" s="4">
        <f t="shared" si="0"/>
        <v>7.0000000000000007E-2</v>
      </c>
      <c r="G16" s="5"/>
      <c r="H16" s="79" t="s">
        <v>65</v>
      </c>
      <c r="I16" s="61" t="s">
        <v>299</v>
      </c>
      <c r="J16" s="1" t="s">
        <v>15</v>
      </c>
      <c r="K16" s="62">
        <f t="shared" si="1"/>
        <v>7.0000000000000007E-2</v>
      </c>
      <c r="L16" s="62">
        <f t="shared" si="2"/>
        <v>7.0000000000000007E-2</v>
      </c>
      <c r="M16" s="62">
        <f t="shared" si="3"/>
        <v>7.0000000000000007E-2</v>
      </c>
      <c r="N16" s="62">
        <f t="shared" si="4"/>
        <v>0.08</v>
      </c>
      <c r="O16" s="62">
        <f t="shared" si="5"/>
        <v>0.08</v>
      </c>
      <c r="P16" s="62">
        <f t="shared" si="26"/>
        <v>7.0000000000000007E-2</v>
      </c>
      <c r="Q16" s="62">
        <f t="shared" si="6"/>
        <v>7.0000000000000007E-2</v>
      </c>
      <c r="R16" s="62">
        <f t="shared" si="7"/>
        <v>7.0000000000000007E-2</v>
      </c>
      <c r="S16" s="62">
        <f t="shared" si="8"/>
        <v>7.0000000000000007E-2</v>
      </c>
      <c r="T16" s="62">
        <f t="shared" si="9"/>
        <v>7.0000000000000007E-2</v>
      </c>
      <c r="U16" s="62">
        <f t="shared" si="10"/>
        <v>7.0000000000000007E-2</v>
      </c>
      <c r="V16" s="62">
        <f t="shared" si="11"/>
        <v>7.0000000000000007E-2</v>
      </c>
      <c r="W16" s="62">
        <f t="shared" si="12"/>
        <v>7.0000000000000007E-2</v>
      </c>
      <c r="X16" s="62">
        <f t="shared" si="13"/>
        <v>7.0000000000000007E-2</v>
      </c>
      <c r="Y16" s="62">
        <f t="shared" si="14"/>
        <v>0.06</v>
      </c>
      <c r="Z16" s="62">
        <f t="shared" si="15"/>
        <v>7.0000000000000007E-2</v>
      </c>
      <c r="AA16" s="62">
        <f t="shared" si="16"/>
        <v>7.0000000000000007E-2</v>
      </c>
      <c r="AB16" s="62">
        <f t="shared" si="17"/>
        <v>7.0000000000000007E-2</v>
      </c>
      <c r="AC16" s="62">
        <f t="shared" si="18"/>
        <v>7.0000000000000007E-2</v>
      </c>
      <c r="AD16" s="62">
        <f t="shared" si="19"/>
        <v>0.09</v>
      </c>
      <c r="AE16" s="62">
        <f t="shared" si="20"/>
        <v>0.06</v>
      </c>
      <c r="AF16" s="62">
        <f t="shared" si="21"/>
        <v>7.0000000000000007E-2</v>
      </c>
      <c r="AG16" s="62">
        <f t="shared" si="22"/>
        <v>0.06</v>
      </c>
      <c r="AH16" s="62">
        <f t="shared" si="23"/>
        <v>7.0000000000000007E-2</v>
      </c>
      <c r="AI16" s="62">
        <f t="shared" si="24"/>
        <v>7.0000000000000007E-2</v>
      </c>
      <c r="AJ16" s="62">
        <f t="shared" si="25"/>
        <v>7.0000000000000007E-2</v>
      </c>
    </row>
    <row r="17" spans="1:36" ht="12.95" customHeight="1" x14ac:dyDescent="0.15">
      <c r="A17" s="74"/>
      <c r="B17" s="108"/>
      <c r="C17" s="108"/>
      <c r="D17" s="61"/>
      <c r="E17" s="61"/>
      <c r="F17" s="4" t="str">
        <f t="shared" si="0"/>
        <v/>
      </c>
      <c r="G17" s="61"/>
      <c r="H17" s="74"/>
      <c r="I17" s="61"/>
      <c r="J17" s="1" t="s">
        <v>15</v>
      </c>
      <c r="K17" s="62" t="e">
        <f t="shared" si="1"/>
        <v>#NUM!</v>
      </c>
      <c r="L17" s="62" t="e">
        <f t="shared" si="2"/>
        <v>#NUM!</v>
      </c>
      <c r="M17" s="62" t="e">
        <f t="shared" si="3"/>
        <v>#NUM!</v>
      </c>
      <c r="N17" s="62" t="e">
        <f t="shared" si="4"/>
        <v>#NUM!</v>
      </c>
      <c r="O17" s="62" t="e">
        <f t="shared" si="5"/>
        <v>#NUM!</v>
      </c>
      <c r="P17" s="62" t="e">
        <f t="shared" si="26"/>
        <v>#N/A</v>
      </c>
      <c r="Q17" s="62" t="e">
        <f t="shared" si="6"/>
        <v>#NUM!</v>
      </c>
      <c r="R17" s="62" t="e">
        <f t="shared" si="7"/>
        <v>#NUM!</v>
      </c>
      <c r="S17" s="62" t="e">
        <f t="shared" si="8"/>
        <v>#NUM!</v>
      </c>
      <c r="T17" s="62" t="e">
        <f t="shared" si="9"/>
        <v>#NUM!</v>
      </c>
      <c r="U17" s="62" t="e">
        <f t="shared" si="10"/>
        <v>#N/A</v>
      </c>
      <c r="V17" s="62" t="e">
        <f t="shared" si="11"/>
        <v>#NUM!</v>
      </c>
      <c r="W17" s="62" t="e">
        <f t="shared" si="12"/>
        <v>#NUM!</v>
      </c>
      <c r="X17" s="62" t="e">
        <f t="shared" si="13"/>
        <v>#NUM!</v>
      </c>
      <c r="Y17" s="62" t="e">
        <f t="shared" si="14"/>
        <v>#NUM!</v>
      </c>
      <c r="Z17" s="62" t="e">
        <f t="shared" si="15"/>
        <v>#N/A</v>
      </c>
      <c r="AA17" s="62" t="e">
        <f t="shared" si="16"/>
        <v>#NUM!</v>
      </c>
      <c r="AB17" s="62" t="e">
        <f t="shared" si="17"/>
        <v>#NUM!</v>
      </c>
      <c r="AC17" s="62" t="e">
        <f t="shared" si="18"/>
        <v>#NUM!</v>
      </c>
      <c r="AD17" s="62" t="e">
        <f t="shared" si="19"/>
        <v>#NUM!</v>
      </c>
      <c r="AE17" s="62" t="e">
        <f t="shared" si="20"/>
        <v>#NUM!</v>
      </c>
      <c r="AF17" s="62" t="e">
        <f t="shared" si="21"/>
        <v>#N/A</v>
      </c>
      <c r="AG17" s="62" t="e">
        <f t="shared" si="22"/>
        <v>#NUM!</v>
      </c>
      <c r="AH17" s="62" t="e">
        <f t="shared" si="23"/>
        <v>#NUM!</v>
      </c>
      <c r="AI17" s="62" t="e">
        <f t="shared" si="24"/>
        <v>#NUM!</v>
      </c>
      <c r="AJ17" s="62" t="e">
        <f t="shared" si="25"/>
        <v>#N/A</v>
      </c>
    </row>
    <row r="18" spans="1:36" ht="12.95" customHeight="1" x14ac:dyDescent="0.15">
      <c r="A18" s="74"/>
      <c r="B18" s="108"/>
      <c r="C18" s="108"/>
      <c r="D18" s="61"/>
      <c r="E18" s="61"/>
      <c r="F18" s="4" t="str">
        <f t="shared" si="0"/>
        <v/>
      </c>
      <c r="G18" s="60"/>
      <c r="H18" s="61"/>
      <c r="I18" s="61"/>
      <c r="J18" s="1" t="s">
        <v>15</v>
      </c>
      <c r="K18" s="62" t="e">
        <f t="shared" si="1"/>
        <v>#NUM!</v>
      </c>
      <c r="L18" s="62" t="e">
        <f t="shared" si="2"/>
        <v>#NUM!</v>
      </c>
      <c r="M18" s="62" t="e">
        <f t="shared" si="3"/>
        <v>#NUM!</v>
      </c>
      <c r="N18" s="62" t="e">
        <f t="shared" si="4"/>
        <v>#NUM!</v>
      </c>
      <c r="O18" s="62" t="e">
        <f t="shared" si="5"/>
        <v>#NUM!</v>
      </c>
      <c r="P18" s="62" t="e">
        <f t="shared" si="26"/>
        <v>#N/A</v>
      </c>
      <c r="Q18" s="62" t="e">
        <f t="shared" si="6"/>
        <v>#NUM!</v>
      </c>
      <c r="R18" s="62" t="e">
        <f t="shared" si="7"/>
        <v>#NUM!</v>
      </c>
      <c r="S18" s="62" t="e">
        <f t="shared" si="8"/>
        <v>#NUM!</v>
      </c>
      <c r="T18" s="62" t="e">
        <f t="shared" si="9"/>
        <v>#NUM!</v>
      </c>
      <c r="U18" s="62" t="e">
        <f t="shared" si="10"/>
        <v>#N/A</v>
      </c>
      <c r="V18" s="62" t="e">
        <f t="shared" si="11"/>
        <v>#NUM!</v>
      </c>
      <c r="W18" s="62" t="e">
        <f t="shared" si="12"/>
        <v>#NUM!</v>
      </c>
      <c r="X18" s="62" t="e">
        <f t="shared" si="13"/>
        <v>#NUM!</v>
      </c>
      <c r="Y18" s="62" t="e">
        <f t="shared" si="14"/>
        <v>#NUM!</v>
      </c>
      <c r="Z18" s="62" t="e">
        <f t="shared" si="15"/>
        <v>#N/A</v>
      </c>
      <c r="AA18" s="62" t="e">
        <f t="shared" si="16"/>
        <v>#NUM!</v>
      </c>
      <c r="AB18" s="62" t="e">
        <f t="shared" si="17"/>
        <v>#NUM!</v>
      </c>
      <c r="AC18" s="62" t="e">
        <f t="shared" si="18"/>
        <v>#NUM!</v>
      </c>
      <c r="AD18" s="62" t="e">
        <f t="shared" si="19"/>
        <v>#NUM!</v>
      </c>
      <c r="AE18" s="62" t="e">
        <f t="shared" si="20"/>
        <v>#NUM!</v>
      </c>
      <c r="AF18" s="62" t="e">
        <f t="shared" si="21"/>
        <v>#N/A</v>
      </c>
      <c r="AG18" s="62" t="e">
        <f t="shared" si="22"/>
        <v>#NUM!</v>
      </c>
      <c r="AH18" s="62" t="e">
        <f t="shared" si="23"/>
        <v>#NUM!</v>
      </c>
      <c r="AI18" s="62" t="e">
        <f t="shared" si="24"/>
        <v>#NUM!</v>
      </c>
      <c r="AJ18" s="62" t="e">
        <f t="shared" si="25"/>
        <v>#N/A</v>
      </c>
    </row>
    <row r="19" spans="1:36" ht="12.95" customHeight="1" x14ac:dyDescent="0.15">
      <c r="A19" s="74"/>
      <c r="B19" s="108"/>
      <c r="C19" s="108"/>
      <c r="D19" s="61"/>
      <c r="E19" s="61"/>
      <c r="F19" s="4" t="str">
        <f t="shared" si="0"/>
        <v/>
      </c>
      <c r="G19" s="60"/>
      <c r="H19" s="74"/>
      <c r="I19" s="61"/>
      <c r="J19" s="1" t="s">
        <v>15</v>
      </c>
      <c r="K19" s="62" t="e">
        <f t="shared" si="1"/>
        <v>#NUM!</v>
      </c>
      <c r="L19" s="62" t="e">
        <f t="shared" si="2"/>
        <v>#NUM!</v>
      </c>
      <c r="M19" s="62" t="e">
        <f t="shared" si="3"/>
        <v>#NUM!</v>
      </c>
      <c r="N19" s="62" t="e">
        <f t="shared" si="4"/>
        <v>#NUM!</v>
      </c>
      <c r="O19" s="62" t="e">
        <f t="shared" si="5"/>
        <v>#NUM!</v>
      </c>
      <c r="P19" s="62" t="e">
        <f t="shared" si="26"/>
        <v>#N/A</v>
      </c>
      <c r="Q19" s="62" t="e">
        <f t="shared" si="6"/>
        <v>#NUM!</v>
      </c>
      <c r="R19" s="62" t="e">
        <f t="shared" si="7"/>
        <v>#NUM!</v>
      </c>
      <c r="S19" s="62" t="e">
        <f t="shared" si="8"/>
        <v>#NUM!</v>
      </c>
      <c r="T19" s="62" t="e">
        <f t="shared" si="9"/>
        <v>#NUM!</v>
      </c>
      <c r="U19" s="62" t="e">
        <f t="shared" si="10"/>
        <v>#N/A</v>
      </c>
      <c r="V19" s="62" t="e">
        <f t="shared" si="11"/>
        <v>#NUM!</v>
      </c>
      <c r="W19" s="62" t="e">
        <f t="shared" si="12"/>
        <v>#NUM!</v>
      </c>
      <c r="X19" s="62" t="e">
        <f t="shared" si="13"/>
        <v>#NUM!</v>
      </c>
      <c r="Y19" s="62" t="e">
        <f t="shared" si="14"/>
        <v>#NUM!</v>
      </c>
      <c r="Z19" s="62" t="e">
        <f t="shared" si="15"/>
        <v>#N/A</v>
      </c>
      <c r="AA19" s="62" t="e">
        <f t="shared" si="16"/>
        <v>#NUM!</v>
      </c>
      <c r="AB19" s="62" t="e">
        <f t="shared" si="17"/>
        <v>#NUM!</v>
      </c>
      <c r="AC19" s="62" t="e">
        <f t="shared" si="18"/>
        <v>#NUM!</v>
      </c>
      <c r="AD19" s="62" t="e">
        <f t="shared" si="19"/>
        <v>#NUM!</v>
      </c>
      <c r="AE19" s="62" t="e">
        <f t="shared" si="20"/>
        <v>#NUM!</v>
      </c>
      <c r="AF19" s="62" t="e">
        <f t="shared" si="21"/>
        <v>#N/A</v>
      </c>
      <c r="AG19" s="62" t="e">
        <f t="shared" si="22"/>
        <v>#NUM!</v>
      </c>
      <c r="AH19" s="62" t="e">
        <f t="shared" si="23"/>
        <v>#NUM!</v>
      </c>
      <c r="AI19" s="62" t="e">
        <f t="shared" si="24"/>
        <v>#NUM!</v>
      </c>
      <c r="AJ19" s="62" t="e">
        <f t="shared" si="25"/>
        <v>#N/A</v>
      </c>
    </row>
    <row r="20" spans="1:36" ht="12.95" customHeight="1" x14ac:dyDescent="0.15">
      <c r="A20" s="74"/>
      <c r="B20" s="108"/>
      <c r="C20" s="108"/>
      <c r="D20" s="61"/>
      <c r="E20" s="61"/>
      <c r="F20" s="4" t="str">
        <f t="shared" si="0"/>
        <v/>
      </c>
      <c r="G20" s="5"/>
      <c r="H20" s="61"/>
      <c r="I20" s="61"/>
      <c r="J20" s="1" t="s">
        <v>15</v>
      </c>
      <c r="K20" s="62" t="e">
        <f t="shared" si="1"/>
        <v>#NUM!</v>
      </c>
      <c r="L20" s="62" t="e">
        <f t="shared" si="2"/>
        <v>#NUM!</v>
      </c>
      <c r="M20" s="62" t="e">
        <f t="shared" si="3"/>
        <v>#NUM!</v>
      </c>
      <c r="N20" s="62" t="e">
        <f t="shared" si="4"/>
        <v>#NUM!</v>
      </c>
      <c r="O20" s="62" t="e">
        <f t="shared" si="5"/>
        <v>#NUM!</v>
      </c>
      <c r="P20" s="62" t="e">
        <f t="shared" si="26"/>
        <v>#N/A</v>
      </c>
      <c r="Q20" s="62" t="e">
        <f t="shared" si="6"/>
        <v>#NUM!</v>
      </c>
      <c r="R20" s="62" t="e">
        <f t="shared" si="7"/>
        <v>#NUM!</v>
      </c>
      <c r="S20" s="62" t="e">
        <f t="shared" si="8"/>
        <v>#NUM!</v>
      </c>
      <c r="T20" s="62" t="e">
        <f t="shared" si="9"/>
        <v>#NUM!</v>
      </c>
      <c r="U20" s="62" t="e">
        <f t="shared" si="10"/>
        <v>#N/A</v>
      </c>
      <c r="V20" s="62" t="e">
        <f t="shared" si="11"/>
        <v>#NUM!</v>
      </c>
      <c r="W20" s="62" t="e">
        <f t="shared" si="12"/>
        <v>#NUM!</v>
      </c>
      <c r="X20" s="62" t="e">
        <f t="shared" si="13"/>
        <v>#NUM!</v>
      </c>
      <c r="Y20" s="62" t="e">
        <f t="shared" si="14"/>
        <v>#NUM!</v>
      </c>
      <c r="Z20" s="62" t="e">
        <f t="shared" si="15"/>
        <v>#N/A</v>
      </c>
      <c r="AA20" s="62" t="e">
        <f t="shared" si="16"/>
        <v>#NUM!</v>
      </c>
      <c r="AB20" s="62" t="e">
        <f t="shared" si="17"/>
        <v>#NUM!</v>
      </c>
      <c r="AC20" s="62" t="e">
        <f t="shared" si="18"/>
        <v>#NUM!</v>
      </c>
      <c r="AD20" s="62" t="e">
        <f t="shared" si="19"/>
        <v>#NUM!</v>
      </c>
      <c r="AE20" s="62" t="e">
        <f t="shared" si="20"/>
        <v>#NUM!</v>
      </c>
      <c r="AF20" s="62" t="e">
        <f t="shared" si="21"/>
        <v>#N/A</v>
      </c>
      <c r="AG20" s="62" t="e">
        <f t="shared" si="22"/>
        <v>#NUM!</v>
      </c>
      <c r="AH20" s="62" t="e">
        <f t="shared" si="23"/>
        <v>#NUM!</v>
      </c>
      <c r="AI20" s="62" t="e">
        <f t="shared" si="24"/>
        <v>#NUM!</v>
      </c>
      <c r="AJ20" s="62" t="e">
        <f t="shared" si="25"/>
        <v>#N/A</v>
      </c>
    </row>
    <row r="21" spans="1:36" ht="12.95" customHeight="1" x14ac:dyDescent="0.15">
      <c r="A21" s="74"/>
      <c r="B21" s="108"/>
      <c r="C21" s="108"/>
      <c r="D21" s="61"/>
      <c r="E21" s="61"/>
      <c r="F21" s="4" t="str">
        <f t="shared" si="0"/>
        <v/>
      </c>
      <c r="G21" s="60"/>
      <c r="H21" s="74"/>
      <c r="I21" s="61"/>
      <c r="J21" s="1" t="s">
        <v>15</v>
      </c>
      <c r="K21" s="62" t="e">
        <f t="shared" si="1"/>
        <v>#NUM!</v>
      </c>
      <c r="L21" s="62" t="e">
        <f t="shared" si="2"/>
        <v>#NUM!</v>
      </c>
      <c r="M21" s="62" t="e">
        <f t="shared" si="3"/>
        <v>#NUM!</v>
      </c>
      <c r="N21" s="62" t="e">
        <f t="shared" si="4"/>
        <v>#NUM!</v>
      </c>
      <c r="O21" s="62" t="e">
        <f t="shared" si="5"/>
        <v>#NUM!</v>
      </c>
      <c r="P21" s="62" t="e">
        <f t="shared" si="26"/>
        <v>#N/A</v>
      </c>
      <c r="Q21" s="62" t="e">
        <f t="shared" si="6"/>
        <v>#NUM!</v>
      </c>
      <c r="R21" s="62" t="e">
        <f t="shared" si="7"/>
        <v>#NUM!</v>
      </c>
      <c r="S21" s="62" t="e">
        <f t="shared" si="8"/>
        <v>#NUM!</v>
      </c>
      <c r="T21" s="62" t="e">
        <f t="shared" si="9"/>
        <v>#NUM!</v>
      </c>
      <c r="U21" s="62" t="e">
        <f t="shared" si="10"/>
        <v>#N/A</v>
      </c>
      <c r="V21" s="62" t="e">
        <f t="shared" si="11"/>
        <v>#NUM!</v>
      </c>
      <c r="W21" s="62" t="e">
        <f t="shared" si="12"/>
        <v>#NUM!</v>
      </c>
      <c r="X21" s="62" t="e">
        <f t="shared" si="13"/>
        <v>#NUM!</v>
      </c>
      <c r="Y21" s="62" t="e">
        <f t="shared" si="14"/>
        <v>#NUM!</v>
      </c>
      <c r="Z21" s="62" t="e">
        <f t="shared" si="15"/>
        <v>#N/A</v>
      </c>
      <c r="AA21" s="62" t="e">
        <f t="shared" si="16"/>
        <v>#NUM!</v>
      </c>
      <c r="AB21" s="62" t="e">
        <f t="shared" si="17"/>
        <v>#NUM!</v>
      </c>
      <c r="AC21" s="62" t="e">
        <f t="shared" si="18"/>
        <v>#NUM!</v>
      </c>
      <c r="AD21" s="62" t="e">
        <f t="shared" si="19"/>
        <v>#NUM!</v>
      </c>
      <c r="AE21" s="62" t="e">
        <f t="shared" si="20"/>
        <v>#NUM!</v>
      </c>
      <c r="AF21" s="62" t="e">
        <f t="shared" si="21"/>
        <v>#N/A</v>
      </c>
      <c r="AG21" s="62" t="e">
        <f t="shared" si="22"/>
        <v>#NUM!</v>
      </c>
      <c r="AH21" s="62" t="e">
        <f t="shared" si="23"/>
        <v>#NUM!</v>
      </c>
      <c r="AI21" s="62" t="e">
        <f t="shared" si="24"/>
        <v>#NUM!</v>
      </c>
      <c r="AJ21" s="62" t="e">
        <f t="shared" si="25"/>
        <v>#N/A</v>
      </c>
    </row>
    <row r="22" spans="1:36" ht="12.95" customHeight="1" x14ac:dyDescent="0.15">
      <c r="A22" s="74"/>
      <c r="B22" s="108"/>
      <c r="C22" s="108"/>
      <c r="D22" s="61"/>
      <c r="E22" s="61"/>
      <c r="F22" s="4" t="str">
        <f t="shared" si="0"/>
        <v/>
      </c>
      <c r="G22" s="60"/>
      <c r="H22" s="74"/>
      <c r="I22" s="61"/>
      <c r="J22" s="1" t="s">
        <v>15</v>
      </c>
      <c r="K22" s="62" t="e">
        <f t="shared" si="1"/>
        <v>#NUM!</v>
      </c>
      <c r="L22" s="62" t="e">
        <f t="shared" si="2"/>
        <v>#NUM!</v>
      </c>
      <c r="M22" s="62" t="e">
        <f t="shared" si="3"/>
        <v>#NUM!</v>
      </c>
      <c r="N22" s="62" t="e">
        <f t="shared" si="4"/>
        <v>#NUM!</v>
      </c>
      <c r="O22" s="62" t="e">
        <f t="shared" si="5"/>
        <v>#NUM!</v>
      </c>
      <c r="P22" s="62" t="e">
        <f t="shared" si="26"/>
        <v>#N/A</v>
      </c>
      <c r="Q22" s="62" t="e">
        <f t="shared" si="6"/>
        <v>#NUM!</v>
      </c>
      <c r="R22" s="62" t="e">
        <f t="shared" si="7"/>
        <v>#NUM!</v>
      </c>
      <c r="S22" s="62" t="e">
        <f t="shared" si="8"/>
        <v>#NUM!</v>
      </c>
      <c r="T22" s="62" t="e">
        <f t="shared" si="9"/>
        <v>#NUM!</v>
      </c>
      <c r="U22" s="62" t="e">
        <f t="shared" si="10"/>
        <v>#N/A</v>
      </c>
      <c r="V22" s="62" t="e">
        <f t="shared" si="11"/>
        <v>#NUM!</v>
      </c>
      <c r="W22" s="62" t="e">
        <f t="shared" si="12"/>
        <v>#NUM!</v>
      </c>
      <c r="X22" s="62" t="e">
        <f t="shared" si="13"/>
        <v>#NUM!</v>
      </c>
      <c r="Y22" s="62" t="e">
        <f t="shared" si="14"/>
        <v>#NUM!</v>
      </c>
      <c r="Z22" s="62" t="e">
        <f t="shared" si="15"/>
        <v>#N/A</v>
      </c>
      <c r="AA22" s="62" t="e">
        <f t="shared" si="16"/>
        <v>#NUM!</v>
      </c>
      <c r="AB22" s="62" t="e">
        <f t="shared" si="17"/>
        <v>#NUM!</v>
      </c>
      <c r="AC22" s="62" t="e">
        <f t="shared" si="18"/>
        <v>#NUM!</v>
      </c>
      <c r="AD22" s="62" t="e">
        <f t="shared" si="19"/>
        <v>#NUM!</v>
      </c>
      <c r="AE22" s="62" t="e">
        <f t="shared" si="20"/>
        <v>#NUM!</v>
      </c>
      <c r="AF22" s="62" t="e">
        <f t="shared" si="21"/>
        <v>#N/A</v>
      </c>
      <c r="AG22" s="62" t="e">
        <f t="shared" si="22"/>
        <v>#NUM!</v>
      </c>
      <c r="AH22" s="62" t="e">
        <f t="shared" si="23"/>
        <v>#NUM!</v>
      </c>
      <c r="AI22" s="62" t="e">
        <f t="shared" si="24"/>
        <v>#NUM!</v>
      </c>
      <c r="AJ22" s="62" t="e">
        <f t="shared" si="25"/>
        <v>#N/A</v>
      </c>
    </row>
    <row r="23" spans="1:36" ht="12.95" customHeight="1" x14ac:dyDescent="0.15">
      <c r="A23" s="74"/>
      <c r="B23" s="108"/>
      <c r="C23" s="108"/>
      <c r="D23" s="61"/>
      <c r="E23" s="61"/>
      <c r="F23" s="4" t="str">
        <f t="shared" si="0"/>
        <v/>
      </c>
      <c r="G23" s="5"/>
      <c r="H23" s="74"/>
      <c r="I23" s="61"/>
      <c r="J23" s="1" t="s">
        <v>15</v>
      </c>
      <c r="K23" s="62" t="e">
        <f t="shared" si="1"/>
        <v>#NUM!</v>
      </c>
      <c r="L23" s="62" t="e">
        <f t="shared" si="2"/>
        <v>#NUM!</v>
      </c>
      <c r="M23" s="62" t="e">
        <f t="shared" si="3"/>
        <v>#NUM!</v>
      </c>
      <c r="N23" s="62" t="e">
        <f t="shared" si="4"/>
        <v>#NUM!</v>
      </c>
      <c r="O23" s="62" t="e">
        <f t="shared" si="5"/>
        <v>#NUM!</v>
      </c>
      <c r="P23" s="62" t="e">
        <f t="shared" si="26"/>
        <v>#N/A</v>
      </c>
      <c r="Q23" s="62" t="e">
        <f t="shared" si="6"/>
        <v>#NUM!</v>
      </c>
      <c r="R23" s="62" t="e">
        <f t="shared" si="7"/>
        <v>#NUM!</v>
      </c>
      <c r="S23" s="62" t="e">
        <f t="shared" si="8"/>
        <v>#NUM!</v>
      </c>
      <c r="T23" s="62" t="e">
        <f t="shared" si="9"/>
        <v>#NUM!</v>
      </c>
      <c r="U23" s="62" t="e">
        <f t="shared" si="10"/>
        <v>#N/A</v>
      </c>
      <c r="V23" s="62" t="e">
        <f t="shared" si="11"/>
        <v>#NUM!</v>
      </c>
      <c r="W23" s="62" t="e">
        <f t="shared" si="12"/>
        <v>#NUM!</v>
      </c>
      <c r="X23" s="62" t="e">
        <f t="shared" si="13"/>
        <v>#NUM!</v>
      </c>
      <c r="Y23" s="62" t="e">
        <f t="shared" si="14"/>
        <v>#NUM!</v>
      </c>
      <c r="Z23" s="62" t="e">
        <f t="shared" si="15"/>
        <v>#N/A</v>
      </c>
      <c r="AA23" s="62" t="e">
        <f t="shared" si="16"/>
        <v>#NUM!</v>
      </c>
      <c r="AB23" s="62" t="e">
        <f t="shared" si="17"/>
        <v>#NUM!</v>
      </c>
      <c r="AC23" s="62" t="e">
        <f t="shared" si="18"/>
        <v>#NUM!</v>
      </c>
      <c r="AD23" s="62" t="e">
        <f t="shared" si="19"/>
        <v>#NUM!</v>
      </c>
      <c r="AE23" s="62" t="e">
        <f t="shared" si="20"/>
        <v>#NUM!</v>
      </c>
      <c r="AF23" s="62" t="e">
        <f t="shared" si="21"/>
        <v>#N/A</v>
      </c>
      <c r="AG23" s="62" t="e">
        <f t="shared" si="22"/>
        <v>#NUM!</v>
      </c>
      <c r="AH23" s="62" t="e">
        <f t="shared" si="23"/>
        <v>#NUM!</v>
      </c>
      <c r="AI23" s="62" t="e">
        <f t="shared" si="24"/>
        <v>#NUM!</v>
      </c>
      <c r="AJ23" s="62" t="e">
        <f t="shared" si="25"/>
        <v>#N/A</v>
      </c>
    </row>
    <row r="24" spans="1:36" ht="12.95" customHeight="1" x14ac:dyDescent="0.15">
      <c r="A24" s="74"/>
      <c r="B24" s="108"/>
      <c r="C24" s="108"/>
      <c r="D24" s="61"/>
      <c r="E24" s="61"/>
      <c r="F24" s="4" t="str">
        <f t="shared" si="0"/>
        <v/>
      </c>
      <c r="G24" s="61"/>
      <c r="H24" s="61"/>
      <c r="I24" s="61"/>
      <c r="J24" s="1" t="s">
        <v>15</v>
      </c>
      <c r="K24" s="62" t="e">
        <f t="shared" si="1"/>
        <v>#NUM!</v>
      </c>
      <c r="L24" s="62" t="e">
        <f t="shared" si="2"/>
        <v>#NUM!</v>
      </c>
      <c r="M24" s="62" t="e">
        <f t="shared" si="3"/>
        <v>#NUM!</v>
      </c>
      <c r="N24" s="62" t="e">
        <f t="shared" si="4"/>
        <v>#NUM!</v>
      </c>
      <c r="O24" s="62" t="e">
        <f t="shared" si="5"/>
        <v>#NUM!</v>
      </c>
      <c r="P24" s="62" t="e">
        <f t="shared" si="26"/>
        <v>#N/A</v>
      </c>
      <c r="Q24" s="62" t="e">
        <f t="shared" si="6"/>
        <v>#NUM!</v>
      </c>
      <c r="R24" s="62" t="e">
        <f t="shared" si="7"/>
        <v>#NUM!</v>
      </c>
      <c r="S24" s="62" t="e">
        <f t="shared" si="8"/>
        <v>#NUM!</v>
      </c>
      <c r="T24" s="62" t="e">
        <f t="shared" si="9"/>
        <v>#NUM!</v>
      </c>
      <c r="U24" s="62" t="e">
        <f t="shared" si="10"/>
        <v>#N/A</v>
      </c>
      <c r="V24" s="62" t="e">
        <f t="shared" si="11"/>
        <v>#NUM!</v>
      </c>
      <c r="W24" s="62" t="e">
        <f t="shared" si="12"/>
        <v>#NUM!</v>
      </c>
      <c r="X24" s="62" t="e">
        <f t="shared" si="13"/>
        <v>#NUM!</v>
      </c>
      <c r="Y24" s="62" t="e">
        <f t="shared" si="14"/>
        <v>#NUM!</v>
      </c>
      <c r="Z24" s="62" t="e">
        <f t="shared" si="15"/>
        <v>#N/A</v>
      </c>
      <c r="AA24" s="62" t="e">
        <f t="shared" si="16"/>
        <v>#NUM!</v>
      </c>
      <c r="AB24" s="62" t="e">
        <f t="shared" si="17"/>
        <v>#NUM!</v>
      </c>
      <c r="AC24" s="62" t="e">
        <f t="shared" si="18"/>
        <v>#NUM!</v>
      </c>
      <c r="AD24" s="62" t="e">
        <f t="shared" si="19"/>
        <v>#NUM!</v>
      </c>
      <c r="AE24" s="62" t="e">
        <f t="shared" si="20"/>
        <v>#NUM!</v>
      </c>
      <c r="AF24" s="62" t="e">
        <f t="shared" si="21"/>
        <v>#N/A</v>
      </c>
      <c r="AG24" s="62" t="e">
        <f t="shared" si="22"/>
        <v>#NUM!</v>
      </c>
      <c r="AH24" s="62" t="e">
        <f t="shared" si="23"/>
        <v>#NUM!</v>
      </c>
      <c r="AI24" s="62" t="e">
        <f t="shared" si="24"/>
        <v>#NUM!</v>
      </c>
      <c r="AJ24" s="62" t="e">
        <f t="shared" si="25"/>
        <v>#N/A</v>
      </c>
    </row>
    <row r="25" spans="1:36" ht="12.95" customHeight="1" x14ac:dyDescent="0.15">
      <c r="A25" s="74"/>
      <c r="B25" s="108"/>
      <c r="C25" s="108"/>
      <c r="D25" s="61"/>
      <c r="E25" s="61"/>
      <c r="F25" s="4" t="str">
        <f t="shared" si="0"/>
        <v/>
      </c>
      <c r="G25" s="76"/>
      <c r="H25" s="74"/>
      <c r="I25" s="61"/>
      <c r="J25" s="1" t="s">
        <v>15</v>
      </c>
      <c r="K25" s="62" t="e">
        <f t="shared" si="1"/>
        <v>#NUM!</v>
      </c>
      <c r="L25" s="62" t="e">
        <f t="shared" si="2"/>
        <v>#NUM!</v>
      </c>
      <c r="M25" s="62" t="e">
        <f t="shared" si="3"/>
        <v>#NUM!</v>
      </c>
      <c r="N25" s="62" t="e">
        <f t="shared" si="4"/>
        <v>#NUM!</v>
      </c>
      <c r="O25" s="62" t="e">
        <f t="shared" si="5"/>
        <v>#NUM!</v>
      </c>
      <c r="P25" s="62" t="e">
        <f t="shared" si="26"/>
        <v>#N/A</v>
      </c>
      <c r="Q25" s="62" t="e">
        <f t="shared" si="6"/>
        <v>#NUM!</v>
      </c>
      <c r="R25" s="62" t="e">
        <f t="shared" si="7"/>
        <v>#NUM!</v>
      </c>
      <c r="S25" s="62" t="e">
        <f t="shared" si="8"/>
        <v>#NUM!</v>
      </c>
      <c r="T25" s="62" t="e">
        <f t="shared" si="9"/>
        <v>#NUM!</v>
      </c>
      <c r="U25" s="62" t="e">
        <f t="shared" si="10"/>
        <v>#N/A</v>
      </c>
      <c r="V25" s="62" t="e">
        <f t="shared" si="11"/>
        <v>#NUM!</v>
      </c>
      <c r="W25" s="62" t="e">
        <f t="shared" si="12"/>
        <v>#NUM!</v>
      </c>
      <c r="X25" s="62" t="e">
        <f t="shared" si="13"/>
        <v>#NUM!</v>
      </c>
      <c r="Y25" s="62" t="e">
        <f t="shared" si="14"/>
        <v>#NUM!</v>
      </c>
      <c r="Z25" s="62" t="e">
        <f t="shared" si="15"/>
        <v>#N/A</v>
      </c>
      <c r="AA25" s="62" t="e">
        <f t="shared" si="16"/>
        <v>#NUM!</v>
      </c>
      <c r="AB25" s="62" t="e">
        <f t="shared" si="17"/>
        <v>#NUM!</v>
      </c>
      <c r="AC25" s="62" t="e">
        <f t="shared" si="18"/>
        <v>#NUM!</v>
      </c>
      <c r="AD25" s="62" t="e">
        <f t="shared" si="19"/>
        <v>#NUM!</v>
      </c>
      <c r="AE25" s="62" t="e">
        <f t="shared" si="20"/>
        <v>#NUM!</v>
      </c>
      <c r="AF25" s="62" t="e">
        <f t="shared" si="21"/>
        <v>#N/A</v>
      </c>
      <c r="AG25" s="62" t="e">
        <f t="shared" si="22"/>
        <v>#NUM!</v>
      </c>
      <c r="AH25" s="62" t="e">
        <f t="shared" si="23"/>
        <v>#NUM!</v>
      </c>
      <c r="AI25" s="62" t="e">
        <f t="shared" si="24"/>
        <v>#NUM!</v>
      </c>
      <c r="AJ25" s="62" t="e">
        <f t="shared" si="25"/>
        <v>#N/A</v>
      </c>
    </row>
    <row r="26" spans="1:36" ht="12.95" customHeight="1" x14ac:dyDescent="0.15">
      <c r="A26" s="74"/>
      <c r="B26" s="108"/>
      <c r="C26" s="108"/>
      <c r="D26" s="61"/>
      <c r="E26" s="61"/>
      <c r="F26" s="4" t="str">
        <f t="shared" si="0"/>
        <v/>
      </c>
      <c r="G26" s="76"/>
      <c r="H26" s="74"/>
      <c r="I26" s="61"/>
      <c r="J26" s="1" t="s">
        <v>15</v>
      </c>
      <c r="K26" s="62" t="e">
        <f t="shared" si="1"/>
        <v>#NUM!</v>
      </c>
      <c r="L26" s="62" t="e">
        <f t="shared" si="2"/>
        <v>#NUM!</v>
      </c>
      <c r="M26" s="62" t="e">
        <f t="shared" si="3"/>
        <v>#NUM!</v>
      </c>
      <c r="N26" s="62" t="e">
        <f t="shared" si="4"/>
        <v>#NUM!</v>
      </c>
      <c r="O26" s="62" t="e">
        <f t="shared" si="5"/>
        <v>#NUM!</v>
      </c>
      <c r="P26" s="62" t="e">
        <f t="shared" si="26"/>
        <v>#N/A</v>
      </c>
      <c r="Q26" s="62" t="e">
        <f t="shared" si="6"/>
        <v>#NUM!</v>
      </c>
      <c r="R26" s="62" t="e">
        <f t="shared" si="7"/>
        <v>#NUM!</v>
      </c>
      <c r="S26" s="62" t="e">
        <f t="shared" si="8"/>
        <v>#NUM!</v>
      </c>
      <c r="T26" s="62" t="e">
        <f t="shared" si="9"/>
        <v>#NUM!</v>
      </c>
      <c r="U26" s="62" t="e">
        <f t="shared" si="10"/>
        <v>#N/A</v>
      </c>
      <c r="V26" s="62" t="e">
        <f t="shared" si="11"/>
        <v>#NUM!</v>
      </c>
      <c r="W26" s="62" t="e">
        <f t="shared" si="12"/>
        <v>#NUM!</v>
      </c>
      <c r="X26" s="62" t="e">
        <f t="shared" si="13"/>
        <v>#NUM!</v>
      </c>
      <c r="Y26" s="62" t="e">
        <f t="shared" si="14"/>
        <v>#NUM!</v>
      </c>
      <c r="Z26" s="62" t="e">
        <f t="shared" si="15"/>
        <v>#N/A</v>
      </c>
      <c r="AA26" s="62" t="e">
        <f t="shared" si="16"/>
        <v>#NUM!</v>
      </c>
      <c r="AB26" s="62" t="e">
        <f t="shared" si="17"/>
        <v>#NUM!</v>
      </c>
      <c r="AC26" s="62" t="e">
        <f t="shared" si="18"/>
        <v>#NUM!</v>
      </c>
      <c r="AD26" s="62" t="e">
        <f t="shared" si="19"/>
        <v>#NUM!</v>
      </c>
      <c r="AE26" s="62" t="e">
        <f t="shared" si="20"/>
        <v>#NUM!</v>
      </c>
      <c r="AF26" s="62" t="e">
        <f t="shared" si="21"/>
        <v>#N/A</v>
      </c>
      <c r="AG26" s="62" t="e">
        <f t="shared" si="22"/>
        <v>#NUM!</v>
      </c>
      <c r="AH26" s="62" t="e">
        <f t="shared" si="23"/>
        <v>#NUM!</v>
      </c>
      <c r="AI26" s="62" t="e">
        <f t="shared" si="24"/>
        <v>#NUM!</v>
      </c>
      <c r="AJ26" s="62" t="e">
        <f t="shared" si="25"/>
        <v>#N/A</v>
      </c>
    </row>
    <row r="27" spans="1:36" ht="12.95" customHeight="1" x14ac:dyDescent="0.15">
      <c r="A27" s="61"/>
      <c r="B27" s="108"/>
      <c r="C27" s="108"/>
      <c r="D27" s="61"/>
      <c r="E27" s="61"/>
      <c r="F27" s="4" t="str">
        <f t="shared" si="0"/>
        <v/>
      </c>
      <c r="G27" s="61"/>
      <c r="H27" s="61"/>
      <c r="I27" s="61"/>
      <c r="J27" s="1" t="s">
        <v>15</v>
      </c>
      <c r="K27" s="62" t="e">
        <f t="shared" si="1"/>
        <v>#NUM!</v>
      </c>
      <c r="L27" s="62" t="e">
        <f t="shared" si="2"/>
        <v>#NUM!</v>
      </c>
      <c r="M27" s="62" t="e">
        <f t="shared" si="3"/>
        <v>#NUM!</v>
      </c>
      <c r="N27" s="62" t="e">
        <f t="shared" si="4"/>
        <v>#NUM!</v>
      </c>
      <c r="O27" s="62" t="e">
        <f t="shared" si="5"/>
        <v>#NUM!</v>
      </c>
      <c r="P27" s="62" t="e">
        <f t="shared" si="26"/>
        <v>#N/A</v>
      </c>
      <c r="Q27" s="62" t="e">
        <f t="shared" si="6"/>
        <v>#NUM!</v>
      </c>
      <c r="R27" s="62" t="e">
        <f t="shared" si="7"/>
        <v>#NUM!</v>
      </c>
      <c r="S27" s="62" t="e">
        <f t="shared" si="8"/>
        <v>#NUM!</v>
      </c>
      <c r="T27" s="62" t="e">
        <f t="shared" si="9"/>
        <v>#NUM!</v>
      </c>
      <c r="U27" s="62" t="e">
        <f t="shared" si="10"/>
        <v>#N/A</v>
      </c>
      <c r="V27" s="62" t="e">
        <f t="shared" si="11"/>
        <v>#NUM!</v>
      </c>
      <c r="W27" s="62" t="e">
        <f t="shared" si="12"/>
        <v>#NUM!</v>
      </c>
      <c r="X27" s="62" t="e">
        <f t="shared" si="13"/>
        <v>#NUM!</v>
      </c>
      <c r="Y27" s="62" t="e">
        <f t="shared" si="14"/>
        <v>#NUM!</v>
      </c>
      <c r="Z27" s="62" t="e">
        <f t="shared" si="15"/>
        <v>#N/A</v>
      </c>
      <c r="AA27" s="62" t="e">
        <f t="shared" si="16"/>
        <v>#NUM!</v>
      </c>
      <c r="AB27" s="62" t="e">
        <f t="shared" si="17"/>
        <v>#NUM!</v>
      </c>
      <c r="AC27" s="62" t="e">
        <f t="shared" si="18"/>
        <v>#NUM!</v>
      </c>
      <c r="AD27" s="62" t="e">
        <f t="shared" si="19"/>
        <v>#NUM!</v>
      </c>
      <c r="AE27" s="62" t="e">
        <f t="shared" si="20"/>
        <v>#NUM!</v>
      </c>
      <c r="AF27" s="62" t="e">
        <f t="shared" si="21"/>
        <v>#N/A</v>
      </c>
      <c r="AG27" s="62" t="e">
        <f t="shared" si="22"/>
        <v>#NUM!</v>
      </c>
      <c r="AH27" s="62" t="e">
        <f t="shared" si="23"/>
        <v>#NUM!</v>
      </c>
      <c r="AI27" s="62" t="e">
        <f t="shared" si="24"/>
        <v>#NUM!</v>
      </c>
      <c r="AJ27" s="62" t="e">
        <f t="shared" si="25"/>
        <v>#N/A</v>
      </c>
    </row>
    <row r="28" spans="1:36" ht="12.95" customHeight="1" x14ac:dyDescent="0.15">
      <c r="A28" s="61"/>
      <c r="B28" s="108"/>
      <c r="C28" s="108"/>
      <c r="D28" s="61"/>
      <c r="E28" s="61"/>
      <c r="F28" s="4" t="str">
        <f t="shared" si="0"/>
        <v/>
      </c>
      <c r="G28" s="61"/>
      <c r="H28" s="61"/>
      <c r="I28" s="61"/>
      <c r="J28" s="1" t="s">
        <v>15</v>
      </c>
      <c r="K28" s="62" t="e">
        <f t="shared" si="1"/>
        <v>#NUM!</v>
      </c>
      <c r="L28" s="62" t="e">
        <f t="shared" si="2"/>
        <v>#NUM!</v>
      </c>
      <c r="M28" s="62" t="e">
        <f t="shared" si="3"/>
        <v>#NUM!</v>
      </c>
      <c r="N28" s="67" t="e">
        <f t="shared" si="4"/>
        <v>#NUM!</v>
      </c>
      <c r="O28" s="62" t="e">
        <f t="shared" si="5"/>
        <v>#NUM!</v>
      </c>
      <c r="P28" s="62" t="e">
        <f t="shared" si="26"/>
        <v>#N/A</v>
      </c>
      <c r="Q28" s="62" t="e">
        <f t="shared" si="6"/>
        <v>#NUM!</v>
      </c>
      <c r="R28" s="62" t="e">
        <f t="shared" si="7"/>
        <v>#NUM!</v>
      </c>
      <c r="S28" s="62" t="e">
        <f t="shared" si="8"/>
        <v>#NUM!</v>
      </c>
      <c r="T28" s="62" t="e">
        <f t="shared" si="9"/>
        <v>#NUM!</v>
      </c>
      <c r="U28" s="62" t="e">
        <f t="shared" si="10"/>
        <v>#N/A</v>
      </c>
      <c r="V28" s="62" t="e">
        <f t="shared" si="11"/>
        <v>#NUM!</v>
      </c>
      <c r="W28" s="62" t="e">
        <f t="shared" si="12"/>
        <v>#NUM!</v>
      </c>
      <c r="X28" s="62" t="e">
        <f t="shared" si="13"/>
        <v>#NUM!</v>
      </c>
      <c r="Y28" s="62" t="e">
        <f t="shared" si="14"/>
        <v>#NUM!</v>
      </c>
      <c r="Z28" s="62" t="e">
        <f t="shared" si="15"/>
        <v>#N/A</v>
      </c>
      <c r="AA28" s="62" t="e">
        <f t="shared" si="16"/>
        <v>#NUM!</v>
      </c>
      <c r="AB28" s="62" t="e">
        <f t="shared" si="17"/>
        <v>#NUM!</v>
      </c>
      <c r="AC28" s="62" t="e">
        <f t="shared" si="18"/>
        <v>#NUM!</v>
      </c>
      <c r="AD28" s="62" t="e">
        <f t="shared" si="19"/>
        <v>#NUM!</v>
      </c>
      <c r="AE28" s="62" t="e">
        <f t="shared" si="20"/>
        <v>#NUM!</v>
      </c>
      <c r="AF28" s="62" t="e">
        <f t="shared" si="21"/>
        <v>#N/A</v>
      </c>
      <c r="AG28" s="62" t="e">
        <f t="shared" si="22"/>
        <v>#NUM!</v>
      </c>
      <c r="AH28" s="62" t="e">
        <f t="shared" si="23"/>
        <v>#NUM!</v>
      </c>
      <c r="AI28" s="62" t="e">
        <f t="shared" si="24"/>
        <v>#NUM!</v>
      </c>
      <c r="AJ28" s="62" t="e">
        <f t="shared" si="25"/>
        <v>#N/A</v>
      </c>
    </row>
    <row r="29" spans="1:36" ht="12.95" customHeight="1" x14ac:dyDescent="0.15">
      <c r="A29" s="61"/>
      <c r="B29" s="108"/>
      <c r="C29" s="108"/>
      <c r="D29" s="61"/>
      <c r="E29" s="61"/>
      <c r="F29" s="4" t="str">
        <f t="shared" si="0"/>
        <v/>
      </c>
      <c r="G29" s="61"/>
      <c r="H29" s="61"/>
      <c r="I29" s="61"/>
      <c r="J29" s="1" t="s">
        <v>15</v>
      </c>
      <c r="K29" s="62" t="e">
        <f t="shared" si="1"/>
        <v>#NUM!</v>
      </c>
      <c r="L29" s="62" t="e">
        <f t="shared" si="2"/>
        <v>#NUM!</v>
      </c>
      <c r="M29" s="62" t="e">
        <f t="shared" si="3"/>
        <v>#NUM!</v>
      </c>
      <c r="N29" s="62" t="e">
        <f t="shared" si="4"/>
        <v>#NUM!</v>
      </c>
      <c r="O29" s="62" t="e">
        <f t="shared" si="5"/>
        <v>#NUM!</v>
      </c>
      <c r="P29" s="62" t="e">
        <f t="shared" si="26"/>
        <v>#N/A</v>
      </c>
      <c r="Q29" s="62" t="e">
        <f t="shared" si="6"/>
        <v>#NUM!</v>
      </c>
      <c r="R29" s="62" t="e">
        <f t="shared" si="7"/>
        <v>#NUM!</v>
      </c>
      <c r="S29" s="62" t="e">
        <f t="shared" si="8"/>
        <v>#NUM!</v>
      </c>
      <c r="T29" s="62" t="e">
        <f t="shared" si="9"/>
        <v>#NUM!</v>
      </c>
      <c r="U29" s="62" t="e">
        <f t="shared" si="10"/>
        <v>#N/A</v>
      </c>
      <c r="V29" s="62" t="e">
        <f t="shared" si="11"/>
        <v>#NUM!</v>
      </c>
      <c r="W29" s="62" t="e">
        <f t="shared" si="12"/>
        <v>#NUM!</v>
      </c>
      <c r="X29" s="62" t="e">
        <f t="shared" si="13"/>
        <v>#NUM!</v>
      </c>
      <c r="Y29" s="62" t="e">
        <f t="shared" si="14"/>
        <v>#NUM!</v>
      </c>
      <c r="Z29" s="62" t="e">
        <f t="shared" si="15"/>
        <v>#N/A</v>
      </c>
      <c r="AA29" s="62" t="e">
        <f t="shared" si="16"/>
        <v>#NUM!</v>
      </c>
      <c r="AB29" s="62" t="e">
        <f t="shared" si="17"/>
        <v>#NUM!</v>
      </c>
      <c r="AC29" s="62" t="e">
        <f t="shared" si="18"/>
        <v>#NUM!</v>
      </c>
      <c r="AD29" s="62" t="e">
        <f t="shared" si="19"/>
        <v>#NUM!</v>
      </c>
      <c r="AE29" s="62" t="e">
        <f t="shared" si="20"/>
        <v>#NUM!</v>
      </c>
      <c r="AF29" s="62" t="e">
        <f t="shared" si="21"/>
        <v>#N/A</v>
      </c>
      <c r="AG29" s="62" t="e">
        <f t="shared" si="22"/>
        <v>#NUM!</v>
      </c>
      <c r="AH29" s="62" t="e">
        <f t="shared" si="23"/>
        <v>#NUM!</v>
      </c>
      <c r="AI29" s="62" t="e">
        <f t="shared" si="24"/>
        <v>#NUM!</v>
      </c>
      <c r="AJ29" s="62" t="e">
        <f t="shared" si="25"/>
        <v>#N/A</v>
      </c>
    </row>
    <row r="30" spans="1:36" ht="12.95" customHeight="1" x14ac:dyDescent="0.15">
      <c r="A30" s="61"/>
      <c r="B30" s="108"/>
      <c r="C30" s="108"/>
      <c r="D30" s="61"/>
      <c r="E30" s="61"/>
      <c r="F30" s="4" t="str">
        <f t="shared" si="0"/>
        <v/>
      </c>
      <c r="G30" s="6"/>
      <c r="H30" s="61"/>
      <c r="I30" s="61"/>
      <c r="J30" s="1" t="s">
        <v>15</v>
      </c>
      <c r="K30" s="62" t="e">
        <f t="shared" si="1"/>
        <v>#NUM!</v>
      </c>
      <c r="L30" s="62" t="e">
        <f t="shared" si="2"/>
        <v>#NUM!</v>
      </c>
      <c r="M30" s="62" t="e">
        <f t="shared" si="3"/>
        <v>#NUM!</v>
      </c>
      <c r="N30" s="62" t="e">
        <f t="shared" si="4"/>
        <v>#NUM!</v>
      </c>
      <c r="O30" s="62" t="e">
        <f t="shared" si="5"/>
        <v>#NUM!</v>
      </c>
      <c r="P30" s="62" t="e">
        <f t="shared" si="26"/>
        <v>#N/A</v>
      </c>
      <c r="Q30" s="62" t="e">
        <f t="shared" si="6"/>
        <v>#NUM!</v>
      </c>
      <c r="R30" s="62" t="e">
        <f t="shared" si="7"/>
        <v>#NUM!</v>
      </c>
      <c r="S30" s="62" t="e">
        <f t="shared" si="8"/>
        <v>#NUM!</v>
      </c>
      <c r="T30" s="62" t="e">
        <f t="shared" si="9"/>
        <v>#NUM!</v>
      </c>
      <c r="U30" s="62" t="e">
        <f t="shared" si="10"/>
        <v>#N/A</v>
      </c>
      <c r="V30" s="62" t="e">
        <f t="shared" si="11"/>
        <v>#NUM!</v>
      </c>
      <c r="W30" s="62" t="e">
        <f t="shared" si="12"/>
        <v>#NUM!</v>
      </c>
      <c r="X30" s="62" t="e">
        <f t="shared" si="13"/>
        <v>#NUM!</v>
      </c>
      <c r="Y30" s="62" t="e">
        <f t="shared" si="14"/>
        <v>#NUM!</v>
      </c>
      <c r="Z30" s="62" t="e">
        <f t="shared" si="15"/>
        <v>#N/A</v>
      </c>
      <c r="AA30" s="62" t="e">
        <f t="shared" si="16"/>
        <v>#NUM!</v>
      </c>
      <c r="AB30" s="62" t="e">
        <f t="shared" si="17"/>
        <v>#NUM!</v>
      </c>
      <c r="AC30" s="62" t="e">
        <f t="shared" si="18"/>
        <v>#NUM!</v>
      </c>
      <c r="AD30" s="62" t="e">
        <f t="shared" si="19"/>
        <v>#NUM!</v>
      </c>
      <c r="AE30" s="62" t="e">
        <f t="shared" si="20"/>
        <v>#NUM!</v>
      </c>
      <c r="AF30" s="62" t="e">
        <f t="shared" si="21"/>
        <v>#N/A</v>
      </c>
      <c r="AG30" s="62" t="e">
        <f t="shared" si="22"/>
        <v>#NUM!</v>
      </c>
      <c r="AH30" s="62" t="e">
        <f t="shared" si="23"/>
        <v>#NUM!</v>
      </c>
      <c r="AI30" s="62" t="e">
        <f t="shared" si="24"/>
        <v>#NUM!</v>
      </c>
      <c r="AJ30" s="62" t="e">
        <f t="shared" si="25"/>
        <v>#N/A</v>
      </c>
    </row>
    <row r="31" spans="1:36" ht="12.95" customHeight="1" x14ac:dyDescent="0.15">
      <c r="A31" s="61"/>
      <c r="B31" s="108"/>
      <c r="C31" s="108"/>
      <c r="D31" s="61"/>
      <c r="E31" s="61"/>
      <c r="F31" s="4" t="str">
        <f t="shared" si="0"/>
        <v/>
      </c>
      <c r="G31" s="61"/>
      <c r="H31" s="61"/>
      <c r="I31" s="61"/>
      <c r="J31" s="1" t="s">
        <v>15</v>
      </c>
      <c r="K31" s="62" t="e">
        <f t="shared" si="1"/>
        <v>#NUM!</v>
      </c>
      <c r="L31" s="62" t="e">
        <f t="shared" si="2"/>
        <v>#NUM!</v>
      </c>
      <c r="M31" s="62" t="e">
        <f t="shared" si="3"/>
        <v>#NUM!</v>
      </c>
      <c r="N31" s="62" t="e">
        <f t="shared" si="4"/>
        <v>#NUM!</v>
      </c>
      <c r="O31" s="62" t="e">
        <f t="shared" si="5"/>
        <v>#NUM!</v>
      </c>
      <c r="P31" s="62" t="e">
        <f t="shared" si="26"/>
        <v>#N/A</v>
      </c>
      <c r="Q31" s="62" t="e">
        <f t="shared" si="6"/>
        <v>#NUM!</v>
      </c>
      <c r="R31" s="62" t="e">
        <f t="shared" si="7"/>
        <v>#NUM!</v>
      </c>
      <c r="S31" s="62" t="e">
        <f t="shared" si="8"/>
        <v>#NUM!</v>
      </c>
      <c r="T31" s="62" t="e">
        <f t="shared" si="9"/>
        <v>#NUM!</v>
      </c>
      <c r="U31" s="62" t="e">
        <f t="shared" si="10"/>
        <v>#N/A</v>
      </c>
      <c r="V31" s="62" t="e">
        <f t="shared" si="11"/>
        <v>#NUM!</v>
      </c>
      <c r="W31" s="62" t="e">
        <f t="shared" si="12"/>
        <v>#NUM!</v>
      </c>
      <c r="X31" s="62" t="e">
        <f t="shared" si="13"/>
        <v>#NUM!</v>
      </c>
      <c r="Y31" s="62" t="e">
        <f t="shared" si="14"/>
        <v>#NUM!</v>
      </c>
      <c r="Z31" s="62" t="e">
        <f t="shared" si="15"/>
        <v>#N/A</v>
      </c>
      <c r="AA31" s="62" t="e">
        <f t="shared" si="16"/>
        <v>#NUM!</v>
      </c>
      <c r="AB31" s="62" t="e">
        <f t="shared" si="17"/>
        <v>#NUM!</v>
      </c>
      <c r="AC31" s="62" t="e">
        <f t="shared" si="18"/>
        <v>#NUM!</v>
      </c>
      <c r="AD31" s="62" t="e">
        <f t="shared" si="19"/>
        <v>#NUM!</v>
      </c>
      <c r="AE31" s="62" t="e">
        <f t="shared" si="20"/>
        <v>#NUM!</v>
      </c>
      <c r="AF31" s="62" t="e">
        <f t="shared" si="21"/>
        <v>#N/A</v>
      </c>
      <c r="AG31" s="62" t="e">
        <f t="shared" si="22"/>
        <v>#NUM!</v>
      </c>
      <c r="AH31" s="62" t="e">
        <f t="shared" si="23"/>
        <v>#NUM!</v>
      </c>
      <c r="AI31" s="62" t="e">
        <f t="shared" si="24"/>
        <v>#NUM!</v>
      </c>
      <c r="AJ31" s="62" t="e">
        <f t="shared" si="25"/>
        <v>#N/A</v>
      </c>
    </row>
    <row r="32" spans="1:36" ht="12.95" customHeight="1" x14ac:dyDescent="0.15">
      <c r="A32" s="61"/>
      <c r="B32" s="108"/>
      <c r="C32" s="108"/>
      <c r="D32" s="61"/>
      <c r="E32" s="61"/>
      <c r="F32" s="4" t="str">
        <f t="shared" si="0"/>
        <v/>
      </c>
      <c r="G32" s="61"/>
      <c r="H32" s="61"/>
      <c r="I32" s="61"/>
      <c r="J32" s="1" t="s">
        <v>15</v>
      </c>
      <c r="K32" s="62" t="e">
        <f t="shared" si="1"/>
        <v>#NUM!</v>
      </c>
      <c r="L32" s="62" t="e">
        <f t="shared" si="2"/>
        <v>#NUM!</v>
      </c>
      <c r="M32" s="62" t="e">
        <f t="shared" si="3"/>
        <v>#NUM!</v>
      </c>
      <c r="N32" s="62" t="e">
        <f t="shared" si="4"/>
        <v>#NUM!</v>
      </c>
      <c r="O32" s="62" t="e">
        <f t="shared" si="5"/>
        <v>#NUM!</v>
      </c>
      <c r="P32" s="62" t="e">
        <f t="shared" si="26"/>
        <v>#N/A</v>
      </c>
      <c r="Q32" s="62" t="e">
        <f t="shared" si="6"/>
        <v>#NUM!</v>
      </c>
      <c r="R32" s="62" t="e">
        <f t="shared" si="7"/>
        <v>#NUM!</v>
      </c>
      <c r="S32" s="62" t="e">
        <f t="shared" si="8"/>
        <v>#NUM!</v>
      </c>
      <c r="T32" s="62" t="e">
        <f t="shared" si="9"/>
        <v>#NUM!</v>
      </c>
      <c r="U32" s="62" t="e">
        <f t="shared" si="10"/>
        <v>#N/A</v>
      </c>
      <c r="V32" s="62" t="e">
        <f t="shared" si="11"/>
        <v>#NUM!</v>
      </c>
      <c r="W32" s="62" t="e">
        <f t="shared" si="12"/>
        <v>#NUM!</v>
      </c>
      <c r="X32" s="62" t="e">
        <f t="shared" si="13"/>
        <v>#NUM!</v>
      </c>
      <c r="Y32" s="62" t="e">
        <f t="shared" si="14"/>
        <v>#NUM!</v>
      </c>
      <c r="Z32" s="62" t="e">
        <f t="shared" si="15"/>
        <v>#N/A</v>
      </c>
      <c r="AA32" s="62" t="e">
        <f t="shared" si="16"/>
        <v>#NUM!</v>
      </c>
      <c r="AB32" s="62" t="e">
        <f t="shared" si="17"/>
        <v>#NUM!</v>
      </c>
      <c r="AC32" s="62" t="e">
        <f t="shared" si="18"/>
        <v>#NUM!</v>
      </c>
      <c r="AD32" s="62" t="e">
        <f t="shared" si="19"/>
        <v>#NUM!</v>
      </c>
      <c r="AE32" s="62" t="e">
        <f t="shared" si="20"/>
        <v>#NUM!</v>
      </c>
      <c r="AF32" s="62" t="e">
        <f t="shared" si="21"/>
        <v>#N/A</v>
      </c>
      <c r="AG32" s="62" t="e">
        <f t="shared" si="22"/>
        <v>#NUM!</v>
      </c>
      <c r="AH32" s="62" t="e">
        <f t="shared" si="23"/>
        <v>#NUM!</v>
      </c>
      <c r="AI32" s="62" t="e">
        <f t="shared" si="24"/>
        <v>#NUM!</v>
      </c>
      <c r="AJ32" s="62" t="e">
        <f t="shared" si="25"/>
        <v>#N/A</v>
      </c>
    </row>
    <row r="33" spans="1:36" ht="12.95" customHeight="1" x14ac:dyDescent="0.15">
      <c r="A33" s="61"/>
      <c r="B33" s="108"/>
      <c r="C33" s="108"/>
      <c r="D33" s="61"/>
      <c r="E33" s="61"/>
      <c r="F33" s="4" t="str">
        <f t="shared" si="0"/>
        <v/>
      </c>
      <c r="G33" s="61"/>
      <c r="H33" s="61"/>
      <c r="I33" s="61"/>
      <c r="J33" s="1" t="s">
        <v>15</v>
      </c>
      <c r="K33" s="62" t="e">
        <f t="shared" si="1"/>
        <v>#NUM!</v>
      </c>
      <c r="L33" s="62" t="e">
        <f t="shared" si="2"/>
        <v>#NUM!</v>
      </c>
      <c r="M33" s="62" t="e">
        <f t="shared" si="3"/>
        <v>#NUM!</v>
      </c>
      <c r="N33" s="62" t="e">
        <f t="shared" si="4"/>
        <v>#NUM!</v>
      </c>
      <c r="O33" s="62" t="e">
        <f t="shared" si="5"/>
        <v>#NUM!</v>
      </c>
      <c r="P33" s="62" t="e">
        <f t="shared" si="26"/>
        <v>#N/A</v>
      </c>
      <c r="Q33" s="62" t="e">
        <f t="shared" si="6"/>
        <v>#NUM!</v>
      </c>
      <c r="R33" s="62" t="e">
        <f t="shared" si="7"/>
        <v>#NUM!</v>
      </c>
      <c r="S33" s="62" t="e">
        <f t="shared" si="8"/>
        <v>#NUM!</v>
      </c>
      <c r="T33" s="62" t="e">
        <f t="shared" si="9"/>
        <v>#NUM!</v>
      </c>
      <c r="U33" s="62" t="e">
        <f t="shared" si="10"/>
        <v>#N/A</v>
      </c>
      <c r="V33" s="62" t="e">
        <f t="shared" si="11"/>
        <v>#NUM!</v>
      </c>
      <c r="W33" s="62" t="e">
        <f t="shared" si="12"/>
        <v>#NUM!</v>
      </c>
      <c r="X33" s="62" t="e">
        <f t="shared" si="13"/>
        <v>#NUM!</v>
      </c>
      <c r="Y33" s="62" t="e">
        <f t="shared" si="14"/>
        <v>#NUM!</v>
      </c>
      <c r="Z33" s="62" t="e">
        <f t="shared" si="15"/>
        <v>#N/A</v>
      </c>
      <c r="AA33" s="62" t="e">
        <f t="shared" si="16"/>
        <v>#NUM!</v>
      </c>
      <c r="AB33" s="62" t="e">
        <f t="shared" si="17"/>
        <v>#NUM!</v>
      </c>
      <c r="AC33" s="62" t="e">
        <f t="shared" si="18"/>
        <v>#NUM!</v>
      </c>
      <c r="AD33" s="62" t="e">
        <f t="shared" si="19"/>
        <v>#NUM!</v>
      </c>
      <c r="AE33" s="62" t="e">
        <f t="shared" si="20"/>
        <v>#NUM!</v>
      </c>
      <c r="AF33" s="62" t="e">
        <f t="shared" si="21"/>
        <v>#N/A</v>
      </c>
      <c r="AG33" s="62" t="e">
        <f t="shared" si="22"/>
        <v>#NUM!</v>
      </c>
      <c r="AH33" s="62" t="e">
        <f t="shared" si="23"/>
        <v>#NUM!</v>
      </c>
      <c r="AI33" s="62" t="e">
        <f t="shared" si="24"/>
        <v>#NUM!</v>
      </c>
      <c r="AJ33" s="62" t="e">
        <f t="shared" si="25"/>
        <v>#N/A</v>
      </c>
    </row>
    <row r="34" spans="1:36" ht="12.95" customHeight="1" x14ac:dyDescent="0.15">
      <c r="A34" s="61"/>
      <c r="B34" s="108"/>
      <c r="C34" s="108"/>
      <c r="D34" s="61"/>
      <c r="E34" s="61"/>
      <c r="F34" s="4" t="str">
        <f t="shared" si="0"/>
        <v/>
      </c>
      <c r="G34" s="61"/>
      <c r="H34" s="61"/>
      <c r="I34" s="61"/>
      <c r="K34" s="62" t="e">
        <f t="shared" si="1"/>
        <v>#NUM!</v>
      </c>
      <c r="L34" s="62" t="e">
        <f t="shared" si="2"/>
        <v>#NUM!</v>
      </c>
      <c r="M34" s="62" t="e">
        <f t="shared" si="3"/>
        <v>#NUM!</v>
      </c>
      <c r="N34" s="62" t="e">
        <f t="shared" si="4"/>
        <v>#NUM!</v>
      </c>
      <c r="O34" s="62" t="e">
        <f t="shared" si="5"/>
        <v>#NUM!</v>
      </c>
      <c r="P34" s="62" t="e">
        <f t="shared" si="26"/>
        <v>#N/A</v>
      </c>
      <c r="Q34" s="62" t="e">
        <f t="shared" si="6"/>
        <v>#NUM!</v>
      </c>
      <c r="R34" s="62" t="e">
        <f t="shared" si="7"/>
        <v>#NUM!</v>
      </c>
      <c r="S34" s="62" t="e">
        <f t="shared" si="8"/>
        <v>#NUM!</v>
      </c>
      <c r="T34" s="62" t="e">
        <f t="shared" si="9"/>
        <v>#NUM!</v>
      </c>
      <c r="U34" s="62" t="e">
        <f t="shared" si="10"/>
        <v>#N/A</v>
      </c>
      <c r="V34" s="62" t="e">
        <f t="shared" si="11"/>
        <v>#NUM!</v>
      </c>
      <c r="W34" s="62" t="e">
        <f t="shared" si="12"/>
        <v>#NUM!</v>
      </c>
      <c r="X34" s="62" t="e">
        <f t="shared" si="13"/>
        <v>#NUM!</v>
      </c>
      <c r="Y34" s="62" t="e">
        <f t="shared" si="14"/>
        <v>#NUM!</v>
      </c>
      <c r="Z34" s="62" t="e">
        <f t="shared" si="15"/>
        <v>#N/A</v>
      </c>
      <c r="AA34" s="62" t="e">
        <f t="shared" si="16"/>
        <v>#NUM!</v>
      </c>
      <c r="AB34" s="62" t="e">
        <f t="shared" si="17"/>
        <v>#NUM!</v>
      </c>
      <c r="AC34" s="62" t="e">
        <f t="shared" si="18"/>
        <v>#NUM!</v>
      </c>
      <c r="AD34" s="62" t="e">
        <f t="shared" si="19"/>
        <v>#NUM!</v>
      </c>
      <c r="AE34" s="62" t="e">
        <f t="shared" si="20"/>
        <v>#NUM!</v>
      </c>
      <c r="AF34" s="62" t="e">
        <f t="shared" si="21"/>
        <v>#N/A</v>
      </c>
      <c r="AG34" s="62" t="e">
        <f t="shared" si="22"/>
        <v>#NUM!</v>
      </c>
      <c r="AH34" s="62" t="e">
        <f t="shared" si="23"/>
        <v>#NUM!</v>
      </c>
      <c r="AI34" s="62" t="e">
        <f t="shared" si="24"/>
        <v>#NUM!</v>
      </c>
      <c r="AJ34" s="62" t="e">
        <f t="shared" si="25"/>
        <v>#N/A</v>
      </c>
    </row>
    <row r="35" spans="1:36" ht="12.95" customHeight="1" x14ac:dyDescent="0.15">
      <c r="A35" s="61"/>
      <c r="B35" s="108"/>
      <c r="C35" s="108"/>
      <c r="D35" s="61"/>
      <c r="E35" s="61"/>
      <c r="F35" s="4" t="str">
        <f t="shared" si="0"/>
        <v/>
      </c>
      <c r="G35" s="61"/>
      <c r="H35" s="61"/>
      <c r="I35" s="61"/>
      <c r="K35" s="62" t="e">
        <f t="shared" si="1"/>
        <v>#NUM!</v>
      </c>
      <c r="L35" s="62" t="e">
        <f t="shared" si="2"/>
        <v>#NUM!</v>
      </c>
      <c r="M35" s="62" t="e">
        <f t="shared" si="3"/>
        <v>#NUM!</v>
      </c>
      <c r="N35" s="62" t="e">
        <f t="shared" si="4"/>
        <v>#NUM!</v>
      </c>
      <c r="O35" s="62" t="e">
        <f t="shared" si="5"/>
        <v>#NUM!</v>
      </c>
      <c r="P35" s="62" t="e">
        <f t="shared" si="26"/>
        <v>#N/A</v>
      </c>
      <c r="Q35" s="62" t="e">
        <f t="shared" si="6"/>
        <v>#NUM!</v>
      </c>
      <c r="R35" s="62" t="e">
        <f t="shared" si="7"/>
        <v>#NUM!</v>
      </c>
      <c r="S35" s="62" t="e">
        <f t="shared" si="8"/>
        <v>#NUM!</v>
      </c>
      <c r="T35" s="62" t="e">
        <f t="shared" si="9"/>
        <v>#NUM!</v>
      </c>
      <c r="U35" s="62" t="e">
        <f t="shared" si="10"/>
        <v>#N/A</v>
      </c>
      <c r="V35" s="62" t="e">
        <f t="shared" si="11"/>
        <v>#NUM!</v>
      </c>
      <c r="W35" s="62" t="e">
        <f t="shared" si="12"/>
        <v>#NUM!</v>
      </c>
      <c r="X35" s="62" t="e">
        <f t="shared" si="13"/>
        <v>#NUM!</v>
      </c>
      <c r="Y35" s="62" t="e">
        <f t="shared" si="14"/>
        <v>#NUM!</v>
      </c>
      <c r="Z35" s="62" t="e">
        <f t="shared" si="15"/>
        <v>#N/A</v>
      </c>
      <c r="AA35" s="62" t="e">
        <f t="shared" si="16"/>
        <v>#NUM!</v>
      </c>
      <c r="AB35" s="62" t="e">
        <f t="shared" si="17"/>
        <v>#NUM!</v>
      </c>
      <c r="AC35" s="62" t="e">
        <f t="shared" si="18"/>
        <v>#NUM!</v>
      </c>
      <c r="AD35" s="62" t="e">
        <f t="shared" si="19"/>
        <v>#NUM!</v>
      </c>
      <c r="AE35" s="62" t="e">
        <f t="shared" si="20"/>
        <v>#NUM!</v>
      </c>
      <c r="AF35" s="62" t="e">
        <f t="shared" si="21"/>
        <v>#N/A</v>
      </c>
      <c r="AG35" s="62" t="e">
        <f t="shared" si="22"/>
        <v>#NUM!</v>
      </c>
      <c r="AH35" s="62" t="e">
        <f t="shared" si="23"/>
        <v>#NUM!</v>
      </c>
      <c r="AI35" s="62" t="e">
        <f t="shared" si="24"/>
        <v>#NUM!</v>
      </c>
      <c r="AJ35" s="62" t="e">
        <f t="shared" si="25"/>
        <v>#N/A</v>
      </c>
    </row>
    <row r="36" spans="1:36" ht="12.95" customHeight="1" x14ac:dyDescent="0.15">
      <c r="A36" s="61"/>
      <c r="B36" s="108"/>
      <c r="C36" s="108"/>
      <c r="D36" s="61"/>
      <c r="E36" s="61"/>
      <c r="F36" s="4" t="str">
        <f t="shared" si="0"/>
        <v/>
      </c>
      <c r="G36" s="61"/>
      <c r="H36" s="61"/>
      <c r="I36" s="61"/>
      <c r="K36" s="62" t="e">
        <f t="shared" si="1"/>
        <v>#NUM!</v>
      </c>
      <c r="L36" s="62" t="e">
        <f t="shared" si="2"/>
        <v>#NUM!</v>
      </c>
      <c r="M36" s="62" t="e">
        <f t="shared" si="3"/>
        <v>#NUM!</v>
      </c>
      <c r="N36" s="62" t="e">
        <f t="shared" si="4"/>
        <v>#NUM!</v>
      </c>
      <c r="O36" s="62" t="e">
        <f t="shared" si="5"/>
        <v>#NUM!</v>
      </c>
      <c r="P36" s="62" t="e">
        <f t="shared" si="26"/>
        <v>#N/A</v>
      </c>
      <c r="Q36" s="62" t="e">
        <f t="shared" si="6"/>
        <v>#NUM!</v>
      </c>
      <c r="R36" s="62" t="e">
        <f t="shared" si="7"/>
        <v>#NUM!</v>
      </c>
      <c r="S36" s="62" t="e">
        <f t="shared" si="8"/>
        <v>#NUM!</v>
      </c>
      <c r="T36" s="62" t="e">
        <f t="shared" si="9"/>
        <v>#NUM!</v>
      </c>
      <c r="U36" s="62" t="e">
        <f t="shared" si="10"/>
        <v>#N/A</v>
      </c>
      <c r="V36" s="62" t="e">
        <f t="shared" si="11"/>
        <v>#NUM!</v>
      </c>
      <c r="W36" s="62" t="e">
        <f t="shared" si="12"/>
        <v>#NUM!</v>
      </c>
      <c r="X36" s="62" t="e">
        <f t="shared" si="13"/>
        <v>#NUM!</v>
      </c>
      <c r="Y36" s="62" t="e">
        <f t="shared" si="14"/>
        <v>#NUM!</v>
      </c>
      <c r="Z36" s="62" t="e">
        <f t="shared" si="15"/>
        <v>#N/A</v>
      </c>
      <c r="AA36" s="62" t="e">
        <f t="shared" si="16"/>
        <v>#NUM!</v>
      </c>
      <c r="AB36" s="62" t="e">
        <f t="shared" si="17"/>
        <v>#NUM!</v>
      </c>
      <c r="AC36" s="62" t="e">
        <f t="shared" si="18"/>
        <v>#NUM!</v>
      </c>
      <c r="AD36" s="62" t="e">
        <f t="shared" si="19"/>
        <v>#NUM!</v>
      </c>
      <c r="AE36" s="62" t="e">
        <f t="shared" si="20"/>
        <v>#NUM!</v>
      </c>
      <c r="AF36" s="62" t="e">
        <f t="shared" si="21"/>
        <v>#N/A</v>
      </c>
      <c r="AG36" s="62" t="e">
        <f t="shared" si="22"/>
        <v>#NUM!</v>
      </c>
      <c r="AH36" s="62" t="e">
        <f t="shared" si="23"/>
        <v>#NUM!</v>
      </c>
      <c r="AI36" s="62" t="e">
        <f t="shared" si="24"/>
        <v>#NUM!</v>
      </c>
      <c r="AJ36" s="62" t="e">
        <f t="shared" si="25"/>
        <v>#N/A</v>
      </c>
    </row>
    <row r="37" spans="1:36" ht="12.95" customHeight="1" x14ac:dyDescent="0.15">
      <c r="A37" s="61"/>
      <c r="B37" s="108"/>
      <c r="C37" s="108"/>
      <c r="D37" s="61"/>
      <c r="E37" s="61"/>
      <c r="F37" s="4" t="str">
        <f t="shared" si="0"/>
        <v/>
      </c>
      <c r="G37" s="61"/>
      <c r="H37" s="61"/>
      <c r="I37" s="61"/>
      <c r="K37" s="62" t="e">
        <f t="shared" si="1"/>
        <v>#NUM!</v>
      </c>
      <c r="L37" s="62" t="e">
        <f t="shared" si="2"/>
        <v>#NUM!</v>
      </c>
      <c r="M37" s="62" t="e">
        <f t="shared" si="3"/>
        <v>#NUM!</v>
      </c>
      <c r="N37" s="62" t="e">
        <f t="shared" si="4"/>
        <v>#NUM!</v>
      </c>
      <c r="O37" s="62" t="e">
        <f t="shared" si="5"/>
        <v>#NUM!</v>
      </c>
      <c r="P37" s="62" t="e">
        <f t="shared" si="26"/>
        <v>#N/A</v>
      </c>
      <c r="Q37" s="62" t="e">
        <f t="shared" si="6"/>
        <v>#NUM!</v>
      </c>
      <c r="R37" s="62" t="e">
        <f t="shared" si="7"/>
        <v>#NUM!</v>
      </c>
      <c r="S37" s="62" t="e">
        <f t="shared" si="8"/>
        <v>#NUM!</v>
      </c>
      <c r="T37" s="62" t="e">
        <f t="shared" si="9"/>
        <v>#NUM!</v>
      </c>
      <c r="U37" s="62" t="e">
        <f t="shared" si="10"/>
        <v>#N/A</v>
      </c>
      <c r="V37" s="62" t="e">
        <f t="shared" si="11"/>
        <v>#NUM!</v>
      </c>
      <c r="W37" s="62" t="e">
        <f t="shared" si="12"/>
        <v>#NUM!</v>
      </c>
      <c r="X37" s="62" t="e">
        <f t="shared" si="13"/>
        <v>#NUM!</v>
      </c>
      <c r="Y37" s="62" t="e">
        <f t="shared" si="14"/>
        <v>#NUM!</v>
      </c>
      <c r="Z37" s="62" t="e">
        <f t="shared" si="15"/>
        <v>#N/A</v>
      </c>
      <c r="AA37" s="62" t="e">
        <f t="shared" si="16"/>
        <v>#NUM!</v>
      </c>
      <c r="AB37" s="62" t="e">
        <f t="shared" si="17"/>
        <v>#NUM!</v>
      </c>
      <c r="AC37" s="62" t="e">
        <f t="shared" si="18"/>
        <v>#NUM!</v>
      </c>
      <c r="AD37" s="62" t="e">
        <f t="shared" si="19"/>
        <v>#NUM!</v>
      </c>
      <c r="AE37" s="62" t="e">
        <f t="shared" si="20"/>
        <v>#NUM!</v>
      </c>
      <c r="AF37" s="62" t="e">
        <f t="shared" si="21"/>
        <v>#N/A</v>
      </c>
      <c r="AG37" s="62" t="e">
        <f t="shared" si="22"/>
        <v>#NUM!</v>
      </c>
      <c r="AH37" s="62" t="e">
        <f t="shared" si="23"/>
        <v>#NUM!</v>
      </c>
      <c r="AI37" s="62" t="e">
        <f t="shared" si="24"/>
        <v>#NUM!</v>
      </c>
      <c r="AJ37" s="62" t="e">
        <f t="shared" si="25"/>
        <v>#N/A</v>
      </c>
    </row>
    <row r="38" spans="1:36" ht="12.95" customHeight="1" x14ac:dyDescent="0.15">
      <c r="A38" s="61"/>
      <c r="B38" s="108"/>
      <c r="C38" s="108"/>
      <c r="D38" s="61"/>
      <c r="E38" s="61"/>
      <c r="F38" s="4" t="str">
        <f t="shared" si="0"/>
        <v/>
      </c>
      <c r="G38" s="61"/>
      <c r="H38" s="61"/>
      <c r="I38" s="61"/>
      <c r="K38" s="62" t="e">
        <f t="shared" si="1"/>
        <v>#NUM!</v>
      </c>
      <c r="L38" s="62" t="e">
        <f t="shared" si="2"/>
        <v>#NUM!</v>
      </c>
      <c r="M38" s="62" t="e">
        <f t="shared" si="3"/>
        <v>#NUM!</v>
      </c>
      <c r="N38" s="62" t="e">
        <f t="shared" si="4"/>
        <v>#NUM!</v>
      </c>
      <c r="O38" s="62" t="e">
        <f t="shared" si="5"/>
        <v>#NUM!</v>
      </c>
      <c r="P38" s="62" t="e">
        <f t="shared" si="26"/>
        <v>#N/A</v>
      </c>
      <c r="Q38" s="62" t="e">
        <f t="shared" si="6"/>
        <v>#NUM!</v>
      </c>
      <c r="R38" s="62" t="e">
        <f t="shared" si="7"/>
        <v>#NUM!</v>
      </c>
      <c r="S38" s="62" t="e">
        <f t="shared" si="8"/>
        <v>#NUM!</v>
      </c>
      <c r="T38" s="62" t="e">
        <f t="shared" si="9"/>
        <v>#NUM!</v>
      </c>
      <c r="U38" s="62" t="e">
        <f t="shared" si="10"/>
        <v>#N/A</v>
      </c>
      <c r="V38" s="62" t="e">
        <f t="shared" si="11"/>
        <v>#NUM!</v>
      </c>
      <c r="W38" s="62" t="e">
        <f t="shared" si="12"/>
        <v>#NUM!</v>
      </c>
      <c r="X38" s="62" t="e">
        <f t="shared" si="13"/>
        <v>#NUM!</v>
      </c>
      <c r="Y38" s="62" t="e">
        <f t="shared" si="14"/>
        <v>#NUM!</v>
      </c>
      <c r="Z38" s="62" t="e">
        <f t="shared" si="15"/>
        <v>#N/A</v>
      </c>
      <c r="AA38" s="62" t="e">
        <f t="shared" si="16"/>
        <v>#NUM!</v>
      </c>
      <c r="AB38" s="62" t="e">
        <f t="shared" si="17"/>
        <v>#NUM!</v>
      </c>
      <c r="AC38" s="62" t="e">
        <f t="shared" si="18"/>
        <v>#NUM!</v>
      </c>
      <c r="AD38" s="62" t="e">
        <f t="shared" si="19"/>
        <v>#NUM!</v>
      </c>
      <c r="AE38" s="62" t="e">
        <f t="shared" si="20"/>
        <v>#NUM!</v>
      </c>
      <c r="AF38" s="62" t="e">
        <f t="shared" si="21"/>
        <v>#N/A</v>
      </c>
      <c r="AG38" s="62" t="e">
        <f t="shared" si="22"/>
        <v>#NUM!</v>
      </c>
      <c r="AH38" s="62" t="e">
        <f t="shared" si="23"/>
        <v>#NUM!</v>
      </c>
      <c r="AI38" s="62" t="e">
        <f t="shared" si="24"/>
        <v>#NUM!</v>
      </c>
      <c r="AJ38" s="62" t="e">
        <f t="shared" si="25"/>
        <v>#N/A</v>
      </c>
    </row>
    <row r="39" spans="1:36" ht="12.95" customHeight="1" x14ac:dyDescent="0.15">
      <c r="A39" s="61"/>
      <c r="B39" s="108"/>
      <c r="C39" s="108"/>
      <c r="D39" s="61"/>
      <c r="E39" s="61"/>
      <c r="F39" s="4" t="str">
        <f t="shared" si="0"/>
        <v/>
      </c>
      <c r="G39" s="61"/>
      <c r="H39" s="61"/>
      <c r="I39" s="61"/>
      <c r="K39" s="62" t="e">
        <f t="shared" si="1"/>
        <v>#NUM!</v>
      </c>
      <c r="L39" s="62" t="e">
        <f t="shared" si="2"/>
        <v>#NUM!</v>
      </c>
      <c r="M39" s="62" t="e">
        <f t="shared" si="3"/>
        <v>#NUM!</v>
      </c>
      <c r="N39" s="62" t="e">
        <f t="shared" si="4"/>
        <v>#NUM!</v>
      </c>
      <c r="O39" s="62" t="e">
        <f t="shared" si="5"/>
        <v>#NUM!</v>
      </c>
      <c r="P39" s="62" t="e">
        <f t="shared" si="26"/>
        <v>#N/A</v>
      </c>
      <c r="Q39" s="62" t="e">
        <f t="shared" si="6"/>
        <v>#NUM!</v>
      </c>
      <c r="R39" s="62" t="e">
        <f t="shared" si="7"/>
        <v>#NUM!</v>
      </c>
      <c r="S39" s="62" t="e">
        <f t="shared" si="8"/>
        <v>#NUM!</v>
      </c>
      <c r="T39" s="62" t="e">
        <f t="shared" si="9"/>
        <v>#NUM!</v>
      </c>
      <c r="U39" s="62" t="e">
        <f t="shared" si="10"/>
        <v>#N/A</v>
      </c>
      <c r="V39" s="62" t="e">
        <f t="shared" si="11"/>
        <v>#NUM!</v>
      </c>
      <c r="W39" s="62" t="e">
        <f t="shared" si="12"/>
        <v>#NUM!</v>
      </c>
      <c r="X39" s="62" t="e">
        <f t="shared" si="13"/>
        <v>#NUM!</v>
      </c>
      <c r="Y39" s="62" t="e">
        <f t="shared" si="14"/>
        <v>#NUM!</v>
      </c>
      <c r="Z39" s="62" t="e">
        <f t="shared" si="15"/>
        <v>#N/A</v>
      </c>
      <c r="AA39" s="62" t="e">
        <f t="shared" si="16"/>
        <v>#NUM!</v>
      </c>
      <c r="AB39" s="62" t="e">
        <f t="shared" si="17"/>
        <v>#NUM!</v>
      </c>
      <c r="AC39" s="62" t="e">
        <f t="shared" si="18"/>
        <v>#NUM!</v>
      </c>
      <c r="AD39" s="62" t="e">
        <f t="shared" si="19"/>
        <v>#NUM!</v>
      </c>
      <c r="AE39" s="62" t="e">
        <f t="shared" si="20"/>
        <v>#NUM!</v>
      </c>
      <c r="AF39" s="62" t="e">
        <f t="shared" si="21"/>
        <v>#N/A</v>
      </c>
      <c r="AG39" s="62" t="e">
        <f t="shared" si="22"/>
        <v>#NUM!</v>
      </c>
      <c r="AH39" s="62" t="e">
        <f t="shared" si="23"/>
        <v>#NUM!</v>
      </c>
      <c r="AI39" s="62" t="e">
        <f t="shared" si="24"/>
        <v>#NUM!</v>
      </c>
      <c r="AJ39" s="62" t="e">
        <f t="shared" si="25"/>
        <v>#N/A</v>
      </c>
    </row>
    <row r="40" spans="1:36" ht="12.95" customHeight="1" x14ac:dyDescent="0.15">
      <c r="A40" s="61"/>
      <c r="B40" s="108"/>
      <c r="C40" s="108"/>
      <c r="D40" s="61"/>
      <c r="E40" s="61"/>
      <c r="F40" s="4" t="str">
        <f t="shared" si="0"/>
        <v/>
      </c>
      <c r="G40" s="61"/>
      <c r="H40" s="61"/>
      <c r="I40" s="61"/>
      <c r="K40" s="62" t="e">
        <f t="shared" si="1"/>
        <v>#NUM!</v>
      </c>
      <c r="L40" s="62" t="e">
        <f t="shared" si="2"/>
        <v>#NUM!</v>
      </c>
      <c r="M40" s="62" t="e">
        <f t="shared" si="3"/>
        <v>#NUM!</v>
      </c>
      <c r="N40" s="62" t="e">
        <f t="shared" si="4"/>
        <v>#NUM!</v>
      </c>
      <c r="O40" s="62" t="e">
        <f t="shared" si="5"/>
        <v>#NUM!</v>
      </c>
      <c r="P40" s="62" t="e">
        <f t="shared" si="26"/>
        <v>#N/A</v>
      </c>
      <c r="Q40" s="62" t="e">
        <f t="shared" si="6"/>
        <v>#NUM!</v>
      </c>
      <c r="R40" s="62" t="e">
        <f t="shared" si="7"/>
        <v>#NUM!</v>
      </c>
      <c r="S40" s="62" t="e">
        <f t="shared" si="8"/>
        <v>#NUM!</v>
      </c>
      <c r="T40" s="62" t="e">
        <f t="shared" si="9"/>
        <v>#NUM!</v>
      </c>
      <c r="U40" s="62" t="e">
        <f t="shared" si="10"/>
        <v>#N/A</v>
      </c>
      <c r="V40" s="62" t="e">
        <f t="shared" si="11"/>
        <v>#NUM!</v>
      </c>
      <c r="W40" s="62" t="e">
        <f t="shared" si="12"/>
        <v>#NUM!</v>
      </c>
      <c r="X40" s="62" t="e">
        <f t="shared" si="13"/>
        <v>#NUM!</v>
      </c>
      <c r="Y40" s="62" t="e">
        <f t="shared" si="14"/>
        <v>#NUM!</v>
      </c>
      <c r="Z40" s="62" t="e">
        <f t="shared" si="15"/>
        <v>#N/A</v>
      </c>
      <c r="AA40" s="62" t="e">
        <f t="shared" si="16"/>
        <v>#NUM!</v>
      </c>
      <c r="AB40" s="62" t="e">
        <f t="shared" si="17"/>
        <v>#NUM!</v>
      </c>
      <c r="AC40" s="62" t="e">
        <f t="shared" si="18"/>
        <v>#NUM!</v>
      </c>
      <c r="AD40" s="62" t="e">
        <f t="shared" si="19"/>
        <v>#NUM!</v>
      </c>
      <c r="AE40" s="62" t="e">
        <f t="shared" si="20"/>
        <v>#NUM!</v>
      </c>
      <c r="AF40" s="62" t="e">
        <f t="shared" si="21"/>
        <v>#N/A</v>
      </c>
      <c r="AG40" s="62" t="e">
        <f t="shared" si="22"/>
        <v>#NUM!</v>
      </c>
      <c r="AH40" s="62" t="e">
        <f t="shared" si="23"/>
        <v>#NUM!</v>
      </c>
      <c r="AI40" s="62" t="e">
        <f t="shared" si="24"/>
        <v>#NUM!</v>
      </c>
      <c r="AJ40" s="62" t="e">
        <f t="shared" si="25"/>
        <v>#N/A</v>
      </c>
    </row>
    <row r="41" spans="1:36" ht="12.95" customHeight="1" x14ac:dyDescent="0.15">
      <c r="A41" s="61"/>
      <c r="B41" s="108"/>
      <c r="C41" s="108"/>
      <c r="D41" s="61"/>
      <c r="E41" s="61"/>
      <c r="F41" s="4" t="str">
        <f t="shared" si="0"/>
        <v/>
      </c>
      <c r="G41" s="61"/>
      <c r="H41" s="61"/>
      <c r="I41" s="61"/>
      <c r="K41" s="62" t="e">
        <f t="shared" si="1"/>
        <v>#NUM!</v>
      </c>
      <c r="L41" s="62" t="e">
        <f t="shared" si="2"/>
        <v>#NUM!</v>
      </c>
      <c r="M41" s="62" t="e">
        <f t="shared" si="3"/>
        <v>#NUM!</v>
      </c>
      <c r="N41" s="62" t="e">
        <f t="shared" si="4"/>
        <v>#NUM!</v>
      </c>
      <c r="O41" s="62" t="e">
        <f t="shared" si="5"/>
        <v>#NUM!</v>
      </c>
      <c r="P41" s="62" t="e">
        <f t="shared" si="26"/>
        <v>#N/A</v>
      </c>
      <c r="Q41" s="62" t="e">
        <f t="shared" si="6"/>
        <v>#NUM!</v>
      </c>
      <c r="R41" s="62" t="e">
        <f t="shared" si="7"/>
        <v>#NUM!</v>
      </c>
      <c r="S41" s="62" t="e">
        <f t="shared" si="8"/>
        <v>#NUM!</v>
      </c>
      <c r="T41" s="62" t="e">
        <f t="shared" si="9"/>
        <v>#NUM!</v>
      </c>
      <c r="U41" s="62" t="e">
        <f t="shared" si="10"/>
        <v>#N/A</v>
      </c>
      <c r="V41" s="62" t="e">
        <f t="shared" si="11"/>
        <v>#NUM!</v>
      </c>
      <c r="W41" s="62" t="e">
        <f t="shared" si="12"/>
        <v>#NUM!</v>
      </c>
      <c r="X41" s="62" t="e">
        <f t="shared" si="13"/>
        <v>#NUM!</v>
      </c>
      <c r="Y41" s="62" t="e">
        <f t="shared" si="14"/>
        <v>#NUM!</v>
      </c>
      <c r="Z41" s="62" t="e">
        <f t="shared" si="15"/>
        <v>#N/A</v>
      </c>
      <c r="AA41" s="62" t="e">
        <f t="shared" si="16"/>
        <v>#NUM!</v>
      </c>
      <c r="AB41" s="62" t="e">
        <f t="shared" si="17"/>
        <v>#NUM!</v>
      </c>
      <c r="AC41" s="62" t="e">
        <f t="shared" si="18"/>
        <v>#NUM!</v>
      </c>
      <c r="AD41" s="62" t="e">
        <f t="shared" si="19"/>
        <v>#NUM!</v>
      </c>
      <c r="AE41" s="62" t="e">
        <f t="shared" si="20"/>
        <v>#NUM!</v>
      </c>
      <c r="AF41" s="62" t="e">
        <f t="shared" si="21"/>
        <v>#N/A</v>
      </c>
      <c r="AG41" s="62" t="e">
        <f t="shared" si="22"/>
        <v>#NUM!</v>
      </c>
      <c r="AH41" s="62" t="e">
        <f t="shared" si="23"/>
        <v>#NUM!</v>
      </c>
      <c r="AI41" s="62" t="e">
        <f t="shared" si="24"/>
        <v>#NUM!</v>
      </c>
      <c r="AJ41" s="62" t="e">
        <f t="shared" si="25"/>
        <v>#N/A</v>
      </c>
    </row>
    <row r="42" spans="1:36" ht="12.95" customHeight="1" x14ac:dyDescent="0.15">
      <c r="A42" s="61"/>
      <c r="B42" s="108"/>
      <c r="C42" s="108"/>
      <c r="D42" s="61"/>
      <c r="E42" s="61"/>
      <c r="F42" s="4" t="str">
        <f t="shared" si="0"/>
        <v/>
      </c>
      <c r="G42" s="61"/>
      <c r="H42" s="61"/>
      <c r="I42" s="61"/>
      <c r="K42" s="62" t="e">
        <f t="shared" si="1"/>
        <v>#NUM!</v>
      </c>
      <c r="L42" s="62" t="e">
        <f t="shared" si="2"/>
        <v>#NUM!</v>
      </c>
      <c r="M42" s="62" t="e">
        <f t="shared" si="3"/>
        <v>#NUM!</v>
      </c>
      <c r="N42" s="62" t="e">
        <f t="shared" si="4"/>
        <v>#NUM!</v>
      </c>
      <c r="O42" s="62" t="e">
        <f t="shared" si="5"/>
        <v>#NUM!</v>
      </c>
      <c r="P42" s="62" t="e">
        <f t="shared" si="26"/>
        <v>#N/A</v>
      </c>
      <c r="Q42" s="62" t="e">
        <f t="shared" si="6"/>
        <v>#NUM!</v>
      </c>
      <c r="R42" s="62" t="e">
        <f t="shared" si="7"/>
        <v>#NUM!</v>
      </c>
      <c r="S42" s="62" t="e">
        <f t="shared" si="8"/>
        <v>#NUM!</v>
      </c>
      <c r="T42" s="62" t="e">
        <f t="shared" si="9"/>
        <v>#NUM!</v>
      </c>
      <c r="U42" s="62" t="e">
        <f t="shared" si="10"/>
        <v>#N/A</v>
      </c>
      <c r="V42" s="62" t="e">
        <f t="shared" si="11"/>
        <v>#NUM!</v>
      </c>
      <c r="W42" s="62" t="e">
        <f t="shared" si="12"/>
        <v>#NUM!</v>
      </c>
      <c r="X42" s="62" t="e">
        <f t="shared" si="13"/>
        <v>#NUM!</v>
      </c>
      <c r="Y42" s="62" t="e">
        <f t="shared" si="14"/>
        <v>#NUM!</v>
      </c>
      <c r="Z42" s="62" t="e">
        <f t="shared" si="15"/>
        <v>#N/A</v>
      </c>
      <c r="AA42" s="62" t="e">
        <f t="shared" si="16"/>
        <v>#NUM!</v>
      </c>
      <c r="AB42" s="62" t="e">
        <f t="shared" si="17"/>
        <v>#NUM!</v>
      </c>
      <c r="AC42" s="62" t="e">
        <f t="shared" si="18"/>
        <v>#NUM!</v>
      </c>
      <c r="AD42" s="62" t="e">
        <f t="shared" si="19"/>
        <v>#NUM!</v>
      </c>
      <c r="AE42" s="62" t="e">
        <f t="shared" si="20"/>
        <v>#NUM!</v>
      </c>
      <c r="AF42" s="62" t="e">
        <f t="shared" si="21"/>
        <v>#N/A</v>
      </c>
      <c r="AG42" s="62" t="e">
        <f t="shared" si="22"/>
        <v>#NUM!</v>
      </c>
      <c r="AH42" s="62" t="e">
        <f t="shared" si="23"/>
        <v>#NUM!</v>
      </c>
      <c r="AI42" s="62" t="e">
        <f t="shared" si="24"/>
        <v>#NUM!</v>
      </c>
      <c r="AJ42" s="62" t="e">
        <f t="shared" si="25"/>
        <v>#N/A</v>
      </c>
    </row>
    <row r="43" spans="1:36" ht="12.95" customHeight="1" x14ac:dyDescent="0.15">
      <c r="A43" s="61"/>
      <c r="B43" s="108"/>
      <c r="C43" s="108"/>
      <c r="D43" s="61"/>
      <c r="E43" s="61"/>
      <c r="F43" s="4" t="str">
        <f t="shared" si="0"/>
        <v/>
      </c>
      <c r="G43" s="61"/>
      <c r="H43" s="61"/>
      <c r="I43" s="61"/>
      <c r="K43" s="62" t="e">
        <f t="shared" si="1"/>
        <v>#NUM!</v>
      </c>
      <c r="L43" s="62" t="e">
        <f t="shared" si="2"/>
        <v>#NUM!</v>
      </c>
      <c r="M43" s="62" t="e">
        <f t="shared" si="3"/>
        <v>#NUM!</v>
      </c>
      <c r="N43" s="62" t="e">
        <f t="shared" si="4"/>
        <v>#NUM!</v>
      </c>
      <c r="O43" s="62" t="e">
        <f t="shared" si="5"/>
        <v>#NUM!</v>
      </c>
      <c r="P43" s="62" t="e">
        <f t="shared" si="26"/>
        <v>#N/A</v>
      </c>
      <c r="Q43" s="62" t="e">
        <f t="shared" si="6"/>
        <v>#NUM!</v>
      </c>
      <c r="R43" s="62" t="e">
        <f t="shared" si="7"/>
        <v>#NUM!</v>
      </c>
      <c r="S43" s="62" t="e">
        <f t="shared" si="8"/>
        <v>#NUM!</v>
      </c>
      <c r="T43" s="62" t="e">
        <f t="shared" si="9"/>
        <v>#NUM!</v>
      </c>
      <c r="U43" s="62" t="e">
        <f t="shared" si="10"/>
        <v>#N/A</v>
      </c>
      <c r="V43" s="62" t="e">
        <f t="shared" si="11"/>
        <v>#NUM!</v>
      </c>
      <c r="W43" s="62" t="e">
        <f t="shared" si="12"/>
        <v>#NUM!</v>
      </c>
      <c r="X43" s="62" t="e">
        <f t="shared" si="13"/>
        <v>#NUM!</v>
      </c>
      <c r="Y43" s="62" t="e">
        <f t="shared" si="14"/>
        <v>#NUM!</v>
      </c>
      <c r="Z43" s="62" t="e">
        <f t="shared" si="15"/>
        <v>#N/A</v>
      </c>
      <c r="AA43" s="62" t="e">
        <f t="shared" si="16"/>
        <v>#NUM!</v>
      </c>
      <c r="AB43" s="62" t="e">
        <f t="shared" si="17"/>
        <v>#NUM!</v>
      </c>
      <c r="AC43" s="62" t="e">
        <f t="shared" si="18"/>
        <v>#NUM!</v>
      </c>
      <c r="AD43" s="62" t="e">
        <f t="shared" si="19"/>
        <v>#NUM!</v>
      </c>
      <c r="AE43" s="62" t="e">
        <f t="shared" si="20"/>
        <v>#NUM!</v>
      </c>
      <c r="AF43" s="62" t="e">
        <f t="shared" si="21"/>
        <v>#N/A</v>
      </c>
      <c r="AG43" s="62" t="e">
        <f t="shared" si="22"/>
        <v>#NUM!</v>
      </c>
      <c r="AH43" s="62" t="e">
        <f t="shared" si="23"/>
        <v>#NUM!</v>
      </c>
      <c r="AI43" s="62" t="e">
        <f t="shared" si="24"/>
        <v>#NUM!</v>
      </c>
      <c r="AJ43" s="6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1" t="s">
        <v>18</v>
      </c>
      <c r="D46" s="61" t="s">
        <v>19</v>
      </c>
      <c r="E46" s="61" t="s">
        <v>20</v>
      </c>
      <c r="F46" s="10"/>
      <c r="G46" s="5" t="s">
        <v>21</v>
      </c>
      <c r="H46" s="12"/>
      <c r="I46" s="116" t="s">
        <v>74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3.5799999999999996</v>
      </c>
      <c r="D50" s="16">
        <f>SUMIF(G4:G43,"*下層*",F4:F43)</f>
        <v>0</v>
      </c>
      <c r="E50" s="4">
        <f>SUM(F4:F43)</f>
        <v>3.5799999999999996</v>
      </c>
      <c r="F50" s="13"/>
      <c r="G50" s="17">
        <f>C50*100</f>
        <v>357.99999999999994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形状比＝64、Sr＝20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1" t="s">
        <v>18</v>
      </c>
      <c r="D53" s="61" t="s">
        <v>19</v>
      </c>
      <c r="E53" s="61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0.64000000000000012</v>
      </c>
      <c r="D57" s="16">
        <f>SUMIF(H4:H43,"▲",F4:F43)</f>
        <v>0</v>
      </c>
      <c r="E57" s="16">
        <f>SUM(C57:D57)</f>
        <v>0.64000000000000012</v>
      </c>
      <c r="F57" s="13"/>
      <c r="G57" s="19">
        <f>C57*100</f>
        <v>64.000000000000014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1" t="s">
        <v>18</v>
      </c>
      <c r="D60" s="61" t="s">
        <v>19</v>
      </c>
      <c r="E60" s="61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17.899999999999999</v>
      </c>
      <c r="D62" s="20" t="str">
        <f>IF(D47&gt;0,ROUND(D57/D50*100,1),"")</f>
        <v/>
      </c>
      <c r="E62" s="20">
        <f>ROUND(E57/E50*100,1)</f>
        <v>17.899999999999999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1" t="s">
        <v>18</v>
      </c>
      <c r="D65" s="61" t="s">
        <v>19</v>
      </c>
      <c r="E65" s="6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24</v>
      </c>
      <c r="D68" s="14" t="str">
        <f>IF(D66&gt;0,ROUND(SUMIFS(D4:D43,G4:G43,"*下層*",H4:H43,"")/D66,0),"")</f>
        <v/>
      </c>
      <c r="E68" s="14">
        <f>IF(E66&gt;0,ROUND(SUMIF(H4:H43,"",D4:D43)/E66,0),"")</f>
        <v>24</v>
      </c>
      <c r="F68" s="13"/>
      <c r="G68" s="15">
        <f>C68</f>
        <v>24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2.9399999999999995</v>
      </c>
      <c r="D69" s="16" t="str">
        <f>IF(D66&gt;0,D50-D57,"")</f>
        <v/>
      </c>
      <c r="E69" s="4">
        <f>SUM(C69:D69)</f>
        <v>2.9399999999999995</v>
      </c>
      <c r="F69" s="13"/>
      <c r="G69" s="17">
        <f>C69*100</f>
        <v>293.99999999999994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形状比＝63、Sr＝22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1000000}">
    <filterColumn colId="1" showButton="0"/>
  </autoFilter>
  <mergeCells count="67"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9:B69"/>
    <mergeCell ref="A61:B61"/>
    <mergeCell ref="A62:B62"/>
    <mergeCell ref="A65:B65"/>
    <mergeCell ref="A66:B66"/>
    <mergeCell ref="A67:B67"/>
    <mergeCell ref="A68:B68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Q2:U2"/>
    <mergeCell ref="AG2:AJ2"/>
    <mergeCell ref="B3:C3"/>
    <mergeCell ref="B4:C4"/>
    <mergeCell ref="B5:C5"/>
    <mergeCell ref="V2:Z2"/>
    <mergeCell ref="AA2:AF2"/>
    <mergeCell ref="I46:I62"/>
    <mergeCell ref="B7:C7"/>
    <mergeCell ref="A2:G2"/>
    <mergeCell ref="H2:I2"/>
    <mergeCell ref="K2:P2"/>
    <mergeCell ref="B6:C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phoneticPr fontId="3"/>
  <conditionalFormatting sqref="K4:K43">
    <cfRule type="expression" dxfId="831" priority="16" stopIfTrue="1">
      <formula>AND(($H4="スギ"),(#REF!&lt;12))</formula>
    </cfRule>
  </conditionalFormatting>
  <conditionalFormatting sqref="L4:L43">
    <cfRule type="expression" dxfId="830" priority="15" stopIfTrue="1">
      <formula>AND(($H4="スギ"),(#REF!&lt;22),(#REF!&gt;=12))</formula>
    </cfRule>
  </conditionalFormatting>
  <conditionalFormatting sqref="M4:M43">
    <cfRule type="expression" dxfId="829" priority="14" stopIfTrue="1">
      <formula>AND(($H4="スギ"),(#REF!&lt;32),(#REF!&gt;=22))</formula>
    </cfRule>
  </conditionalFormatting>
  <conditionalFormatting sqref="N4:N43">
    <cfRule type="expression" dxfId="828" priority="13" stopIfTrue="1">
      <formula>AND(($H4="スギ"),(#REF!&lt;42),(#REF!&gt;=32))</formula>
    </cfRule>
  </conditionalFormatting>
  <conditionalFormatting sqref="U4:U43 Z4:AF43 AJ4:AJ43 O4:P43">
    <cfRule type="expression" dxfId="827" priority="12" stopIfTrue="1">
      <formula>AND(($H4="スギ"),(#REF!&gt;=42))</formula>
    </cfRule>
  </conditionalFormatting>
  <conditionalFormatting sqref="Q4:Q43 AA4:AA43">
    <cfRule type="expression" dxfId="826" priority="11" stopIfTrue="1">
      <formula>AND(($H4="ヒノキ"),(#REF!&lt;12))</formula>
    </cfRule>
  </conditionalFormatting>
  <conditionalFormatting sqref="R4:R43 AB4:AE43">
    <cfRule type="expression" dxfId="825" priority="10" stopIfTrue="1">
      <formula>AND(($H4="ヒノキ"),(#REF!&lt;22),(#REF!&gt;=12))</formula>
    </cfRule>
  </conditionalFormatting>
  <conditionalFormatting sqref="S4:S43">
    <cfRule type="expression" dxfId="824" priority="9" stopIfTrue="1">
      <formula>AND(($H4="ヒノキ"),(#REF!&lt;32),(#REF!&gt;=22))</formula>
    </cfRule>
  </conditionalFormatting>
  <conditionalFormatting sqref="T4:U43 Z4:AF43 AJ4:AJ43">
    <cfRule type="expression" dxfId="823" priority="8" stopIfTrue="1">
      <formula>AND(($H4="ヒノキ"),(#REF!&gt;=32))</formula>
    </cfRule>
  </conditionalFormatting>
  <conditionalFormatting sqref="V4:V43 AA4:AA43">
    <cfRule type="expression" dxfId="822" priority="7" stopIfTrue="1">
      <formula>AND(($H4="アカマツ"),(#REF!&lt;12))</formula>
    </cfRule>
  </conditionalFormatting>
  <conditionalFormatting sqref="W4:W43 AB4:AB43">
    <cfRule type="expression" dxfId="821" priority="6" stopIfTrue="1">
      <formula>AND(($H4="アカマツ"),(#REF!&lt;22),(#REF!&gt;=12))</formula>
    </cfRule>
  </conditionalFormatting>
  <conditionalFormatting sqref="X4:X43 AC4:AC43">
    <cfRule type="expression" dxfId="820" priority="5" stopIfTrue="1">
      <formula>AND(($H4="アカマツ"),(#REF!&lt;42),(#REF!&gt;=22))</formula>
    </cfRule>
  </conditionalFormatting>
  <conditionalFormatting sqref="Y4:AF43 AJ4:AJ43">
    <cfRule type="expression" dxfId="819" priority="4" stopIfTrue="1">
      <formula>AND(($H4="アカマツ"),(#REF!&gt;=42))</formula>
    </cfRule>
  </conditionalFormatting>
  <conditionalFormatting sqref="AG4:AG43">
    <cfRule type="expression" dxfId="818" priority="3" stopIfTrue="1">
      <formula>AND(($H4&lt;&gt;"スギ"),($H4&lt;&gt;"ヒノキ"),($H4&lt;&gt;"アカマツ"),(#REF!&lt;12))</formula>
    </cfRule>
  </conditionalFormatting>
  <conditionalFormatting sqref="AH4:AH43">
    <cfRule type="expression" dxfId="8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120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6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5">
        <v>0</v>
      </c>
      <c r="L3" s="65">
        <v>12</v>
      </c>
      <c r="M3" s="65">
        <v>22</v>
      </c>
      <c r="N3" s="65">
        <v>32</v>
      </c>
      <c r="O3" s="65">
        <v>42</v>
      </c>
      <c r="P3" s="65" t="s">
        <v>14</v>
      </c>
      <c r="Q3" s="65">
        <v>0</v>
      </c>
      <c r="R3" s="65">
        <v>12</v>
      </c>
      <c r="S3" s="65">
        <v>22</v>
      </c>
      <c r="T3" s="65">
        <v>32</v>
      </c>
      <c r="U3" s="65" t="s">
        <v>14</v>
      </c>
      <c r="V3" s="65">
        <v>0</v>
      </c>
      <c r="W3" s="65">
        <v>12</v>
      </c>
      <c r="X3" s="65">
        <v>22</v>
      </c>
      <c r="Y3" s="65">
        <v>42</v>
      </c>
      <c r="Z3" s="65" t="s">
        <v>14</v>
      </c>
      <c r="AA3" s="65">
        <v>0</v>
      </c>
      <c r="AB3" s="65">
        <v>12</v>
      </c>
      <c r="AC3" s="65">
        <v>22</v>
      </c>
      <c r="AD3" s="65">
        <v>32</v>
      </c>
      <c r="AE3" s="65">
        <v>42</v>
      </c>
      <c r="AF3" s="65" t="s">
        <v>14</v>
      </c>
      <c r="AG3" s="65">
        <v>0</v>
      </c>
      <c r="AH3" s="65">
        <v>12</v>
      </c>
      <c r="AI3" s="65">
        <v>42</v>
      </c>
      <c r="AJ3" s="65" t="s">
        <v>14</v>
      </c>
    </row>
    <row r="4" spans="1:36" ht="12.95" customHeight="1" x14ac:dyDescent="0.15">
      <c r="A4" s="64">
        <v>491</v>
      </c>
      <c r="B4" s="123" t="s">
        <v>54</v>
      </c>
      <c r="C4" s="124"/>
      <c r="D4" s="64">
        <v>32</v>
      </c>
      <c r="E4" s="64">
        <v>24</v>
      </c>
      <c r="F4" s="4">
        <f t="shared" ref="F4:F43" si="0">IF(D4&gt;0,IF(B4="スギ",P4,IF(B4="ヒノキ",U4,IF(B4="アカマツ",Z4,IF(B4="カラマツ",AF4,AJ4)))),"")</f>
        <v>0.9</v>
      </c>
      <c r="G4" s="5"/>
      <c r="H4" s="64"/>
      <c r="I4" s="92" t="s">
        <v>283</v>
      </c>
      <c r="J4" s="1" t="s">
        <v>15</v>
      </c>
      <c r="K4" s="65">
        <f t="shared" ref="K4:K43" si="1">IF(ROUND(10^(-5+0.8769+1.7454*LOG(D4)+1.014*LOG(E4)),2)&gt;=0.01,ROUND(10^(-5+0.8769+1.7454*LOG(D4)+1.014*LOG(E4)),2),ROUND(10^(-5+0.8769+1.7454*LOG(D4)+1.014*LOG(E4)),3))</f>
        <v>0.8</v>
      </c>
      <c r="L4" s="65">
        <f t="shared" ref="L4:L43" si="2">ROUND(10^(-5+0.73504+1.83346*LOG(D4)+1.06569*LOG(E4)),2)</f>
        <v>0.92</v>
      </c>
      <c r="M4" s="65">
        <f t="shared" ref="M4:M43" si="3">ROUND(10^(-5+0.71514+1.74357*LOG(D4)+1.17719*LOG(E4)),2)</f>
        <v>0.92</v>
      </c>
      <c r="N4" s="65">
        <f t="shared" ref="N4:N43" si="4">ROUND(10^(-5+0.82956+1.76381*LOG(D4)+1.06412*LOG(E4)),2)</f>
        <v>0.9</v>
      </c>
      <c r="O4" s="65">
        <f t="shared" ref="O4:O43" si="5">ROUND(10^(-5+0.88226+1.79204*LOG(D4)+0.99303*LOG(E4)),2)</f>
        <v>0.89</v>
      </c>
      <c r="P4" s="65">
        <f>HLOOKUP($D4,K$3:O$43,MATCH($A4,$A$3:$A$43,0),1)</f>
        <v>0.9</v>
      </c>
      <c r="Q4" s="65">
        <f t="shared" ref="Q4:Q43" si="6">IF(ROUND(10^(1.810672*LOG(D4)+0.982833*LOG(E4)-4.173533),2)&gt;=0.01,ROUND(10^(1.810672*LOG(D4)+0.982833*LOG(E4)-4.173533),2),ROUND(10^(1.810672*LOG(D4)+0.982833*LOG(E4)-4.173533),3))</f>
        <v>0.81</v>
      </c>
      <c r="R4" s="65">
        <f t="shared" ref="R4:R43" si="7">ROUND(10^(1.905709*LOG(D4)+1.011385*LOG(E4)-4.293729),2)</f>
        <v>0.93</v>
      </c>
      <c r="S4" s="65">
        <f t="shared" ref="S4:S43" si="8">ROUND(10^(1.771888*LOG(D4)+1.138415*LOG(E4)-4.271259),2)</f>
        <v>0.93</v>
      </c>
      <c r="T4" s="65">
        <f t="shared" ref="T4:T43" si="9">ROUND(10^(1.671519*LOG(D4)+1.363617*LOG(E4)-4.404407),2)</f>
        <v>0.99</v>
      </c>
      <c r="U4" s="65">
        <f t="shared" ref="U4:U43" si="10">HLOOKUP($D4,Q$3:T$43,MATCH($A4,$A$3:$A$43,0),1)</f>
        <v>0.99</v>
      </c>
      <c r="V4" s="65">
        <f t="shared" ref="V4:V43" si="11">IF(ROUND(10^(-4.249503+1.946501*LOG(D4)+0.942682*LOG(E4)),2)&gt;=0.01,ROUND(10^(-4.249503+1.946501*LOG(D4)+0.942682*LOG(E4)),2),ROUND(10^(-4.249503+1.946501*LOG(D4)+0.942682*LOG(E4)),3))</f>
        <v>0.96</v>
      </c>
      <c r="W4" s="65">
        <f t="shared" ref="W4:W43" si="12">ROUND(10^(-4.155639+1.847898*LOG(D4)+0.951955*LOG(E4)),2)</f>
        <v>0.87</v>
      </c>
      <c r="X4" s="65">
        <f t="shared" ref="X4:X43" si="13">ROUND(10^(-4.194535+1.804172*LOG(D4)+1.034248*LOG(E4)),2)</f>
        <v>0.89</v>
      </c>
      <c r="Y4" s="65">
        <f t="shared" ref="Y4:Y43" si="14">ROUND(10^(-4.42347+2.006485*LOG(D4)+0.967757*LOG(E4)),2)</f>
        <v>0.86</v>
      </c>
      <c r="Z4" s="65">
        <f t="shared" ref="Z4:Z43" si="15">HLOOKUP($D4,V$3:Y$43,MATCH($A4,$A$3:$A$43,0),1)</f>
        <v>0.89</v>
      </c>
      <c r="AA4" s="65">
        <f t="shared" ref="AA4:AA43" si="16">IF(ROUND(10^(1.80389*LOG(D4)+0.962587*LOG(E4)-4.155099),2)&gt;=0.01,ROUND(10^(1.80389*LOG(D4)+0.962587*LOG(E4)-4.155099),2),ROUND(10^(1.80389*LOG(D4)+0.962587*LOG(E4)-4.155099),3))</f>
        <v>0.77</v>
      </c>
      <c r="AB4" s="65">
        <f t="shared" ref="AB4:AB43" si="17">ROUND(10^(1.979213*LOG(D4)+0.998347*LOG(E4)-4.369281),2)</f>
        <v>0.97</v>
      </c>
      <c r="AC4" s="65">
        <f t="shared" ref="AC4:AC43" si="18">ROUND(10^(1.904401*LOG(D4)+1.062478*LOG(E4)-4.348104),2)</f>
        <v>0.97</v>
      </c>
      <c r="AD4" s="65">
        <f t="shared" ref="AD4:AD43" si="19">ROUND(10^(1.640825*LOG(D4)+1.080387*LOG(E4)-3.976731),2)</f>
        <v>0.96</v>
      </c>
      <c r="AE4" s="65">
        <f t="shared" ref="AE4:AE43" si="20">ROUND(10^(1.90887*LOG(D4)+1.088002*LOG(E4)-4.431495),2)</f>
        <v>0.88</v>
      </c>
      <c r="AF4" s="65">
        <f t="shared" ref="AF4:AF43" si="21">HLOOKUP($D4,AA$3:AE$43,MATCH($A4,$A$3:$A$43,0),1)</f>
        <v>0.96</v>
      </c>
      <c r="AG4" s="65">
        <f t="shared" ref="AG4:AG43" si="22">IF(ROUND(10^(1.94019664*LOG(D4)+0.84689666*LOG(E4)-4.20067295),2)&gt;=0.01,ROUND(10^(1.94019664*LOG(D4)+0.84689666*LOG(E4)-4.20067295),2),ROUND(10^(1.94019664*LOG(D4)+0.84689666*LOG(E4)-4.20067295),3))</f>
        <v>0.77</v>
      </c>
      <c r="AH4" s="65">
        <f t="shared" ref="AH4:AH43" si="23">ROUND(10^(1.93813902*LOG(D4)+0.96697002*LOG(E4)-4.32216295),2)</f>
        <v>0.85</v>
      </c>
      <c r="AI4" s="65">
        <f t="shared" ref="AI4:AI43" si="24">ROUND(10^(1.82464098*LOG(D4)+0.97625989*LOG(E4)-4.15096808),2)</f>
        <v>0.88</v>
      </c>
      <c r="AJ4" s="65">
        <f t="shared" ref="AJ4:AJ43" si="25">HLOOKUP($D4,AG$3:AI$43,MATCH($A4,$A$3:$A$43,0),1)</f>
        <v>0.85</v>
      </c>
    </row>
    <row r="5" spans="1:36" ht="12.95" customHeight="1" x14ac:dyDescent="0.15">
      <c r="A5" s="64">
        <v>492</v>
      </c>
      <c r="B5" s="123" t="s">
        <v>54</v>
      </c>
      <c r="C5" s="124"/>
      <c r="D5" s="64">
        <v>46</v>
      </c>
      <c r="E5" s="64">
        <v>25</v>
      </c>
      <c r="F5" s="4">
        <f t="shared" si="0"/>
        <v>1.78</v>
      </c>
      <c r="G5" s="43"/>
      <c r="H5" s="64"/>
      <c r="I5" s="64"/>
      <c r="J5" s="1" t="s">
        <v>15</v>
      </c>
      <c r="K5" s="65">
        <f t="shared" si="1"/>
        <v>1.57</v>
      </c>
      <c r="L5" s="65">
        <f t="shared" si="2"/>
        <v>1.88</v>
      </c>
      <c r="M5" s="65">
        <f t="shared" si="3"/>
        <v>1.82</v>
      </c>
      <c r="N5" s="65">
        <f t="shared" si="4"/>
        <v>1.78</v>
      </c>
      <c r="O5" s="65">
        <f t="shared" si="5"/>
        <v>1.78</v>
      </c>
      <c r="P5" s="65">
        <f t="shared" ref="P5:P43" si="26">HLOOKUP($D5,K$3:O$43,MATCH(A5,$A$3:$A$43,0),1)</f>
        <v>1.78</v>
      </c>
      <c r="Q5" s="65">
        <f t="shared" si="6"/>
        <v>1.63</v>
      </c>
      <c r="R5" s="65">
        <f t="shared" si="7"/>
        <v>1.94</v>
      </c>
      <c r="S5" s="65">
        <f t="shared" si="8"/>
        <v>1.85</v>
      </c>
      <c r="T5" s="65">
        <f t="shared" si="9"/>
        <v>1.91</v>
      </c>
      <c r="U5" s="65">
        <f t="shared" si="10"/>
        <v>1.91</v>
      </c>
      <c r="V5" s="65">
        <f t="shared" si="11"/>
        <v>2.02</v>
      </c>
      <c r="W5" s="65">
        <f t="shared" si="12"/>
        <v>1.77</v>
      </c>
      <c r="X5" s="65">
        <f t="shared" si="13"/>
        <v>1.78</v>
      </c>
      <c r="Y5" s="65">
        <f t="shared" si="14"/>
        <v>1.84</v>
      </c>
      <c r="Z5" s="65">
        <f t="shared" si="15"/>
        <v>1.84</v>
      </c>
      <c r="AA5" s="65">
        <f t="shared" si="16"/>
        <v>1.55</v>
      </c>
      <c r="AB5" s="65">
        <f t="shared" si="17"/>
        <v>2.08</v>
      </c>
      <c r="AC5" s="65">
        <f t="shared" si="18"/>
        <v>2.0099999999999998</v>
      </c>
      <c r="AD5" s="65">
        <f t="shared" si="19"/>
        <v>1.83</v>
      </c>
      <c r="AE5" s="65">
        <f t="shared" si="20"/>
        <v>1.83</v>
      </c>
      <c r="AF5" s="65">
        <f t="shared" si="21"/>
        <v>1.83</v>
      </c>
      <c r="AG5" s="65">
        <f t="shared" si="22"/>
        <v>1.62</v>
      </c>
      <c r="AH5" s="65">
        <f t="shared" si="23"/>
        <v>1.79</v>
      </c>
      <c r="AI5" s="65">
        <f t="shared" si="24"/>
        <v>1.77</v>
      </c>
      <c r="AJ5" s="65">
        <f t="shared" si="25"/>
        <v>1.77</v>
      </c>
    </row>
    <row r="6" spans="1:36" ht="12.95" customHeight="1" x14ac:dyDescent="0.15">
      <c r="A6" s="79">
        <v>493</v>
      </c>
      <c r="B6" s="123" t="s">
        <v>54</v>
      </c>
      <c r="C6" s="124"/>
      <c r="D6" s="64">
        <v>26</v>
      </c>
      <c r="E6" s="64">
        <v>23</v>
      </c>
      <c r="F6" s="4">
        <f t="shared" si="0"/>
        <v>0.61</v>
      </c>
      <c r="G6" s="5" t="s">
        <v>72</v>
      </c>
      <c r="H6" s="79" t="s">
        <v>65</v>
      </c>
      <c r="I6" s="64"/>
      <c r="J6" s="1" t="s">
        <v>15</v>
      </c>
      <c r="K6" s="65">
        <f t="shared" si="1"/>
        <v>0.53</v>
      </c>
      <c r="L6" s="65">
        <f t="shared" si="2"/>
        <v>0.6</v>
      </c>
      <c r="M6" s="65">
        <f t="shared" si="3"/>
        <v>0.61</v>
      </c>
      <c r="N6" s="65">
        <f t="shared" si="4"/>
        <v>0.59</v>
      </c>
      <c r="O6" s="65">
        <f t="shared" si="5"/>
        <v>0.59</v>
      </c>
      <c r="P6" s="65">
        <f t="shared" si="26"/>
        <v>0.61</v>
      </c>
      <c r="Q6" s="65">
        <f t="shared" si="6"/>
        <v>0.53</v>
      </c>
      <c r="R6" s="65">
        <f t="shared" si="7"/>
        <v>0.6</v>
      </c>
      <c r="S6" s="65">
        <f t="shared" si="8"/>
        <v>0.61</v>
      </c>
      <c r="T6" s="65">
        <f t="shared" si="9"/>
        <v>0.66</v>
      </c>
      <c r="U6" s="65">
        <f t="shared" si="10"/>
        <v>0.61</v>
      </c>
      <c r="V6" s="65">
        <f t="shared" si="11"/>
        <v>0.61</v>
      </c>
      <c r="W6" s="65">
        <f t="shared" si="12"/>
        <v>0.56999999999999995</v>
      </c>
      <c r="X6" s="65">
        <f t="shared" si="13"/>
        <v>0.57999999999999996</v>
      </c>
      <c r="Y6" s="65">
        <f t="shared" si="14"/>
        <v>0.54</v>
      </c>
      <c r="Z6" s="65">
        <f t="shared" si="15"/>
        <v>0.57999999999999996</v>
      </c>
      <c r="AA6" s="65">
        <f t="shared" si="16"/>
        <v>0.51</v>
      </c>
      <c r="AB6" s="65">
        <f t="shared" si="17"/>
        <v>0.62</v>
      </c>
      <c r="AC6" s="65">
        <f t="shared" si="18"/>
        <v>0.62</v>
      </c>
      <c r="AD6" s="65">
        <f t="shared" si="19"/>
        <v>0.65</v>
      </c>
      <c r="AE6" s="65">
        <f t="shared" si="20"/>
        <v>0.56000000000000005</v>
      </c>
      <c r="AF6" s="65">
        <f t="shared" si="21"/>
        <v>0.62</v>
      </c>
      <c r="AG6" s="65">
        <f t="shared" si="22"/>
        <v>0.5</v>
      </c>
      <c r="AH6" s="65">
        <f t="shared" si="23"/>
        <v>0.55000000000000004</v>
      </c>
      <c r="AI6" s="65">
        <f t="shared" si="24"/>
        <v>0.57999999999999996</v>
      </c>
      <c r="AJ6" s="65">
        <f t="shared" si="25"/>
        <v>0.55000000000000004</v>
      </c>
    </row>
    <row r="7" spans="1:36" ht="12.95" customHeight="1" x14ac:dyDescent="0.15">
      <c r="A7" s="79">
        <v>494</v>
      </c>
      <c r="B7" s="123" t="s">
        <v>54</v>
      </c>
      <c r="C7" s="124"/>
      <c r="D7" s="64">
        <v>30</v>
      </c>
      <c r="E7" s="64">
        <v>23</v>
      </c>
      <c r="F7" s="4">
        <f t="shared" si="0"/>
        <v>0.78</v>
      </c>
      <c r="G7" s="43"/>
      <c r="H7" s="75"/>
      <c r="I7" s="64"/>
      <c r="J7" s="1" t="s">
        <v>15</v>
      </c>
      <c r="K7" s="65">
        <f t="shared" si="1"/>
        <v>0.69</v>
      </c>
      <c r="L7" s="65">
        <f t="shared" si="2"/>
        <v>0.78</v>
      </c>
      <c r="M7" s="65">
        <f t="shared" si="3"/>
        <v>0.78</v>
      </c>
      <c r="N7" s="65">
        <f t="shared" si="4"/>
        <v>0.77</v>
      </c>
      <c r="O7" s="65">
        <f t="shared" si="5"/>
        <v>0.76</v>
      </c>
      <c r="P7" s="65">
        <f t="shared" si="26"/>
        <v>0.78</v>
      </c>
      <c r="Q7" s="65">
        <f t="shared" si="6"/>
        <v>0.69</v>
      </c>
      <c r="R7" s="65">
        <f t="shared" si="7"/>
        <v>0.79</v>
      </c>
      <c r="S7" s="65">
        <f t="shared" si="8"/>
        <v>0.79</v>
      </c>
      <c r="T7" s="65">
        <f t="shared" si="9"/>
        <v>0.83</v>
      </c>
      <c r="U7" s="65">
        <f t="shared" si="10"/>
        <v>0.79</v>
      </c>
      <c r="V7" s="65">
        <f t="shared" si="11"/>
        <v>0.81</v>
      </c>
      <c r="W7" s="65">
        <f t="shared" si="12"/>
        <v>0.74</v>
      </c>
      <c r="X7" s="65">
        <f t="shared" si="13"/>
        <v>0.76</v>
      </c>
      <c r="Y7" s="65">
        <f t="shared" si="14"/>
        <v>0.72</v>
      </c>
      <c r="Z7" s="65">
        <f t="shared" si="15"/>
        <v>0.76</v>
      </c>
      <c r="AA7" s="65">
        <f t="shared" si="16"/>
        <v>0.66</v>
      </c>
      <c r="AB7" s="65">
        <f t="shared" si="17"/>
        <v>0.82</v>
      </c>
      <c r="AC7" s="65">
        <f t="shared" si="18"/>
        <v>0.82</v>
      </c>
      <c r="AD7" s="65">
        <f t="shared" si="19"/>
        <v>0.83</v>
      </c>
      <c r="AE7" s="65">
        <f t="shared" si="20"/>
        <v>0.74</v>
      </c>
      <c r="AF7" s="65">
        <f t="shared" si="21"/>
        <v>0.82</v>
      </c>
      <c r="AG7" s="65">
        <f t="shared" si="22"/>
        <v>0.66</v>
      </c>
      <c r="AH7" s="65">
        <f t="shared" si="23"/>
        <v>0.72</v>
      </c>
      <c r="AI7" s="65">
        <f t="shared" si="24"/>
        <v>0.75</v>
      </c>
      <c r="AJ7" s="65">
        <f t="shared" si="25"/>
        <v>0.72</v>
      </c>
    </row>
    <row r="8" spans="1:36" ht="12.95" customHeight="1" x14ac:dyDescent="0.15">
      <c r="A8" s="79">
        <v>495</v>
      </c>
      <c r="B8" s="123" t="s">
        <v>54</v>
      </c>
      <c r="C8" s="124"/>
      <c r="D8" s="64">
        <v>34</v>
      </c>
      <c r="E8" s="64">
        <v>24</v>
      </c>
      <c r="F8" s="4">
        <f t="shared" si="0"/>
        <v>1</v>
      </c>
      <c r="G8" s="5"/>
      <c r="H8" s="64"/>
      <c r="I8" s="64"/>
      <c r="J8" s="1" t="s">
        <v>15</v>
      </c>
      <c r="K8" s="65">
        <f t="shared" si="1"/>
        <v>0.89</v>
      </c>
      <c r="L8" s="65">
        <f t="shared" si="2"/>
        <v>1.03</v>
      </c>
      <c r="M8" s="65">
        <f t="shared" si="3"/>
        <v>1.02</v>
      </c>
      <c r="N8" s="65">
        <f t="shared" si="4"/>
        <v>1</v>
      </c>
      <c r="O8" s="65">
        <f t="shared" si="5"/>
        <v>0.99</v>
      </c>
      <c r="P8" s="65">
        <f t="shared" si="26"/>
        <v>1</v>
      </c>
      <c r="Q8" s="65">
        <f t="shared" si="6"/>
        <v>0.9</v>
      </c>
      <c r="R8" s="65">
        <f t="shared" si="7"/>
        <v>1.05</v>
      </c>
      <c r="S8" s="65">
        <f t="shared" si="8"/>
        <v>1.03</v>
      </c>
      <c r="T8" s="65">
        <f t="shared" si="9"/>
        <v>1.0900000000000001</v>
      </c>
      <c r="U8" s="65">
        <f t="shared" si="10"/>
        <v>1.0900000000000001</v>
      </c>
      <c r="V8" s="65">
        <f t="shared" si="11"/>
        <v>1.08</v>
      </c>
      <c r="W8" s="65">
        <f t="shared" si="12"/>
        <v>0.97</v>
      </c>
      <c r="X8" s="65">
        <f t="shared" si="13"/>
        <v>0.99</v>
      </c>
      <c r="Y8" s="65">
        <f t="shared" si="14"/>
        <v>0.97</v>
      </c>
      <c r="Z8" s="65">
        <f t="shared" si="15"/>
        <v>0.99</v>
      </c>
      <c r="AA8" s="65">
        <f t="shared" si="16"/>
        <v>0.86</v>
      </c>
      <c r="AB8" s="65">
        <f t="shared" si="17"/>
        <v>1.1000000000000001</v>
      </c>
      <c r="AC8" s="65">
        <f t="shared" si="18"/>
        <v>1.08</v>
      </c>
      <c r="AD8" s="65">
        <f t="shared" si="19"/>
        <v>1.06</v>
      </c>
      <c r="AE8" s="65">
        <f t="shared" si="20"/>
        <v>0.99</v>
      </c>
      <c r="AF8" s="65">
        <f t="shared" si="21"/>
        <v>1.06</v>
      </c>
      <c r="AG8" s="65">
        <f t="shared" si="22"/>
        <v>0.87</v>
      </c>
      <c r="AH8" s="65">
        <f t="shared" si="23"/>
        <v>0.96</v>
      </c>
      <c r="AI8" s="65">
        <f t="shared" si="24"/>
        <v>0.98</v>
      </c>
      <c r="AJ8" s="65">
        <f t="shared" si="25"/>
        <v>0.96</v>
      </c>
    </row>
    <row r="9" spans="1:36" ht="12.95" customHeight="1" x14ac:dyDescent="0.15">
      <c r="A9" s="79">
        <v>496</v>
      </c>
      <c r="B9" s="123" t="s">
        <v>54</v>
      </c>
      <c r="C9" s="124"/>
      <c r="D9" s="64">
        <v>22</v>
      </c>
      <c r="E9" s="64">
        <v>21</v>
      </c>
      <c r="F9" s="4">
        <f t="shared" si="0"/>
        <v>0.41</v>
      </c>
      <c r="G9" s="5" t="s">
        <v>72</v>
      </c>
      <c r="H9" s="79" t="s">
        <v>65</v>
      </c>
      <c r="I9" s="64"/>
      <c r="J9" s="1" t="s">
        <v>15</v>
      </c>
      <c r="K9" s="65">
        <f t="shared" si="1"/>
        <v>0.36</v>
      </c>
      <c r="L9" s="65">
        <f t="shared" si="2"/>
        <v>0.4</v>
      </c>
      <c r="M9" s="65">
        <f t="shared" si="3"/>
        <v>0.41</v>
      </c>
      <c r="N9" s="65">
        <f t="shared" si="4"/>
        <v>0.4</v>
      </c>
      <c r="O9" s="65">
        <f t="shared" si="5"/>
        <v>0.4</v>
      </c>
      <c r="P9" s="65">
        <f t="shared" si="26"/>
        <v>0.41</v>
      </c>
      <c r="Q9" s="65">
        <f t="shared" si="6"/>
        <v>0.36</v>
      </c>
      <c r="R9" s="65">
        <f t="shared" si="7"/>
        <v>0.4</v>
      </c>
      <c r="S9" s="65">
        <f t="shared" si="8"/>
        <v>0.41</v>
      </c>
      <c r="T9" s="65">
        <f t="shared" si="9"/>
        <v>0.44</v>
      </c>
      <c r="U9" s="65">
        <f t="shared" si="10"/>
        <v>0.41</v>
      </c>
      <c r="V9" s="65">
        <f t="shared" si="11"/>
        <v>0.41</v>
      </c>
      <c r="W9" s="65">
        <f t="shared" si="12"/>
        <v>0.38</v>
      </c>
      <c r="X9" s="65">
        <f t="shared" si="13"/>
        <v>0.39</v>
      </c>
      <c r="Y9" s="65">
        <f t="shared" si="14"/>
        <v>0.35</v>
      </c>
      <c r="Z9" s="65">
        <f t="shared" si="15"/>
        <v>0.39</v>
      </c>
      <c r="AA9" s="65">
        <f t="shared" si="16"/>
        <v>0.35</v>
      </c>
      <c r="AB9" s="65">
        <f t="shared" si="17"/>
        <v>0.41</v>
      </c>
      <c r="AC9" s="65">
        <f t="shared" si="18"/>
        <v>0.41</v>
      </c>
      <c r="AD9" s="65">
        <f t="shared" si="19"/>
        <v>0.45</v>
      </c>
      <c r="AE9" s="65">
        <f t="shared" si="20"/>
        <v>0.37</v>
      </c>
      <c r="AF9" s="65">
        <f t="shared" si="21"/>
        <v>0.41</v>
      </c>
      <c r="AG9" s="65">
        <f t="shared" si="22"/>
        <v>0.33</v>
      </c>
      <c r="AH9" s="65">
        <f t="shared" si="23"/>
        <v>0.36</v>
      </c>
      <c r="AI9" s="65">
        <f t="shared" si="24"/>
        <v>0.39</v>
      </c>
      <c r="AJ9" s="65">
        <f t="shared" si="25"/>
        <v>0.36</v>
      </c>
    </row>
    <row r="10" spans="1:36" ht="12.95" customHeight="1" x14ac:dyDescent="0.15">
      <c r="A10" s="79">
        <v>497</v>
      </c>
      <c r="B10" s="123" t="s">
        <v>54</v>
      </c>
      <c r="C10" s="124"/>
      <c r="D10" s="64">
        <v>26</v>
      </c>
      <c r="E10" s="64">
        <v>23</v>
      </c>
      <c r="F10" s="4">
        <f t="shared" si="0"/>
        <v>0.61</v>
      </c>
      <c r="G10" s="5"/>
      <c r="H10" s="64"/>
      <c r="I10" s="64"/>
      <c r="J10" s="1" t="s">
        <v>15</v>
      </c>
      <c r="K10" s="65">
        <f t="shared" si="1"/>
        <v>0.53</v>
      </c>
      <c r="L10" s="65">
        <f t="shared" si="2"/>
        <v>0.6</v>
      </c>
      <c r="M10" s="65">
        <f t="shared" si="3"/>
        <v>0.61</v>
      </c>
      <c r="N10" s="65">
        <f t="shared" si="4"/>
        <v>0.59</v>
      </c>
      <c r="O10" s="65">
        <f t="shared" si="5"/>
        <v>0.59</v>
      </c>
      <c r="P10" s="65">
        <f t="shared" si="26"/>
        <v>0.61</v>
      </c>
      <c r="Q10" s="65">
        <f t="shared" si="6"/>
        <v>0.53</v>
      </c>
      <c r="R10" s="65">
        <f t="shared" si="7"/>
        <v>0.6</v>
      </c>
      <c r="S10" s="65">
        <f t="shared" si="8"/>
        <v>0.61</v>
      </c>
      <c r="T10" s="65">
        <f t="shared" si="9"/>
        <v>0.66</v>
      </c>
      <c r="U10" s="65">
        <f t="shared" si="10"/>
        <v>0.61</v>
      </c>
      <c r="V10" s="65">
        <f t="shared" si="11"/>
        <v>0.61</v>
      </c>
      <c r="W10" s="65">
        <f t="shared" si="12"/>
        <v>0.56999999999999995</v>
      </c>
      <c r="X10" s="65">
        <f t="shared" si="13"/>
        <v>0.57999999999999996</v>
      </c>
      <c r="Y10" s="65">
        <f t="shared" si="14"/>
        <v>0.54</v>
      </c>
      <c r="Z10" s="65">
        <f t="shared" si="15"/>
        <v>0.57999999999999996</v>
      </c>
      <c r="AA10" s="65">
        <f t="shared" si="16"/>
        <v>0.51</v>
      </c>
      <c r="AB10" s="65">
        <f t="shared" si="17"/>
        <v>0.62</v>
      </c>
      <c r="AC10" s="65">
        <f t="shared" si="18"/>
        <v>0.62</v>
      </c>
      <c r="AD10" s="65">
        <f t="shared" si="19"/>
        <v>0.65</v>
      </c>
      <c r="AE10" s="65">
        <f t="shared" si="20"/>
        <v>0.56000000000000005</v>
      </c>
      <c r="AF10" s="65">
        <f t="shared" si="21"/>
        <v>0.62</v>
      </c>
      <c r="AG10" s="65">
        <f t="shared" si="22"/>
        <v>0.5</v>
      </c>
      <c r="AH10" s="65">
        <f t="shared" si="23"/>
        <v>0.55000000000000004</v>
      </c>
      <c r="AI10" s="65">
        <f t="shared" si="24"/>
        <v>0.57999999999999996</v>
      </c>
      <c r="AJ10" s="65">
        <f t="shared" si="25"/>
        <v>0.55000000000000004</v>
      </c>
    </row>
    <row r="11" spans="1:36" ht="12.95" customHeight="1" x14ac:dyDescent="0.15">
      <c r="A11" s="79">
        <v>498</v>
      </c>
      <c r="B11" s="123" t="s">
        <v>54</v>
      </c>
      <c r="C11" s="124"/>
      <c r="D11" s="64">
        <v>20</v>
      </c>
      <c r="E11" s="64">
        <v>19</v>
      </c>
      <c r="F11" s="4">
        <f t="shared" si="0"/>
        <v>0.3</v>
      </c>
      <c r="G11" s="5" t="s">
        <v>72</v>
      </c>
      <c r="H11" s="75" t="s">
        <v>65</v>
      </c>
      <c r="I11" s="64"/>
      <c r="J11" s="1" t="s">
        <v>15</v>
      </c>
      <c r="K11" s="65">
        <f t="shared" si="1"/>
        <v>0.28000000000000003</v>
      </c>
      <c r="L11" s="65">
        <f t="shared" si="2"/>
        <v>0.3</v>
      </c>
      <c r="M11" s="65">
        <f t="shared" si="3"/>
        <v>0.31</v>
      </c>
      <c r="N11" s="65">
        <f t="shared" si="4"/>
        <v>0.31</v>
      </c>
      <c r="O11" s="65">
        <f t="shared" si="5"/>
        <v>0.3</v>
      </c>
      <c r="P11" s="65">
        <f t="shared" si="26"/>
        <v>0.3</v>
      </c>
      <c r="Q11" s="65">
        <f t="shared" si="6"/>
        <v>0.27</v>
      </c>
      <c r="R11" s="65">
        <f t="shared" si="7"/>
        <v>0.3</v>
      </c>
      <c r="S11" s="65">
        <f t="shared" si="8"/>
        <v>0.31</v>
      </c>
      <c r="T11" s="65">
        <f t="shared" si="9"/>
        <v>0.33</v>
      </c>
      <c r="U11" s="65">
        <f t="shared" si="10"/>
        <v>0.3</v>
      </c>
      <c r="V11" s="65">
        <f t="shared" si="11"/>
        <v>0.31</v>
      </c>
      <c r="W11" s="65">
        <f t="shared" si="12"/>
        <v>0.28999999999999998</v>
      </c>
      <c r="X11" s="65">
        <f t="shared" si="13"/>
        <v>0.3</v>
      </c>
      <c r="Y11" s="65">
        <f t="shared" si="14"/>
        <v>0.27</v>
      </c>
      <c r="Z11" s="65">
        <f t="shared" si="15"/>
        <v>0.28999999999999998</v>
      </c>
      <c r="AA11" s="65">
        <f t="shared" si="16"/>
        <v>0.26</v>
      </c>
      <c r="AB11" s="65">
        <f t="shared" si="17"/>
        <v>0.3</v>
      </c>
      <c r="AC11" s="65">
        <f t="shared" si="18"/>
        <v>0.31</v>
      </c>
      <c r="AD11" s="65">
        <f t="shared" si="19"/>
        <v>0.35</v>
      </c>
      <c r="AE11" s="65">
        <f t="shared" si="20"/>
        <v>0.28000000000000003</v>
      </c>
      <c r="AF11" s="65">
        <f t="shared" si="21"/>
        <v>0.3</v>
      </c>
      <c r="AG11" s="65">
        <f t="shared" si="22"/>
        <v>0.26</v>
      </c>
      <c r="AH11" s="65">
        <f t="shared" si="23"/>
        <v>0.27</v>
      </c>
      <c r="AI11" s="65">
        <f t="shared" si="24"/>
        <v>0.3</v>
      </c>
      <c r="AJ11" s="65">
        <f t="shared" si="25"/>
        <v>0.27</v>
      </c>
    </row>
    <row r="12" spans="1:36" ht="12.95" customHeight="1" x14ac:dyDescent="0.15">
      <c r="A12" s="79">
        <v>499</v>
      </c>
      <c r="B12" s="123" t="s">
        <v>54</v>
      </c>
      <c r="C12" s="124"/>
      <c r="D12" s="64">
        <v>22</v>
      </c>
      <c r="E12" s="64">
        <v>21</v>
      </c>
      <c r="F12" s="4">
        <f t="shared" si="0"/>
        <v>0.41</v>
      </c>
      <c r="G12" s="43"/>
      <c r="H12" s="64"/>
      <c r="I12" s="64"/>
      <c r="J12" s="1" t="s">
        <v>15</v>
      </c>
      <c r="K12" s="65">
        <f t="shared" si="1"/>
        <v>0.36</v>
      </c>
      <c r="L12" s="65">
        <f t="shared" si="2"/>
        <v>0.4</v>
      </c>
      <c r="M12" s="65">
        <f t="shared" si="3"/>
        <v>0.41</v>
      </c>
      <c r="N12" s="65">
        <f t="shared" si="4"/>
        <v>0.4</v>
      </c>
      <c r="O12" s="65">
        <f t="shared" si="5"/>
        <v>0.4</v>
      </c>
      <c r="P12" s="65">
        <f t="shared" si="26"/>
        <v>0.41</v>
      </c>
      <c r="Q12" s="65">
        <f t="shared" si="6"/>
        <v>0.36</v>
      </c>
      <c r="R12" s="65">
        <f t="shared" si="7"/>
        <v>0.4</v>
      </c>
      <c r="S12" s="65">
        <f t="shared" si="8"/>
        <v>0.41</v>
      </c>
      <c r="T12" s="65">
        <f t="shared" si="9"/>
        <v>0.44</v>
      </c>
      <c r="U12" s="65">
        <f t="shared" si="10"/>
        <v>0.41</v>
      </c>
      <c r="V12" s="65">
        <f t="shared" si="11"/>
        <v>0.41</v>
      </c>
      <c r="W12" s="65">
        <f t="shared" si="12"/>
        <v>0.38</v>
      </c>
      <c r="X12" s="65">
        <f t="shared" si="13"/>
        <v>0.39</v>
      </c>
      <c r="Y12" s="65">
        <f t="shared" si="14"/>
        <v>0.35</v>
      </c>
      <c r="Z12" s="65">
        <f t="shared" si="15"/>
        <v>0.39</v>
      </c>
      <c r="AA12" s="65">
        <f t="shared" si="16"/>
        <v>0.35</v>
      </c>
      <c r="AB12" s="65">
        <f t="shared" si="17"/>
        <v>0.41</v>
      </c>
      <c r="AC12" s="65">
        <f t="shared" si="18"/>
        <v>0.41</v>
      </c>
      <c r="AD12" s="65">
        <f t="shared" si="19"/>
        <v>0.45</v>
      </c>
      <c r="AE12" s="65">
        <f t="shared" si="20"/>
        <v>0.37</v>
      </c>
      <c r="AF12" s="65">
        <f t="shared" si="21"/>
        <v>0.41</v>
      </c>
      <c r="AG12" s="65">
        <f t="shared" si="22"/>
        <v>0.33</v>
      </c>
      <c r="AH12" s="65">
        <f t="shared" si="23"/>
        <v>0.36</v>
      </c>
      <c r="AI12" s="65">
        <f t="shared" si="24"/>
        <v>0.39</v>
      </c>
      <c r="AJ12" s="65">
        <f t="shared" si="25"/>
        <v>0.36</v>
      </c>
    </row>
    <row r="13" spans="1:36" ht="12.95" customHeight="1" x14ac:dyDescent="0.15">
      <c r="A13" s="79">
        <v>500</v>
      </c>
      <c r="B13" s="123" t="s">
        <v>54</v>
      </c>
      <c r="C13" s="124"/>
      <c r="D13" s="64">
        <v>32</v>
      </c>
      <c r="E13" s="64">
        <v>24</v>
      </c>
      <c r="F13" s="4">
        <f t="shared" si="0"/>
        <v>0.9</v>
      </c>
      <c r="G13" s="5" t="s">
        <v>72</v>
      </c>
      <c r="H13" s="75"/>
      <c r="I13" s="64"/>
      <c r="J13" s="1" t="s">
        <v>15</v>
      </c>
      <c r="K13" s="65">
        <f t="shared" si="1"/>
        <v>0.8</v>
      </c>
      <c r="L13" s="65">
        <f t="shared" si="2"/>
        <v>0.92</v>
      </c>
      <c r="M13" s="65">
        <f t="shared" si="3"/>
        <v>0.92</v>
      </c>
      <c r="N13" s="65">
        <f t="shared" si="4"/>
        <v>0.9</v>
      </c>
      <c r="O13" s="65">
        <f t="shared" si="5"/>
        <v>0.89</v>
      </c>
      <c r="P13" s="65">
        <f t="shared" si="26"/>
        <v>0.9</v>
      </c>
      <c r="Q13" s="65">
        <f t="shared" si="6"/>
        <v>0.81</v>
      </c>
      <c r="R13" s="65">
        <f t="shared" si="7"/>
        <v>0.93</v>
      </c>
      <c r="S13" s="65">
        <f t="shared" si="8"/>
        <v>0.93</v>
      </c>
      <c r="T13" s="65">
        <f t="shared" si="9"/>
        <v>0.99</v>
      </c>
      <c r="U13" s="65">
        <f t="shared" si="10"/>
        <v>0.99</v>
      </c>
      <c r="V13" s="65">
        <f t="shared" si="11"/>
        <v>0.96</v>
      </c>
      <c r="W13" s="65">
        <f t="shared" si="12"/>
        <v>0.87</v>
      </c>
      <c r="X13" s="65">
        <f t="shared" si="13"/>
        <v>0.89</v>
      </c>
      <c r="Y13" s="65">
        <f t="shared" si="14"/>
        <v>0.86</v>
      </c>
      <c r="Z13" s="65">
        <f t="shared" si="15"/>
        <v>0.89</v>
      </c>
      <c r="AA13" s="65">
        <f t="shared" si="16"/>
        <v>0.77</v>
      </c>
      <c r="AB13" s="65">
        <f t="shared" si="17"/>
        <v>0.97</v>
      </c>
      <c r="AC13" s="65">
        <f t="shared" si="18"/>
        <v>0.97</v>
      </c>
      <c r="AD13" s="65">
        <f t="shared" si="19"/>
        <v>0.96</v>
      </c>
      <c r="AE13" s="65">
        <f t="shared" si="20"/>
        <v>0.88</v>
      </c>
      <c r="AF13" s="65">
        <f t="shared" si="21"/>
        <v>0.96</v>
      </c>
      <c r="AG13" s="65">
        <f t="shared" si="22"/>
        <v>0.77</v>
      </c>
      <c r="AH13" s="65">
        <f t="shared" si="23"/>
        <v>0.85</v>
      </c>
      <c r="AI13" s="65">
        <f t="shared" si="24"/>
        <v>0.88</v>
      </c>
      <c r="AJ13" s="65">
        <f t="shared" si="25"/>
        <v>0.85</v>
      </c>
    </row>
    <row r="14" spans="1:36" ht="12.95" customHeight="1" x14ac:dyDescent="0.15">
      <c r="A14" s="79">
        <v>501</v>
      </c>
      <c r="B14" s="123" t="s">
        <v>54</v>
      </c>
      <c r="C14" s="124"/>
      <c r="D14" s="64">
        <v>34</v>
      </c>
      <c r="E14" s="64">
        <v>24</v>
      </c>
      <c r="F14" s="4">
        <f t="shared" si="0"/>
        <v>1</v>
      </c>
      <c r="G14" s="5"/>
      <c r="H14" s="64"/>
      <c r="I14" s="64"/>
      <c r="J14" s="1" t="s">
        <v>15</v>
      </c>
      <c r="K14" s="65">
        <f t="shared" si="1"/>
        <v>0.89</v>
      </c>
      <c r="L14" s="65">
        <f t="shared" si="2"/>
        <v>1.03</v>
      </c>
      <c r="M14" s="65">
        <f t="shared" si="3"/>
        <v>1.02</v>
      </c>
      <c r="N14" s="65">
        <f t="shared" si="4"/>
        <v>1</v>
      </c>
      <c r="O14" s="65">
        <f t="shared" si="5"/>
        <v>0.99</v>
      </c>
      <c r="P14" s="65">
        <f t="shared" si="26"/>
        <v>1</v>
      </c>
      <c r="Q14" s="65">
        <f t="shared" si="6"/>
        <v>0.9</v>
      </c>
      <c r="R14" s="65">
        <f t="shared" si="7"/>
        <v>1.05</v>
      </c>
      <c r="S14" s="65">
        <f t="shared" si="8"/>
        <v>1.03</v>
      </c>
      <c r="T14" s="65">
        <f t="shared" si="9"/>
        <v>1.0900000000000001</v>
      </c>
      <c r="U14" s="65">
        <f t="shared" si="10"/>
        <v>1.0900000000000001</v>
      </c>
      <c r="V14" s="65">
        <f t="shared" si="11"/>
        <v>1.08</v>
      </c>
      <c r="W14" s="65">
        <f t="shared" si="12"/>
        <v>0.97</v>
      </c>
      <c r="X14" s="65">
        <f t="shared" si="13"/>
        <v>0.99</v>
      </c>
      <c r="Y14" s="65">
        <f t="shared" si="14"/>
        <v>0.97</v>
      </c>
      <c r="Z14" s="65">
        <f t="shared" si="15"/>
        <v>0.99</v>
      </c>
      <c r="AA14" s="65">
        <f t="shared" si="16"/>
        <v>0.86</v>
      </c>
      <c r="AB14" s="65">
        <f t="shared" si="17"/>
        <v>1.1000000000000001</v>
      </c>
      <c r="AC14" s="65">
        <f t="shared" si="18"/>
        <v>1.08</v>
      </c>
      <c r="AD14" s="65">
        <f t="shared" si="19"/>
        <v>1.06</v>
      </c>
      <c r="AE14" s="65">
        <f t="shared" si="20"/>
        <v>0.99</v>
      </c>
      <c r="AF14" s="65">
        <f t="shared" si="21"/>
        <v>1.06</v>
      </c>
      <c r="AG14" s="65">
        <f t="shared" si="22"/>
        <v>0.87</v>
      </c>
      <c r="AH14" s="65">
        <f t="shared" si="23"/>
        <v>0.96</v>
      </c>
      <c r="AI14" s="65">
        <f t="shared" si="24"/>
        <v>0.98</v>
      </c>
      <c r="AJ14" s="65">
        <f t="shared" si="25"/>
        <v>0.96</v>
      </c>
    </row>
    <row r="15" spans="1:36" ht="12.95" customHeight="1" x14ac:dyDescent="0.15">
      <c r="A15" s="79">
        <v>502</v>
      </c>
      <c r="B15" s="123" t="s">
        <v>54</v>
      </c>
      <c r="C15" s="124"/>
      <c r="D15" s="64">
        <v>30</v>
      </c>
      <c r="E15" s="64">
        <v>24</v>
      </c>
      <c r="F15" s="4">
        <f t="shared" si="0"/>
        <v>0.82</v>
      </c>
      <c r="G15" s="64"/>
      <c r="H15" s="75"/>
      <c r="I15" s="64"/>
      <c r="J15" s="1" t="s">
        <v>15</v>
      </c>
      <c r="K15" s="65">
        <f t="shared" si="1"/>
        <v>0.72</v>
      </c>
      <c r="L15" s="65">
        <f t="shared" si="2"/>
        <v>0.82</v>
      </c>
      <c r="M15" s="65">
        <f t="shared" si="3"/>
        <v>0.82</v>
      </c>
      <c r="N15" s="65">
        <f t="shared" si="4"/>
        <v>0.8</v>
      </c>
      <c r="O15" s="65">
        <f t="shared" si="5"/>
        <v>0.79</v>
      </c>
      <c r="P15" s="65">
        <f t="shared" si="26"/>
        <v>0.82</v>
      </c>
      <c r="Q15" s="65">
        <f t="shared" si="6"/>
        <v>0.72</v>
      </c>
      <c r="R15" s="65">
        <f t="shared" si="7"/>
        <v>0.83</v>
      </c>
      <c r="S15" s="65">
        <f t="shared" si="8"/>
        <v>0.83</v>
      </c>
      <c r="T15" s="65">
        <f t="shared" si="9"/>
        <v>0.88</v>
      </c>
      <c r="U15" s="65">
        <f t="shared" si="10"/>
        <v>0.83</v>
      </c>
      <c r="V15" s="65">
        <f t="shared" si="11"/>
        <v>0.84</v>
      </c>
      <c r="W15" s="65">
        <f t="shared" si="12"/>
        <v>0.77</v>
      </c>
      <c r="X15" s="65">
        <f t="shared" si="13"/>
        <v>0.79</v>
      </c>
      <c r="Y15" s="65">
        <f t="shared" si="14"/>
        <v>0.75</v>
      </c>
      <c r="Z15" s="65">
        <f t="shared" si="15"/>
        <v>0.79</v>
      </c>
      <c r="AA15" s="65">
        <f t="shared" si="16"/>
        <v>0.69</v>
      </c>
      <c r="AB15" s="65">
        <f t="shared" si="17"/>
        <v>0.86</v>
      </c>
      <c r="AC15" s="65">
        <f t="shared" si="18"/>
        <v>0.85</v>
      </c>
      <c r="AD15" s="65">
        <f t="shared" si="19"/>
        <v>0.87</v>
      </c>
      <c r="AE15" s="65">
        <f t="shared" si="20"/>
        <v>0.78</v>
      </c>
      <c r="AF15" s="65">
        <f t="shared" si="21"/>
        <v>0.85</v>
      </c>
      <c r="AG15" s="65">
        <f t="shared" si="22"/>
        <v>0.68</v>
      </c>
      <c r="AH15" s="65">
        <f t="shared" si="23"/>
        <v>0.75</v>
      </c>
      <c r="AI15" s="65">
        <f t="shared" si="24"/>
        <v>0.78</v>
      </c>
      <c r="AJ15" s="65">
        <f t="shared" si="25"/>
        <v>0.75</v>
      </c>
    </row>
    <row r="16" spans="1:36" ht="12.95" customHeight="1" x14ac:dyDescent="0.15">
      <c r="A16" s="79">
        <v>503</v>
      </c>
      <c r="B16" s="123" t="s">
        <v>71</v>
      </c>
      <c r="C16" s="124"/>
      <c r="D16" s="64">
        <v>12</v>
      </c>
      <c r="E16" s="64">
        <v>10</v>
      </c>
      <c r="F16" s="4">
        <f t="shared" si="0"/>
        <v>0.06</v>
      </c>
      <c r="G16" s="5" t="s">
        <v>263</v>
      </c>
      <c r="H16" s="64" t="s">
        <v>55</v>
      </c>
      <c r="I16" s="64"/>
      <c r="J16" s="1" t="s">
        <v>15</v>
      </c>
      <c r="K16" s="65">
        <f t="shared" si="1"/>
        <v>0.06</v>
      </c>
      <c r="L16" s="65">
        <f t="shared" si="2"/>
        <v>0.06</v>
      </c>
      <c r="M16" s="65">
        <f t="shared" si="3"/>
        <v>0.06</v>
      </c>
      <c r="N16" s="65">
        <f t="shared" si="4"/>
        <v>0.06</v>
      </c>
      <c r="O16" s="65">
        <f t="shared" si="5"/>
        <v>0.06</v>
      </c>
      <c r="P16" s="65">
        <f t="shared" si="26"/>
        <v>0.06</v>
      </c>
      <c r="Q16" s="65">
        <f t="shared" si="6"/>
        <v>0.06</v>
      </c>
      <c r="R16" s="65">
        <f t="shared" si="7"/>
        <v>0.06</v>
      </c>
      <c r="S16" s="65">
        <f t="shared" si="8"/>
        <v>0.06</v>
      </c>
      <c r="T16" s="65">
        <f t="shared" si="9"/>
        <v>0.06</v>
      </c>
      <c r="U16" s="65">
        <f t="shared" si="10"/>
        <v>0.06</v>
      </c>
      <c r="V16" s="65">
        <f t="shared" si="11"/>
        <v>0.06</v>
      </c>
      <c r="W16" s="65">
        <f t="shared" si="12"/>
        <v>0.06</v>
      </c>
      <c r="X16" s="65">
        <f t="shared" si="13"/>
        <v>0.06</v>
      </c>
      <c r="Y16" s="65">
        <f t="shared" si="14"/>
        <v>0.05</v>
      </c>
      <c r="Z16" s="65">
        <f t="shared" si="15"/>
        <v>0.06</v>
      </c>
      <c r="AA16" s="65">
        <f t="shared" si="16"/>
        <v>0.06</v>
      </c>
      <c r="AB16" s="65">
        <f t="shared" si="17"/>
        <v>0.06</v>
      </c>
      <c r="AC16" s="65">
        <f t="shared" si="18"/>
        <v>0.06</v>
      </c>
      <c r="AD16" s="65">
        <f t="shared" si="19"/>
        <v>7.0000000000000007E-2</v>
      </c>
      <c r="AE16" s="65">
        <f t="shared" si="20"/>
        <v>0.05</v>
      </c>
      <c r="AF16" s="65">
        <f t="shared" si="21"/>
        <v>0.06</v>
      </c>
      <c r="AG16" s="65">
        <f t="shared" si="22"/>
        <v>0.05</v>
      </c>
      <c r="AH16" s="65">
        <f t="shared" si="23"/>
        <v>0.05</v>
      </c>
      <c r="AI16" s="65">
        <f t="shared" si="24"/>
        <v>0.06</v>
      </c>
      <c r="AJ16" s="65">
        <f t="shared" si="25"/>
        <v>0.05</v>
      </c>
    </row>
    <row r="17" spans="1:36" ht="12.95" customHeight="1" x14ac:dyDescent="0.15">
      <c r="A17" s="75"/>
      <c r="B17" s="123"/>
      <c r="C17" s="124"/>
      <c r="D17" s="64"/>
      <c r="E17" s="64"/>
      <c r="F17" s="4" t="str">
        <f t="shared" si="0"/>
        <v/>
      </c>
      <c r="G17" s="5"/>
      <c r="H17" s="75"/>
      <c r="I17" s="64"/>
      <c r="J17" s="1" t="s">
        <v>15</v>
      </c>
      <c r="K17" s="65" t="e">
        <f t="shared" si="1"/>
        <v>#NUM!</v>
      </c>
      <c r="L17" s="65" t="e">
        <f t="shared" si="2"/>
        <v>#NUM!</v>
      </c>
      <c r="M17" s="65" t="e">
        <f t="shared" si="3"/>
        <v>#NUM!</v>
      </c>
      <c r="N17" s="65" t="e">
        <f t="shared" si="4"/>
        <v>#NUM!</v>
      </c>
      <c r="O17" s="65" t="e">
        <f t="shared" si="5"/>
        <v>#NUM!</v>
      </c>
      <c r="P17" s="65" t="e">
        <f t="shared" si="26"/>
        <v>#N/A</v>
      </c>
      <c r="Q17" s="65" t="e">
        <f t="shared" si="6"/>
        <v>#NUM!</v>
      </c>
      <c r="R17" s="65" t="e">
        <f t="shared" si="7"/>
        <v>#NUM!</v>
      </c>
      <c r="S17" s="65" t="e">
        <f t="shared" si="8"/>
        <v>#NUM!</v>
      </c>
      <c r="T17" s="65" t="e">
        <f t="shared" si="9"/>
        <v>#NUM!</v>
      </c>
      <c r="U17" s="65" t="e">
        <f t="shared" si="10"/>
        <v>#N/A</v>
      </c>
      <c r="V17" s="65" t="e">
        <f t="shared" si="11"/>
        <v>#NUM!</v>
      </c>
      <c r="W17" s="65" t="e">
        <f t="shared" si="12"/>
        <v>#NUM!</v>
      </c>
      <c r="X17" s="65" t="e">
        <f t="shared" si="13"/>
        <v>#NUM!</v>
      </c>
      <c r="Y17" s="65" t="e">
        <f t="shared" si="14"/>
        <v>#NUM!</v>
      </c>
      <c r="Z17" s="65" t="e">
        <f t="shared" si="15"/>
        <v>#N/A</v>
      </c>
      <c r="AA17" s="65" t="e">
        <f t="shared" si="16"/>
        <v>#NUM!</v>
      </c>
      <c r="AB17" s="65" t="e">
        <f t="shared" si="17"/>
        <v>#NUM!</v>
      </c>
      <c r="AC17" s="65" t="e">
        <f t="shared" si="18"/>
        <v>#NUM!</v>
      </c>
      <c r="AD17" s="65" t="e">
        <f t="shared" si="19"/>
        <v>#NUM!</v>
      </c>
      <c r="AE17" s="65" t="e">
        <f t="shared" si="20"/>
        <v>#NUM!</v>
      </c>
      <c r="AF17" s="65" t="e">
        <f t="shared" si="21"/>
        <v>#N/A</v>
      </c>
      <c r="AG17" s="65" t="e">
        <f t="shared" si="22"/>
        <v>#NUM!</v>
      </c>
      <c r="AH17" s="65" t="e">
        <f t="shared" si="23"/>
        <v>#NUM!</v>
      </c>
      <c r="AI17" s="65" t="e">
        <f t="shared" si="24"/>
        <v>#NUM!</v>
      </c>
      <c r="AJ17" s="65" t="e">
        <f t="shared" si="25"/>
        <v>#N/A</v>
      </c>
    </row>
    <row r="18" spans="1:36" ht="12.95" customHeight="1" x14ac:dyDescent="0.15">
      <c r="A18" s="64"/>
      <c r="B18" s="108"/>
      <c r="C18" s="108"/>
      <c r="D18" s="64"/>
      <c r="E18" s="64"/>
      <c r="F18" s="4" t="str">
        <f t="shared" si="0"/>
        <v/>
      </c>
      <c r="G18" s="43"/>
      <c r="H18" s="64"/>
      <c r="I18" s="64"/>
      <c r="J18" s="1" t="s">
        <v>15</v>
      </c>
      <c r="K18" s="65" t="e">
        <f t="shared" si="1"/>
        <v>#NUM!</v>
      </c>
      <c r="L18" s="65" t="e">
        <f t="shared" si="2"/>
        <v>#NUM!</v>
      </c>
      <c r="M18" s="65" t="e">
        <f t="shared" si="3"/>
        <v>#NUM!</v>
      </c>
      <c r="N18" s="65" t="e">
        <f t="shared" si="4"/>
        <v>#NUM!</v>
      </c>
      <c r="O18" s="65" t="e">
        <f t="shared" si="5"/>
        <v>#NUM!</v>
      </c>
      <c r="P18" s="65" t="e">
        <f t="shared" si="26"/>
        <v>#N/A</v>
      </c>
      <c r="Q18" s="65" t="e">
        <f t="shared" si="6"/>
        <v>#NUM!</v>
      </c>
      <c r="R18" s="65" t="e">
        <f t="shared" si="7"/>
        <v>#NUM!</v>
      </c>
      <c r="S18" s="65" t="e">
        <f t="shared" si="8"/>
        <v>#NUM!</v>
      </c>
      <c r="T18" s="65" t="e">
        <f t="shared" si="9"/>
        <v>#NUM!</v>
      </c>
      <c r="U18" s="65" t="e">
        <f t="shared" si="10"/>
        <v>#N/A</v>
      </c>
      <c r="V18" s="65" t="e">
        <f t="shared" si="11"/>
        <v>#NUM!</v>
      </c>
      <c r="W18" s="65" t="e">
        <f t="shared" si="12"/>
        <v>#NUM!</v>
      </c>
      <c r="X18" s="65" t="e">
        <f t="shared" si="13"/>
        <v>#NUM!</v>
      </c>
      <c r="Y18" s="65" t="e">
        <f t="shared" si="14"/>
        <v>#NUM!</v>
      </c>
      <c r="Z18" s="65" t="e">
        <f t="shared" si="15"/>
        <v>#N/A</v>
      </c>
      <c r="AA18" s="65" t="e">
        <f t="shared" si="16"/>
        <v>#NUM!</v>
      </c>
      <c r="AB18" s="65" t="e">
        <f t="shared" si="17"/>
        <v>#NUM!</v>
      </c>
      <c r="AC18" s="65" t="e">
        <f t="shared" si="18"/>
        <v>#NUM!</v>
      </c>
      <c r="AD18" s="65" t="e">
        <f t="shared" si="19"/>
        <v>#NUM!</v>
      </c>
      <c r="AE18" s="65" t="e">
        <f t="shared" si="20"/>
        <v>#NUM!</v>
      </c>
      <c r="AF18" s="65" t="e">
        <f t="shared" si="21"/>
        <v>#N/A</v>
      </c>
      <c r="AG18" s="65" t="e">
        <f t="shared" si="22"/>
        <v>#NUM!</v>
      </c>
      <c r="AH18" s="65" t="e">
        <f t="shared" si="23"/>
        <v>#NUM!</v>
      </c>
      <c r="AI18" s="65" t="e">
        <f t="shared" si="24"/>
        <v>#NUM!</v>
      </c>
      <c r="AJ18" s="65" t="e">
        <f t="shared" si="25"/>
        <v>#N/A</v>
      </c>
    </row>
    <row r="19" spans="1:36" ht="12.95" customHeight="1" x14ac:dyDescent="0.15">
      <c r="A19" s="64"/>
      <c r="B19" s="108"/>
      <c r="C19" s="108"/>
      <c r="D19" s="64"/>
      <c r="E19" s="64"/>
      <c r="F19" s="4" t="str">
        <f t="shared" si="0"/>
        <v/>
      </c>
      <c r="G19" s="43"/>
      <c r="H19" s="64"/>
      <c r="I19" s="64"/>
      <c r="J19" s="1" t="s">
        <v>15</v>
      </c>
      <c r="K19" s="65" t="e">
        <f t="shared" si="1"/>
        <v>#NUM!</v>
      </c>
      <c r="L19" s="65" t="e">
        <f t="shared" si="2"/>
        <v>#NUM!</v>
      </c>
      <c r="M19" s="65" t="e">
        <f t="shared" si="3"/>
        <v>#NUM!</v>
      </c>
      <c r="N19" s="65" t="e">
        <f t="shared" si="4"/>
        <v>#NUM!</v>
      </c>
      <c r="O19" s="65" t="e">
        <f t="shared" si="5"/>
        <v>#NUM!</v>
      </c>
      <c r="P19" s="65" t="e">
        <f t="shared" si="26"/>
        <v>#N/A</v>
      </c>
      <c r="Q19" s="65" t="e">
        <f t="shared" si="6"/>
        <v>#NUM!</v>
      </c>
      <c r="R19" s="65" t="e">
        <f t="shared" si="7"/>
        <v>#NUM!</v>
      </c>
      <c r="S19" s="65" t="e">
        <f t="shared" si="8"/>
        <v>#NUM!</v>
      </c>
      <c r="T19" s="65" t="e">
        <f t="shared" si="9"/>
        <v>#NUM!</v>
      </c>
      <c r="U19" s="65" t="e">
        <f t="shared" si="10"/>
        <v>#N/A</v>
      </c>
      <c r="V19" s="65" t="e">
        <f t="shared" si="11"/>
        <v>#NUM!</v>
      </c>
      <c r="W19" s="65" t="e">
        <f t="shared" si="12"/>
        <v>#NUM!</v>
      </c>
      <c r="X19" s="65" t="e">
        <f t="shared" si="13"/>
        <v>#NUM!</v>
      </c>
      <c r="Y19" s="65" t="e">
        <f t="shared" si="14"/>
        <v>#NUM!</v>
      </c>
      <c r="Z19" s="65" t="e">
        <f t="shared" si="15"/>
        <v>#N/A</v>
      </c>
      <c r="AA19" s="65" t="e">
        <f t="shared" si="16"/>
        <v>#NUM!</v>
      </c>
      <c r="AB19" s="65" t="e">
        <f t="shared" si="17"/>
        <v>#NUM!</v>
      </c>
      <c r="AC19" s="65" t="e">
        <f t="shared" si="18"/>
        <v>#NUM!</v>
      </c>
      <c r="AD19" s="65" t="e">
        <f t="shared" si="19"/>
        <v>#NUM!</v>
      </c>
      <c r="AE19" s="65" t="e">
        <f t="shared" si="20"/>
        <v>#NUM!</v>
      </c>
      <c r="AF19" s="65" t="e">
        <f t="shared" si="21"/>
        <v>#N/A</v>
      </c>
      <c r="AG19" s="65" t="e">
        <f t="shared" si="22"/>
        <v>#NUM!</v>
      </c>
      <c r="AH19" s="65" t="e">
        <f t="shared" si="23"/>
        <v>#NUM!</v>
      </c>
      <c r="AI19" s="65" t="e">
        <f t="shared" si="24"/>
        <v>#NUM!</v>
      </c>
      <c r="AJ19" s="65" t="e">
        <f t="shared" si="25"/>
        <v>#N/A</v>
      </c>
    </row>
    <row r="20" spans="1:36" ht="12.95" customHeight="1" x14ac:dyDescent="0.15">
      <c r="A20" s="64"/>
      <c r="B20" s="108"/>
      <c r="C20" s="108"/>
      <c r="D20" s="64"/>
      <c r="E20" s="64"/>
      <c r="F20" s="4" t="str">
        <f t="shared" si="0"/>
        <v/>
      </c>
      <c r="G20" s="5"/>
      <c r="H20" s="64"/>
      <c r="I20" s="64"/>
      <c r="J20" s="1" t="s">
        <v>15</v>
      </c>
      <c r="K20" s="65" t="e">
        <f t="shared" si="1"/>
        <v>#NUM!</v>
      </c>
      <c r="L20" s="65" t="e">
        <f t="shared" si="2"/>
        <v>#NUM!</v>
      </c>
      <c r="M20" s="65" t="e">
        <f t="shared" si="3"/>
        <v>#NUM!</v>
      </c>
      <c r="N20" s="65" t="e">
        <f t="shared" si="4"/>
        <v>#NUM!</v>
      </c>
      <c r="O20" s="65" t="e">
        <f t="shared" si="5"/>
        <v>#NUM!</v>
      </c>
      <c r="P20" s="65" t="e">
        <f t="shared" si="26"/>
        <v>#N/A</v>
      </c>
      <c r="Q20" s="65" t="e">
        <f t="shared" si="6"/>
        <v>#NUM!</v>
      </c>
      <c r="R20" s="65" t="e">
        <f t="shared" si="7"/>
        <v>#NUM!</v>
      </c>
      <c r="S20" s="65" t="e">
        <f t="shared" si="8"/>
        <v>#NUM!</v>
      </c>
      <c r="T20" s="65" t="e">
        <f t="shared" si="9"/>
        <v>#NUM!</v>
      </c>
      <c r="U20" s="65" t="e">
        <f t="shared" si="10"/>
        <v>#N/A</v>
      </c>
      <c r="V20" s="65" t="e">
        <f t="shared" si="11"/>
        <v>#NUM!</v>
      </c>
      <c r="W20" s="65" t="e">
        <f t="shared" si="12"/>
        <v>#NUM!</v>
      </c>
      <c r="X20" s="65" t="e">
        <f t="shared" si="13"/>
        <v>#NUM!</v>
      </c>
      <c r="Y20" s="65" t="e">
        <f t="shared" si="14"/>
        <v>#NUM!</v>
      </c>
      <c r="Z20" s="65" t="e">
        <f t="shared" si="15"/>
        <v>#N/A</v>
      </c>
      <c r="AA20" s="65" t="e">
        <f t="shared" si="16"/>
        <v>#NUM!</v>
      </c>
      <c r="AB20" s="65" t="e">
        <f t="shared" si="17"/>
        <v>#NUM!</v>
      </c>
      <c r="AC20" s="65" t="e">
        <f t="shared" si="18"/>
        <v>#NUM!</v>
      </c>
      <c r="AD20" s="65" t="e">
        <f t="shared" si="19"/>
        <v>#NUM!</v>
      </c>
      <c r="AE20" s="65" t="e">
        <f t="shared" si="20"/>
        <v>#NUM!</v>
      </c>
      <c r="AF20" s="65" t="e">
        <f t="shared" si="21"/>
        <v>#N/A</v>
      </c>
      <c r="AG20" s="65" t="e">
        <f t="shared" si="22"/>
        <v>#NUM!</v>
      </c>
      <c r="AH20" s="65" t="e">
        <f t="shared" si="23"/>
        <v>#NUM!</v>
      </c>
      <c r="AI20" s="65" t="e">
        <f t="shared" si="24"/>
        <v>#NUM!</v>
      </c>
      <c r="AJ20" s="65" t="e">
        <f t="shared" si="25"/>
        <v>#N/A</v>
      </c>
    </row>
    <row r="21" spans="1:36" ht="12.95" customHeight="1" x14ac:dyDescent="0.15">
      <c r="A21" s="64"/>
      <c r="B21" s="108"/>
      <c r="C21" s="108"/>
      <c r="D21" s="64"/>
      <c r="E21" s="64"/>
      <c r="F21" s="4" t="str">
        <f t="shared" si="0"/>
        <v/>
      </c>
      <c r="G21" s="5"/>
      <c r="H21" s="64"/>
      <c r="I21" s="64"/>
      <c r="J21" s="1" t="s">
        <v>15</v>
      </c>
      <c r="K21" s="65" t="e">
        <f t="shared" si="1"/>
        <v>#NUM!</v>
      </c>
      <c r="L21" s="65" t="e">
        <f t="shared" si="2"/>
        <v>#NUM!</v>
      </c>
      <c r="M21" s="65" t="e">
        <f t="shared" si="3"/>
        <v>#NUM!</v>
      </c>
      <c r="N21" s="65" t="e">
        <f t="shared" si="4"/>
        <v>#NUM!</v>
      </c>
      <c r="O21" s="65" t="e">
        <f t="shared" si="5"/>
        <v>#NUM!</v>
      </c>
      <c r="P21" s="65" t="e">
        <f t="shared" si="26"/>
        <v>#N/A</v>
      </c>
      <c r="Q21" s="65" t="e">
        <f t="shared" si="6"/>
        <v>#NUM!</v>
      </c>
      <c r="R21" s="65" t="e">
        <f t="shared" si="7"/>
        <v>#NUM!</v>
      </c>
      <c r="S21" s="65" t="e">
        <f t="shared" si="8"/>
        <v>#NUM!</v>
      </c>
      <c r="T21" s="65" t="e">
        <f t="shared" si="9"/>
        <v>#NUM!</v>
      </c>
      <c r="U21" s="65" t="e">
        <f t="shared" si="10"/>
        <v>#N/A</v>
      </c>
      <c r="V21" s="65" t="e">
        <f t="shared" si="11"/>
        <v>#NUM!</v>
      </c>
      <c r="W21" s="65" t="e">
        <f t="shared" si="12"/>
        <v>#NUM!</v>
      </c>
      <c r="X21" s="65" t="e">
        <f t="shared" si="13"/>
        <v>#NUM!</v>
      </c>
      <c r="Y21" s="65" t="e">
        <f t="shared" si="14"/>
        <v>#NUM!</v>
      </c>
      <c r="Z21" s="65" t="e">
        <f t="shared" si="15"/>
        <v>#N/A</v>
      </c>
      <c r="AA21" s="65" t="e">
        <f t="shared" si="16"/>
        <v>#NUM!</v>
      </c>
      <c r="AB21" s="65" t="e">
        <f t="shared" si="17"/>
        <v>#NUM!</v>
      </c>
      <c r="AC21" s="65" t="e">
        <f t="shared" si="18"/>
        <v>#NUM!</v>
      </c>
      <c r="AD21" s="65" t="e">
        <f t="shared" si="19"/>
        <v>#NUM!</v>
      </c>
      <c r="AE21" s="65" t="e">
        <f t="shared" si="20"/>
        <v>#NUM!</v>
      </c>
      <c r="AF21" s="65" t="e">
        <f t="shared" si="21"/>
        <v>#N/A</v>
      </c>
      <c r="AG21" s="65" t="e">
        <f t="shared" si="22"/>
        <v>#NUM!</v>
      </c>
      <c r="AH21" s="65" t="e">
        <f t="shared" si="23"/>
        <v>#NUM!</v>
      </c>
      <c r="AI21" s="65" t="e">
        <f t="shared" si="24"/>
        <v>#NUM!</v>
      </c>
      <c r="AJ21" s="65" t="e">
        <f t="shared" si="25"/>
        <v>#N/A</v>
      </c>
    </row>
    <row r="22" spans="1:36" ht="12.95" customHeight="1" x14ac:dyDescent="0.15">
      <c r="A22" s="64"/>
      <c r="B22" s="108"/>
      <c r="C22" s="108"/>
      <c r="D22" s="64"/>
      <c r="E22" s="64"/>
      <c r="F22" s="4" t="str">
        <f t="shared" si="0"/>
        <v/>
      </c>
      <c r="G22" s="5"/>
      <c r="H22" s="64"/>
      <c r="I22" s="64"/>
      <c r="J22" s="1" t="s">
        <v>15</v>
      </c>
      <c r="K22" s="65" t="e">
        <f t="shared" si="1"/>
        <v>#NUM!</v>
      </c>
      <c r="L22" s="65" t="e">
        <f t="shared" si="2"/>
        <v>#NUM!</v>
      </c>
      <c r="M22" s="65" t="e">
        <f t="shared" si="3"/>
        <v>#NUM!</v>
      </c>
      <c r="N22" s="65" t="e">
        <f t="shared" si="4"/>
        <v>#NUM!</v>
      </c>
      <c r="O22" s="65" t="e">
        <f t="shared" si="5"/>
        <v>#NUM!</v>
      </c>
      <c r="P22" s="65" t="e">
        <f t="shared" si="26"/>
        <v>#N/A</v>
      </c>
      <c r="Q22" s="65" t="e">
        <f t="shared" si="6"/>
        <v>#NUM!</v>
      </c>
      <c r="R22" s="65" t="e">
        <f t="shared" si="7"/>
        <v>#NUM!</v>
      </c>
      <c r="S22" s="65" t="e">
        <f t="shared" si="8"/>
        <v>#NUM!</v>
      </c>
      <c r="T22" s="65" t="e">
        <f t="shared" si="9"/>
        <v>#NUM!</v>
      </c>
      <c r="U22" s="65" t="e">
        <f t="shared" si="10"/>
        <v>#N/A</v>
      </c>
      <c r="V22" s="65" t="e">
        <f t="shared" si="11"/>
        <v>#NUM!</v>
      </c>
      <c r="W22" s="65" t="e">
        <f t="shared" si="12"/>
        <v>#NUM!</v>
      </c>
      <c r="X22" s="65" t="e">
        <f t="shared" si="13"/>
        <v>#NUM!</v>
      </c>
      <c r="Y22" s="65" t="e">
        <f t="shared" si="14"/>
        <v>#NUM!</v>
      </c>
      <c r="Z22" s="65" t="e">
        <f t="shared" si="15"/>
        <v>#N/A</v>
      </c>
      <c r="AA22" s="65" t="e">
        <f t="shared" si="16"/>
        <v>#NUM!</v>
      </c>
      <c r="AB22" s="65" t="e">
        <f t="shared" si="17"/>
        <v>#NUM!</v>
      </c>
      <c r="AC22" s="65" t="e">
        <f t="shared" si="18"/>
        <v>#NUM!</v>
      </c>
      <c r="AD22" s="65" t="e">
        <f t="shared" si="19"/>
        <v>#NUM!</v>
      </c>
      <c r="AE22" s="65" t="e">
        <f t="shared" si="20"/>
        <v>#NUM!</v>
      </c>
      <c r="AF22" s="65" t="e">
        <f t="shared" si="21"/>
        <v>#N/A</v>
      </c>
      <c r="AG22" s="65" t="e">
        <f t="shared" si="22"/>
        <v>#NUM!</v>
      </c>
      <c r="AH22" s="65" t="e">
        <f t="shared" si="23"/>
        <v>#NUM!</v>
      </c>
      <c r="AI22" s="65" t="e">
        <f t="shared" si="24"/>
        <v>#NUM!</v>
      </c>
      <c r="AJ22" s="65" t="e">
        <f t="shared" si="25"/>
        <v>#N/A</v>
      </c>
    </row>
    <row r="23" spans="1:36" ht="12.95" customHeight="1" x14ac:dyDescent="0.15">
      <c r="A23" s="64"/>
      <c r="B23" s="108"/>
      <c r="C23" s="108"/>
      <c r="D23" s="64"/>
      <c r="E23" s="64"/>
      <c r="F23" s="4" t="str">
        <f t="shared" si="0"/>
        <v/>
      </c>
      <c r="G23" s="5"/>
      <c r="H23" s="64"/>
      <c r="I23" s="64"/>
      <c r="J23" s="1" t="s">
        <v>15</v>
      </c>
      <c r="K23" s="65" t="e">
        <f t="shared" si="1"/>
        <v>#NUM!</v>
      </c>
      <c r="L23" s="65" t="e">
        <f t="shared" si="2"/>
        <v>#NUM!</v>
      </c>
      <c r="M23" s="65" t="e">
        <f t="shared" si="3"/>
        <v>#NUM!</v>
      </c>
      <c r="N23" s="65" t="e">
        <f t="shared" si="4"/>
        <v>#NUM!</v>
      </c>
      <c r="O23" s="65" t="e">
        <f t="shared" si="5"/>
        <v>#NUM!</v>
      </c>
      <c r="P23" s="65" t="e">
        <f t="shared" si="26"/>
        <v>#N/A</v>
      </c>
      <c r="Q23" s="65" t="e">
        <f t="shared" si="6"/>
        <v>#NUM!</v>
      </c>
      <c r="R23" s="65" t="e">
        <f t="shared" si="7"/>
        <v>#NUM!</v>
      </c>
      <c r="S23" s="65" t="e">
        <f t="shared" si="8"/>
        <v>#NUM!</v>
      </c>
      <c r="T23" s="65" t="e">
        <f t="shared" si="9"/>
        <v>#NUM!</v>
      </c>
      <c r="U23" s="65" t="e">
        <f t="shared" si="10"/>
        <v>#N/A</v>
      </c>
      <c r="V23" s="65" t="e">
        <f t="shared" si="11"/>
        <v>#NUM!</v>
      </c>
      <c r="W23" s="65" t="e">
        <f t="shared" si="12"/>
        <v>#NUM!</v>
      </c>
      <c r="X23" s="65" t="e">
        <f t="shared" si="13"/>
        <v>#NUM!</v>
      </c>
      <c r="Y23" s="65" t="e">
        <f t="shared" si="14"/>
        <v>#NUM!</v>
      </c>
      <c r="Z23" s="65" t="e">
        <f t="shared" si="15"/>
        <v>#N/A</v>
      </c>
      <c r="AA23" s="65" t="e">
        <f t="shared" si="16"/>
        <v>#NUM!</v>
      </c>
      <c r="AB23" s="65" t="e">
        <f t="shared" si="17"/>
        <v>#NUM!</v>
      </c>
      <c r="AC23" s="65" t="e">
        <f t="shared" si="18"/>
        <v>#NUM!</v>
      </c>
      <c r="AD23" s="65" t="e">
        <f t="shared" si="19"/>
        <v>#NUM!</v>
      </c>
      <c r="AE23" s="65" t="e">
        <f t="shared" si="20"/>
        <v>#NUM!</v>
      </c>
      <c r="AF23" s="65" t="e">
        <f t="shared" si="21"/>
        <v>#N/A</v>
      </c>
      <c r="AG23" s="65" t="e">
        <f t="shared" si="22"/>
        <v>#NUM!</v>
      </c>
      <c r="AH23" s="65" t="e">
        <f t="shared" si="23"/>
        <v>#NUM!</v>
      </c>
      <c r="AI23" s="65" t="e">
        <f t="shared" si="24"/>
        <v>#NUM!</v>
      </c>
      <c r="AJ23" s="65" t="e">
        <f t="shared" si="25"/>
        <v>#N/A</v>
      </c>
    </row>
    <row r="24" spans="1:36" ht="12.95" customHeight="1" x14ac:dyDescent="0.15">
      <c r="A24" s="64"/>
      <c r="B24" s="108"/>
      <c r="C24" s="108"/>
      <c r="D24" s="64"/>
      <c r="E24" s="64"/>
      <c r="F24" s="4" t="str">
        <f t="shared" si="0"/>
        <v/>
      </c>
      <c r="G24" s="64"/>
      <c r="H24" s="64"/>
      <c r="I24" s="64"/>
      <c r="J24" s="1" t="s">
        <v>15</v>
      </c>
      <c r="K24" s="65" t="e">
        <f t="shared" si="1"/>
        <v>#NUM!</v>
      </c>
      <c r="L24" s="65" t="e">
        <f t="shared" si="2"/>
        <v>#NUM!</v>
      </c>
      <c r="M24" s="65" t="e">
        <f t="shared" si="3"/>
        <v>#NUM!</v>
      </c>
      <c r="N24" s="65" t="e">
        <f t="shared" si="4"/>
        <v>#NUM!</v>
      </c>
      <c r="O24" s="65" t="e">
        <f t="shared" si="5"/>
        <v>#NUM!</v>
      </c>
      <c r="P24" s="65" t="e">
        <f t="shared" si="26"/>
        <v>#N/A</v>
      </c>
      <c r="Q24" s="65" t="e">
        <f t="shared" si="6"/>
        <v>#NUM!</v>
      </c>
      <c r="R24" s="65" t="e">
        <f t="shared" si="7"/>
        <v>#NUM!</v>
      </c>
      <c r="S24" s="65" t="e">
        <f t="shared" si="8"/>
        <v>#NUM!</v>
      </c>
      <c r="T24" s="65" t="e">
        <f t="shared" si="9"/>
        <v>#NUM!</v>
      </c>
      <c r="U24" s="65" t="e">
        <f t="shared" si="10"/>
        <v>#N/A</v>
      </c>
      <c r="V24" s="65" t="e">
        <f t="shared" si="11"/>
        <v>#NUM!</v>
      </c>
      <c r="W24" s="65" t="e">
        <f t="shared" si="12"/>
        <v>#NUM!</v>
      </c>
      <c r="X24" s="65" t="e">
        <f t="shared" si="13"/>
        <v>#NUM!</v>
      </c>
      <c r="Y24" s="65" t="e">
        <f t="shared" si="14"/>
        <v>#NUM!</v>
      </c>
      <c r="Z24" s="65" t="e">
        <f t="shared" si="15"/>
        <v>#N/A</v>
      </c>
      <c r="AA24" s="65" t="e">
        <f t="shared" si="16"/>
        <v>#NUM!</v>
      </c>
      <c r="AB24" s="65" t="e">
        <f t="shared" si="17"/>
        <v>#NUM!</v>
      </c>
      <c r="AC24" s="65" t="e">
        <f t="shared" si="18"/>
        <v>#NUM!</v>
      </c>
      <c r="AD24" s="65" t="e">
        <f t="shared" si="19"/>
        <v>#NUM!</v>
      </c>
      <c r="AE24" s="65" t="e">
        <f t="shared" si="20"/>
        <v>#NUM!</v>
      </c>
      <c r="AF24" s="65" t="e">
        <f t="shared" si="21"/>
        <v>#N/A</v>
      </c>
      <c r="AG24" s="65" t="e">
        <f t="shared" si="22"/>
        <v>#NUM!</v>
      </c>
      <c r="AH24" s="65" t="e">
        <f t="shared" si="23"/>
        <v>#NUM!</v>
      </c>
      <c r="AI24" s="65" t="e">
        <f t="shared" si="24"/>
        <v>#NUM!</v>
      </c>
      <c r="AJ24" s="65" t="e">
        <f t="shared" si="25"/>
        <v>#N/A</v>
      </c>
    </row>
    <row r="25" spans="1:36" ht="12.95" customHeight="1" x14ac:dyDescent="0.15">
      <c r="A25" s="64"/>
      <c r="B25" s="108"/>
      <c r="C25" s="108"/>
      <c r="D25" s="64"/>
      <c r="E25" s="64"/>
      <c r="F25" s="4" t="str">
        <f t="shared" si="0"/>
        <v/>
      </c>
      <c r="G25" s="64"/>
      <c r="H25" s="64"/>
      <c r="I25" s="64"/>
      <c r="J25" s="1" t="s">
        <v>15</v>
      </c>
      <c r="K25" s="65" t="e">
        <f t="shared" si="1"/>
        <v>#NUM!</v>
      </c>
      <c r="L25" s="65" t="e">
        <f t="shared" si="2"/>
        <v>#NUM!</v>
      </c>
      <c r="M25" s="65" t="e">
        <f t="shared" si="3"/>
        <v>#NUM!</v>
      </c>
      <c r="N25" s="65" t="e">
        <f t="shared" si="4"/>
        <v>#NUM!</v>
      </c>
      <c r="O25" s="65" t="e">
        <f t="shared" si="5"/>
        <v>#NUM!</v>
      </c>
      <c r="P25" s="65" t="e">
        <f t="shared" si="26"/>
        <v>#N/A</v>
      </c>
      <c r="Q25" s="65" t="e">
        <f t="shared" si="6"/>
        <v>#NUM!</v>
      </c>
      <c r="R25" s="65" t="e">
        <f t="shared" si="7"/>
        <v>#NUM!</v>
      </c>
      <c r="S25" s="65" t="e">
        <f t="shared" si="8"/>
        <v>#NUM!</v>
      </c>
      <c r="T25" s="65" t="e">
        <f t="shared" si="9"/>
        <v>#NUM!</v>
      </c>
      <c r="U25" s="65" t="e">
        <f t="shared" si="10"/>
        <v>#N/A</v>
      </c>
      <c r="V25" s="65" t="e">
        <f t="shared" si="11"/>
        <v>#NUM!</v>
      </c>
      <c r="W25" s="65" t="e">
        <f t="shared" si="12"/>
        <v>#NUM!</v>
      </c>
      <c r="X25" s="65" t="e">
        <f t="shared" si="13"/>
        <v>#NUM!</v>
      </c>
      <c r="Y25" s="65" t="e">
        <f t="shared" si="14"/>
        <v>#NUM!</v>
      </c>
      <c r="Z25" s="65" t="e">
        <f t="shared" si="15"/>
        <v>#N/A</v>
      </c>
      <c r="AA25" s="65" t="e">
        <f t="shared" si="16"/>
        <v>#NUM!</v>
      </c>
      <c r="AB25" s="65" t="e">
        <f t="shared" si="17"/>
        <v>#NUM!</v>
      </c>
      <c r="AC25" s="65" t="e">
        <f t="shared" si="18"/>
        <v>#NUM!</v>
      </c>
      <c r="AD25" s="65" t="e">
        <f t="shared" si="19"/>
        <v>#NUM!</v>
      </c>
      <c r="AE25" s="65" t="e">
        <f t="shared" si="20"/>
        <v>#NUM!</v>
      </c>
      <c r="AF25" s="65" t="e">
        <f t="shared" si="21"/>
        <v>#N/A</v>
      </c>
      <c r="AG25" s="65" t="e">
        <f t="shared" si="22"/>
        <v>#NUM!</v>
      </c>
      <c r="AH25" s="65" t="e">
        <f t="shared" si="23"/>
        <v>#NUM!</v>
      </c>
      <c r="AI25" s="65" t="e">
        <f t="shared" si="24"/>
        <v>#NUM!</v>
      </c>
      <c r="AJ25" s="65" t="e">
        <f t="shared" si="25"/>
        <v>#N/A</v>
      </c>
    </row>
    <row r="26" spans="1:36" ht="12.95" customHeight="1" x14ac:dyDescent="0.15">
      <c r="A26" s="64"/>
      <c r="B26" s="108"/>
      <c r="C26" s="108"/>
      <c r="D26" s="64"/>
      <c r="E26" s="64"/>
      <c r="F26" s="4" t="str">
        <f t="shared" si="0"/>
        <v/>
      </c>
      <c r="G26" s="64"/>
      <c r="H26" s="64"/>
      <c r="I26" s="64"/>
      <c r="J26" s="1" t="s">
        <v>15</v>
      </c>
      <c r="K26" s="65" t="e">
        <f t="shared" si="1"/>
        <v>#NUM!</v>
      </c>
      <c r="L26" s="65" t="e">
        <f t="shared" si="2"/>
        <v>#NUM!</v>
      </c>
      <c r="M26" s="65" t="e">
        <f t="shared" si="3"/>
        <v>#NUM!</v>
      </c>
      <c r="N26" s="65" t="e">
        <f t="shared" si="4"/>
        <v>#NUM!</v>
      </c>
      <c r="O26" s="65" t="e">
        <f t="shared" si="5"/>
        <v>#NUM!</v>
      </c>
      <c r="P26" s="65" t="e">
        <f t="shared" si="26"/>
        <v>#N/A</v>
      </c>
      <c r="Q26" s="65" t="e">
        <f t="shared" si="6"/>
        <v>#NUM!</v>
      </c>
      <c r="R26" s="65" t="e">
        <f t="shared" si="7"/>
        <v>#NUM!</v>
      </c>
      <c r="S26" s="65" t="e">
        <f t="shared" si="8"/>
        <v>#NUM!</v>
      </c>
      <c r="T26" s="65" t="e">
        <f t="shared" si="9"/>
        <v>#NUM!</v>
      </c>
      <c r="U26" s="65" t="e">
        <f t="shared" si="10"/>
        <v>#N/A</v>
      </c>
      <c r="V26" s="65" t="e">
        <f t="shared" si="11"/>
        <v>#NUM!</v>
      </c>
      <c r="W26" s="65" t="e">
        <f t="shared" si="12"/>
        <v>#NUM!</v>
      </c>
      <c r="X26" s="65" t="e">
        <f t="shared" si="13"/>
        <v>#NUM!</v>
      </c>
      <c r="Y26" s="65" t="e">
        <f t="shared" si="14"/>
        <v>#NUM!</v>
      </c>
      <c r="Z26" s="65" t="e">
        <f t="shared" si="15"/>
        <v>#N/A</v>
      </c>
      <c r="AA26" s="65" t="e">
        <f t="shared" si="16"/>
        <v>#NUM!</v>
      </c>
      <c r="AB26" s="65" t="e">
        <f t="shared" si="17"/>
        <v>#NUM!</v>
      </c>
      <c r="AC26" s="65" t="e">
        <f t="shared" si="18"/>
        <v>#NUM!</v>
      </c>
      <c r="AD26" s="65" t="e">
        <f t="shared" si="19"/>
        <v>#NUM!</v>
      </c>
      <c r="AE26" s="65" t="e">
        <f t="shared" si="20"/>
        <v>#NUM!</v>
      </c>
      <c r="AF26" s="65" t="e">
        <f t="shared" si="21"/>
        <v>#N/A</v>
      </c>
      <c r="AG26" s="65" t="e">
        <f t="shared" si="22"/>
        <v>#NUM!</v>
      </c>
      <c r="AH26" s="65" t="e">
        <f t="shared" si="23"/>
        <v>#NUM!</v>
      </c>
      <c r="AI26" s="65" t="e">
        <f t="shared" si="24"/>
        <v>#NUM!</v>
      </c>
      <c r="AJ26" s="65" t="e">
        <f t="shared" si="25"/>
        <v>#N/A</v>
      </c>
    </row>
    <row r="27" spans="1:36" ht="12.95" customHeight="1" x14ac:dyDescent="0.15">
      <c r="A27" s="64"/>
      <c r="B27" s="108"/>
      <c r="C27" s="108"/>
      <c r="D27" s="64"/>
      <c r="E27" s="64"/>
      <c r="F27" s="4" t="str">
        <f t="shared" si="0"/>
        <v/>
      </c>
      <c r="G27" s="64"/>
      <c r="H27" s="64"/>
      <c r="I27" s="64"/>
      <c r="J27" s="1" t="s">
        <v>15</v>
      </c>
      <c r="K27" s="65" t="e">
        <f t="shared" si="1"/>
        <v>#NUM!</v>
      </c>
      <c r="L27" s="65" t="e">
        <f t="shared" si="2"/>
        <v>#NUM!</v>
      </c>
      <c r="M27" s="65" t="e">
        <f t="shared" si="3"/>
        <v>#NUM!</v>
      </c>
      <c r="N27" s="65" t="e">
        <f t="shared" si="4"/>
        <v>#NUM!</v>
      </c>
      <c r="O27" s="65" t="e">
        <f t="shared" si="5"/>
        <v>#NUM!</v>
      </c>
      <c r="P27" s="65" t="e">
        <f t="shared" si="26"/>
        <v>#N/A</v>
      </c>
      <c r="Q27" s="65" t="e">
        <f t="shared" si="6"/>
        <v>#NUM!</v>
      </c>
      <c r="R27" s="65" t="e">
        <f t="shared" si="7"/>
        <v>#NUM!</v>
      </c>
      <c r="S27" s="65" t="e">
        <f t="shared" si="8"/>
        <v>#NUM!</v>
      </c>
      <c r="T27" s="65" t="e">
        <f t="shared" si="9"/>
        <v>#NUM!</v>
      </c>
      <c r="U27" s="65" t="e">
        <f t="shared" si="10"/>
        <v>#N/A</v>
      </c>
      <c r="V27" s="65" t="e">
        <f t="shared" si="11"/>
        <v>#NUM!</v>
      </c>
      <c r="W27" s="65" t="e">
        <f t="shared" si="12"/>
        <v>#NUM!</v>
      </c>
      <c r="X27" s="65" t="e">
        <f t="shared" si="13"/>
        <v>#NUM!</v>
      </c>
      <c r="Y27" s="65" t="e">
        <f t="shared" si="14"/>
        <v>#NUM!</v>
      </c>
      <c r="Z27" s="65" t="e">
        <f t="shared" si="15"/>
        <v>#N/A</v>
      </c>
      <c r="AA27" s="65" t="e">
        <f t="shared" si="16"/>
        <v>#NUM!</v>
      </c>
      <c r="AB27" s="65" t="e">
        <f t="shared" si="17"/>
        <v>#NUM!</v>
      </c>
      <c r="AC27" s="65" t="e">
        <f t="shared" si="18"/>
        <v>#NUM!</v>
      </c>
      <c r="AD27" s="65" t="e">
        <f t="shared" si="19"/>
        <v>#NUM!</v>
      </c>
      <c r="AE27" s="65" t="e">
        <f t="shared" si="20"/>
        <v>#NUM!</v>
      </c>
      <c r="AF27" s="65" t="e">
        <f t="shared" si="21"/>
        <v>#N/A</v>
      </c>
      <c r="AG27" s="65" t="e">
        <f t="shared" si="22"/>
        <v>#NUM!</v>
      </c>
      <c r="AH27" s="65" t="e">
        <f t="shared" si="23"/>
        <v>#NUM!</v>
      </c>
      <c r="AI27" s="65" t="e">
        <f t="shared" si="24"/>
        <v>#NUM!</v>
      </c>
      <c r="AJ27" s="65" t="e">
        <f t="shared" si="25"/>
        <v>#N/A</v>
      </c>
    </row>
    <row r="28" spans="1:36" ht="12.95" customHeight="1" x14ac:dyDescent="0.15">
      <c r="A28" s="64"/>
      <c r="B28" s="108"/>
      <c r="C28" s="108"/>
      <c r="D28" s="64"/>
      <c r="E28" s="64"/>
      <c r="F28" s="4" t="str">
        <f t="shared" si="0"/>
        <v/>
      </c>
      <c r="G28" s="64"/>
      <c r="H28" s="64"/>
      <c r="I28" s="64"/>
      <c r="J28" s="1" t="s">
        <v>15</v>
      </c>
      <c r="K28" s="65" t="e">
        <f t="shared" si="1"/>
        <v>#NUM!</v>
      </c>
      <c r="L28" s="65" t="e">
        <f t="shared" si="2"/>
        <v>#NUM!</v>
      </c>
      <c r="M28" s="65" t="e">
        <f t="shared" si="3"/>
        <v>#NUM!</v>
      </c>
      <c r="N28" s="68" t="e">
        <f t="shared" si="4"/>
        <v>#NUM!</v>
      </c>
      <c r="O28" s="65" t="e">
        <f t="shared" si="5"/>
        <v>#NUM!</v>
      </c>
      <c r="P28" s="65" t="e">
        <f t="shared" si="26"/>
        <v>#N/A</v>
      </c>
      <c r="Q28" s="65" t="e">
        <f t="shared" si="6"/>
        <v>#NUM!</v>
      </c>
      <c r="R28" s="65" t="e">
        <f t="shared" si="7"/>
        <v>#NUM!</v>
      </c>
      <c r="S28" s="65" t="e">
        <f t="shared" si="8"/>
        <v>#NUM!</v>
      </c>
      <c r="T28" s="65" t="e">
        <f t="shared" si="9"/>
        <v>#NUM!</v>
      </c>
      <c r="U28" s="65" t="e">
        <f t="shared" si="10"/>
        <v>#N/A</v>
      </c>
      <c r="V28" s="65" t="e">
        <f t="shared" si="11"/>
        <v>#NUM!</v>
      </c>
      <c r="W28" s="65" t="e">
        <f t="shared" si="12"/>
        <v>#NUM!</v>
      </c>
      <c r="X28" s="65" t="e">
        <f t="shared" si="13"/>
        <v>#NUM!</v>
      </c>
      <c r="Y28" s="65" t="e">
        <f t="shared" si="14"/>
        <v>#NUM!</v>
      </c>
      <c r="Z28" s="65" t="e">
        <f t="shared" si="15"/>
        <v>#N/A</v>
      </c>
      <c r="AA28" s="65" t="e">
        <f t="shared" si="16"/>
        <v>#NUM!</v>
      </c>
      <c r="AB28" s="65" t="e">
        <f t="shared" si="17"/>
        <v>#NUM!</v>
      </c>
      <c r="AC28" s="65" t="e">
        <f t="shared" si="18"/>
        <v>#NUM!</v>
      </c>
      <c r="AD28" s="65" t="e">
        <f t="shared" si="19"/>
        <v>#NUM!</v>
      </c>
      <c r="AE28" s="65" t="e">
        <f t="shared" si="20"/>
        <v>#NUM!</v>
      </c>
      <c r="AF28" s="65" t="e">
        <f t="shared" si="21"/>
        <v>#N/A</v>
      </c>
      <c r="AG28" s="65" t="e">
        <f t="shared" si="22"/>
        <v>#NUM!</v>
      </c>
      <c r="AH28" s="65" t="e">
        <f t="shared" si="23"/>
        <v>#NUM!</v>
      </c>
      <c r="AI28" s="65" t="e">
        <f t="shared" si="24"/>
        <v>#NUM!</v>
      </c>
      <c r="AJ28" s="65" t="e">
        <f t="shared" si="25"/>
        <v>#N/A</v>
      </c>
    </row>
    <row r="29" spans="1:36" ht="12.95" customHeight="1" x14ac:dyDescent="0.15">
      <c r="A29" s="64"/>
      <c r="B29" s="108"/>
      <c r="C29" s="108"/>
      <c r="D29" s="64"/>
      <c r="E29" s="64"/>
      <c r="F29" s="4" t="str">
        <f t="shared" si="0"/>
        <v/>
      </c>
      <c r="G29" s="64"/>
      <c r="H29" s="64"/>
      <c r="I29" s="64"/>
      <c r="J29" s="1" t="s">
        <v>15</v>
      </c>
      <c r="K29" s="65" t="e">
        <f t="shared" si="1"/>
        <v>#NUM!</v>
      </c>
      <c r="L29" s="65" t="e">
        <f t="shared" si="2"/>
        <v>#NUM!</v>
      </c>
      <c r="M29" s="65" t="e">
        <f t="shared" si="3"/>
        <v>#NUM!</v>
      </c>
      <c r="N29" s="65" t="e">
        <f t="shared" si="4"/>
        <v>#NUM!</v>
      </c>
      <c r="O29" s="65" t="e">
        <f t="shared" si="5"/>
        <v>#NUM!</v>
      </c>
      <c r="P29" s="65" t="e">
        <f t="shared" si="26"/>
        <v>#N/A</v>
      </c>
      <c r="Q29" s="65" t="e">
        <f t="shared" si="6"/>
        <v>#NUM!</v>
      </c>
      <c r="R29" s="65" t="e">
        <f t="shared" si="7"/>
        <v>#NUM!</v>
      </c>
      <c r="S29" s="65" t="e">
        <f t="shared" si="8"/>
        <v>#NUM!</v>
      </c>
      <c r="T29" s="65" t="e">
        <f t="shared" si="9"/>
        <v>#NUM!</v>
      </c>
      <c r="U29" s="65" t="e">
        <f t="shared" si="10"/>
        <v>#N/A</v>
      </c>
      <c r="V29" s="65" t="e">
        <f t="shared" si="11"/>
        <v>#NUM!</v>
      </c>
      <c r="W29" s="65" t="e">
        <f t="shared" si="12"/>
        <v>#NUM!</v>
      </c>
      <c r="X29" s="65" t="e">
        <f t="shared" si="13"/>
        <v>#NUM!</v>
      </c>
      <c r="Y29" s="65" t="e">
        <f t="shared" si="14"/>
        <v>#NUM!</v>
      </c>
      <c r="Z29" s="65" t="e">
        <f t="shared" si="15"/>
        <v>#N/A</v>
      </c>
      <c r="AA29" s="65" t="e">
        <f t="shared" si="16"/>
        <v>#NUM!</v>
      </c>
      <c r="AB29" s="65" t="e">
        <f t="shared" si="17"/>
        <v>#NUM!</v>
      </c>
      <c r="AC29" s="65" t="e">
        <f t="shared" si="18"/>
        <v>#NUM!</v>
      </c>
      <c r="AD29" s="65" t="e">
        <f t="shared" si="19"/>
        <v>#NUM!</v>
      </c>
      <c r="AE29" s="65" t="e">
        <f t="shared" si="20"/>
        <v>#NUM!</v>
      </c>
      <c r="AF29" s="65" t="e">
        <f t="shared" si="21"/>
        <v>#N/A</v>
      </c>
      <c r="AG29" s="65" t="e">
        <f t="shared" si="22"/>
        <v>#NUM!</v>
      </c>
      <c r="AH29" s="65" t="e">
        <f t="shared" si="23"/>
        <v>#NUM!</v>
      </c>
      <c r="AI29" s="65" t="e">
        <f t="shared" si="24"/>
        <v>#NUM!</v>
      </c>
      <c r="AJ29" s="65" t="e">
        <f t="shared" si="25"/>
        <v>#N/A</v>
      </c>
    </row>
    <row r="30" spans="1:36" ht="12.95" customHeight="1" x14ac:dyDescent="0.15">
      <c r="A30" s="64"/>
      <c r="B30" s="108"/>
      <c r="C30" s="108"/>
      <c r="D30" s="64"/>
      <c r="E30" s="64"/>
      <c r="F30" s="4" t="str">
        <f t="shared" si="0"/>
        <v/>
      </c>
      <c r="G30" s="64"/>
      <c r="H30" s="64"/>
      <c r="I30" s="64"/>
      <c r="J30" s="1" t="s">
        <v>15</v>
      </c>
      <c r="K30" s="65" t="e">
        <f t="shared" si="1"/>
        <v>#NUM!</v>
      </c>
      <c r="L30" s="65" t="e">
        <f t="shared" si="2"/>
        <v>#NUM!</v>
      </c>
      <c r="M30" s="65" t="e">
        <f t="shared" si="3"/>
        <v>#NUM!</v>
      </c>
      <c r="N30" s="65" t="e">
        <f t="shared" si="4"/>
        <v>#NUM!</v>
      </c>
      <c r="O30" s="65" t="e">
        <f t="shared" si="5"/>
        <v>#NUM!</v>
      </c>
      <c r="P30" s="65" t="e">
        <f t="shared" si="26"/>
        <v>#N/A</v>
      </c>
      <c r="Q30" s="65" t="e">
        <f t="shared" si="6"/>
        <v>#NUM!</v>
      </c>
      <c r="R30" s="65" t="e">
        <f t="shared" si="7"/>
        <v>#NUM!</v>
      </c>
      <c r="S30" s="65" t="e">
        <f t="shared" si="8"/>
        <v>#NUM!</v>
      </c>
      <c r="T30" s="65" t="e">
        <f t="shared" si="9"/>
        <v>#NUM!</v>
      </c>
      <c r="U30" s="65" t="e">
        <f t="shared" si="10"/>
        <v>#N/A</v>
      </c>
      <c r="V30" s="65" t="e">
        <f t="shared" si="11"/>
        <v>#NUM!</v>
      </c>
      <c r="W30" s="65" t="e">
        <f t="shared" si="12"/>
        <v>#NUM!</v>
      </c>
      <c r="X30" s="65" t="e">
        <f t="shared" si="13"/>
        <v>#NUM!</v>
      </c>
      <c r="Y30" s="65" t="e">
        <f t="shared" si="14"/>
        <v>#NUM!</v>
      </c>
      <c r="Z30" s="65" t="e">
        <f t="shared" si="15"/>
        <v>#N/A</v>
      </c>
      <c r="AA30" s="65" t="e">
        <f t="shared" si="16"/>
        <v>#NUM!</v>
      </c>
      <c r="AB30" s="65" t="e">
        <f t="shared" si="17"/>
        <v>#NUM!</v>
      </c>
      <c r="AC30" s="65" t="e">
        <f t="shared" si="18"/>
        <v>#NUM!</v>
      </c>
      <c r="AD30" s="65" t="e">
        <f t="shared" si="19"/>
        <v>#NUM!</v>
      </c>
      <c r="AE30" s="65" t="e">
        <f t="shared" si="20"/>
        <v>#NUM!</v>
      </c>
      <c r="AF30" s="65" t="e">
        <f t="shared" si="21"/>
        <v>#N/A</v>
      </c>
      <c r="AG30" s="65" t="e">
        <f t="shared" si="22"/>
        <v>#NUM!</v>
      </c>
      <c r="AH30" s="65" t="e">
        <f t="shared" si="23"/>
        <v>#NUM!</v>
      </c>
      <c r="AI30" s="65" t="e">
        <f t="shared" si="24"/>
        <v>#NUM!</v>
      </c>
      <c r="AJ30" s="65" t="e">
        <f t="shared" si="25"/>
        <v>#N/A</v>
      </c>
    </row>
    <row r="31" spans="1:36" ht="12.95" customHeight="1" x14ac:dyDescent="0.15">
      <c r="A31" s="64"/>
      <c r="B31" s="108"/>
      <c r="C31" s="108"/>
      <c r="D31" s="64"/>
      <c r="E31" s="64"/>
      <c r="F31" s="4" t="str">
        <f t="shared" si="0"/>
        <v/>
      </c>
      <c r="G31" s="64"/>
      <c r="H31" s="64"/>
      <c r="I31" s="64"/>
      <c r="J31" s="1" t="s">
        <v>15</v>
      </c>
      <c r="K31" s="65" t="e">
        <f t="shared" si="1"/>
        <v>#NUM!</v>
      </c>
      <c r="L31" s="65" t="e">
        <f t="shared" si="2"/>
        <v>#NUM!</v>
      </c>
      <c r="M31" s="65" t="e">
        <f t="shared" si="3"/>
        <v>#NUM!</v>
      </c>
      <c r="N31" s="65" t="e">
        <f t="shared" si="4"/>
        <v>#NUM!</v>
      </c>
      <c r="O31" s="65" t="e">
        <f t="shared" si="5"/>
        <v>#NUM!</v>
      </c>
      <c r="P31" s="65" t="e">
        <f t="shared" si="26"/>
        <v>#N/A</v>
      </c>
      <c r="Q31" s="65" t="e">
        <f t="shared" si="6"/>
        <v>#NUM!</v>
      </c>
      <c r="R31" s="65" t="e">
        <f t="shared" si="7"/>
        <v>#NUM!</v>
      </c>
      <c r="S31" s="65" t="e">
        <f t="shared" si="8"/>
        <v>#NUM!</v>
      </c>
      <c r="T31" s="65" t="e">
        <f t="shared" si="9"/>
        <v>#NUM!</v>
      </c>
      <c r="U31" s="65" t="e">
        <f t="shared" si="10"/>
        <v>#N/A</v>
      </c>
      <c r="V31" s="65" t="e">
        <f t="shared" si="11"/>
        <v>#NUM!</v>
      </c>
      <c r="W31" s="65" t="e">
        <f t="shared" si="12"/>
        <v>#NUM!</v>
      </c>
      <c r="X31" s="65" t="e">
        <f t="shared" si="13"/>
        <v>#NUM!</v>
      </c>
      <c r="Y31" s="65" t="e">
        <f t="shared" si="14"/>
        <v>#NUM!</v>
      </c>
      <c r="Z31" s="65" t="e">
        <f t="shared" si="15"/>
        <v>#N/A</v>
      </c>
      <c r="AA31" s="65" t="e">
        <f t="shared" si="16"/>
        <v>#NUM!</v>
      </c>
      <c r="AB31" s="65" t="e">
        <f t="shared" si="17"/>
        <v>#NUM!</v>
      </c>
      <c r="AC31" s="65" t="e">
        <f t="shared" si="18"/>
        <v>#NUM!</v>
      </c>
      <c r="AD31" s="65" t="e">
        <f t="shared" si="19"/>
        <v>#NUM!</v>
      </c>
      <c r="AE31" s="65" t="e">
        <f t="shared" si="20"/>
        <v>#NUM!</v>
      </c>
      <c r="AF31" s="65" t="e">
        <f t="shared" si="21"/>
        <v>#N/A</v>
      </c>
      <c r="AG31" s="65" t="e">
        <f t="shared" si="22"/>
        <v>#NUM!</v>
      </c>
      <c r="AH31" s="65" t="e">
        <f t="shared" si="23"/>
        <v>#NUM!</v>
      </c>
      <c r="AI31" s="65" t="e">
        <f t="shared" si="24"/>
        <v>#NUM!</v>
      </c>
      <c r="AJ31" s="65" t="e">
        <f t="shared" si="25"/>
        <v>#N/A</v>
      </c>
    </row>
    <row r="32" spans="1:36" ht="12.95" customHeight="1" x14ac:dyDescent="0.15">
      <c r="A32" s="64"/>
      <c r="B32" s="108"/>
      <c r="C32" s="108"/>
      <c r="D32" s="64"/>
      <c r="E32" s="64"/>
      <c r="F32" s="4" t="str">
        <f t="shared" si="0"/>
        <v/>
      </c>
      <c r="G32" s="64"/>
      <c r="H32" s="64"/>
      <c r="I32" s="64"/>
      <c r="J32" s="1" t="s">
        <v>15</v>
      </c>
      <c r="K32" s="65" t="e">
        <f t="shared" si="1"/>
        <v>#NUM!</v>
      </c>
      <c r="L32" s="65" t="e">
        <f t="shared" si="2"/>
        <v>#NUM!</v>
      </c>
      <c r="M32" s="65" t="e">
        <f t="shared" si="3"/>
        <v>#NUM!</v>
      </c>
      <c r="N32" s="65" t="e">
        <f t="shared" si="4"/>
        <v>#NUM!</v>
      </c>
      <c r="O32" s="65" t="e">
        <f t="shared" si="5"/>
        <v>#NUM!</v>
      </c>
      <c r="P32" s="65" t="e">
        <f t="shared" si="26"/>
        <v>#N/A</v>
      </c>
      <c r="Q32" s="65" t="e">
        <f t="shared" si="6"/>
        <v>#NUM!</v>
      </c>
      <c r="R32" s="65" t="e">
        <f t="shared" si="7"/>
        <v>#NUM!</v>
      </c>
      <c r="S32" s="65" t="e">
        <f t="shared" si="8"/>
        <v>#NUM!</v>
      </c>
      <c r="T32" s="65" t="e">
        <f t="shared" si="9"/>
        <v>#NUM!</v>
      </c>
      <c r="U32" s="65" t="e">
        <f t="shared" si="10"/>
        <v>#N/A</v>
      </c>
      <c r="V32" s="65" t="e">
        <f t="shared" si="11"/>
        <v>#NUM!</v>
      </c>
      <c r="W32" s="65" t="e">
        <f t="shared" si="12"/>
        <v>#NUM!</v>
      </c>
      <c r="X32" s="65" t="e">
        <f t="shared" si="13"/>
        <v>#NUM!</v>
      </c>
      <c r="Y32" s="65" t="e">
        <f t="shared" si="14"/>
        <v>#NUM!</v>
      </c>
      <c r="Z32" s="65" t="e">
        <f t="shared" si="15"/>
        <v>#N/A</v>
      </c>
      <c r="AA32" s="65" t="e">
        <f t="shared" si="16"/>
        <v>#NUM!</v>
      </c>
      <c r="AB32" s="65" t="e">
        <f t="shared" si="17"/>
        <v>#NUM!</v>
      </c>
      <c r="AC32" s="65" t="e">
        <f t="shared" si="18"/>
        <v>#NUM!</v>
      </c>
      <c r="AD32" s="65" t="e">
        <f t="shared" si="19"/>
        <v>#NUM!</v>
      </c>
      <c r="AE32" s="65" t="e">
        <f t="shared" si="20"/>
        <v>#NUM!</v>
      </c>
      <c r="AF32" s="65" t="e">
        <f t="shared" si="21"/>
        <v>#N/A</v>
      </c>
      <c r="AG32" s="65" t="e">
        <f t="shared" si="22"/>
        <v>#NUM!</v>
      </c>
      <c r="AH32" s="65" t="e">
        <f t="shared" si="23"/>
        <v>#NUM!</v>
      </c>
      <c r="AI32" s="65" t="e">
        <f t="shared" si="24"/>
        <v>#NUM!</v>
      </c>
      <c r="AJ32" s="65" t="e">
        <f t="shared" si="25"/>
        <v>#N/A</v>
      </c>
    </row>
    <row r="33" spans="1:36" ht="12.95" customHeight="1" x14ac:dyDescent="0.15">
      <c r="A33" s="64"/>
      <c r="B33" s="108"/>
      <c r="C33" s="108"/>
      <c r="D33" s="64"/>
      <c r="E33" s="64"/>
      <c r="F33" s="4" t="str">
        <f t="shared" si="0"/>
        <v/>
      </c>
      <c r="G33" s="64"/>
      <c r="H33" s="64"/>
      <c r="I33" s="64"/>
      <c r="J33" s="1" t="s">
        <v>15</v>
      </c>
      <c r="K33" s="65" t="e">
        <f t="shared" si="1"/>
        <v>#NUM!</v>
      </c>
      <c r="L33" s="65" t="e">
        <f t="shared" si="2"/>
        <v>#NUM!</v>
      </c>
      <c r="M33" s="65" t="e">
        <f t="shared" si="3"/>
        <v>#NUM!</v>
      </c>
      <c r="N33" s="65" t="e">
        <f t="shared" si="4"/>
        <v>#NUM!</v>
      </c>
      <c r="O33" s="65" t="e">
        <f t="shared" si="5"/>
        <v>#NUM!</v>
      </c>
      <c r="P33" s="65" t="e">
        <f t="shared" si="26"/>
        <v>#N/A</v>
      </c>
      <c r="Q33" s="65" t="e">
        <f t="shared" si="6"/>
        <v>#NUM!</v>
      </c>
      <c r="R33" s="65" t="e">
        <f t="shared" si="7"/>
        <v>#NUM!</v>
      </c>
      <c r="S33" s="65" t="e">
        <f t="shared" si="8"/>
        <v>#NUM!</v>
      </c>
      <c r="T33" s="65" t="e">
        <f t="shared" si="9"/>
        <v>#NUM!</v>
      </c>
      <c r="U33" s="65" t="e">
        <f t="shared" si="10"/>
        <v>#N/A</v>
      </c>
      <c r="V33" s="65" t="e">
        <f t="shared" si="11"/>
        <v>#NUM!</v>
      </c>
      <c r="W33" s="65" t="e">
        <f t="shared" si="12"/>
        <v>#NUM!</v>
      </c>
      <c r="X33" s="65" t="e">
        <f t="shared" si="13"/>
        <v>#NUM!</v>
      </c>
      <c r="Y33" s="65" t="e">
        <f t="shared" si="14"/>
        <v>#NUM!</v>
      </c>
      <c r="Z33" s="65" t="e">
        <f t="shared" si="15"/>
        <v>#N/A</v>
      </c>
      <c r="AA33" s="65" t="e">
        <f t="shared" si="16"/>
        <v>#NUM!</v>
      </c>
      <c r="AB33" s="65" t="e">
        <f t="shared" si="17"/>
        <v>#NUM!</v>
      </c>
      <c r="AC33" s="65" t="e">
        <f t="shared" si="18"/>
        <v>#NUM!</v>
      </c>
      <c r="AD33" s="65" t="e">
        <f t="shared" si="19"/>
        <v>#NUM!</v>
      </c>
      <c r="AE33" s="65" t="e">
        <f t="shared" si="20"/>
        <v>#NUM!</v>
      </c>
      <c r="AF33" s="65" t="e">
        <f t="shared" si="21"/>
        <v>#N/A</v>
      </c>
      <c r="AG33" s="65" t="e">
        <f t="shared" si="22"/>
        <v>#NUM!</v>
      </c>
      <c r="AH33" s="65" t="e">
        <f t="shared" si="23"/>
        <v>#NUM!</v>
      </c>
      <c r="AI33" s="65" t="e">
        <f t="shared" si="24"/>
        <v>#NUM!</v>
      </c>
      <c r="AJ33" s="65" t="e">
        <f t="shared" si="25"/>
        <v>#N/A</v>
      </c>
    </row>
    <row r="34" spans="1:36" ht="12.95" customHeight="1" x14ac:dyDescent="0.15">
      <c r="A34" s="64"/>
      <c r="B34" s="108"/>
      <c r="C34" s="108"/>
      <c r="D34" s="64"/>
      <c r="E34" s="64"/>
      <c r="F34" s="4" t="str">
        <f t="shared" si="0"/>
        <v/>
      </c>
      <c r="G34" s="64"/>
      <c r="H34" s="64"/>
      <c r="I34" s="64"/>
      <c r="K34" s="65" t="e">
        <f t="shared" si="1"/>
        <v>#NUM!</v>
      </c>
      <c r="L34" s="65" t="e">
        <f t="shared" si="2"/>
        <v>#NUM!</v>
      </c>
      <c r="M34" s="65" t="e">
        <f t="shared" si="3"/>
        <v>#NUM!</v>
      </c>
      <c r="N34" s="65" t="e">
        <f t="shared" si="4"/>
        <v>#NUM!</v>
      </c>
      <c r="O34" s="65" t="e">
        <f t="shared" si="5"/>
        <v>#NUM!</v>
      </c>
      <c r="P34" s="65" t="e">
        <f t="shared" si="26"/>
        <v>#N/A</v>
      </c>
      <c r="Q34" s="65" t="e">
        <f t="shared" si="6"/>
        <v>#NUM!</v>
      </c>
      <c r="R34" s="65" t="e">
        <f t="shared" si="7"/>
        <v>#NUM!</v>
      </c>
      <c r="S34" s="65" t="e">
        <f t="shared" si="8"/>
        <v>#NUM!</v>
      </c>
      <c r="T34" s="65" t="e">
        <f t="shared" si="9"/>
        <v>#NUM!</v>
      </c>
      <c r="U34" s="65" t="e">
        <f t="shared" si="10"/>
        <v>#N/A</v>
      </c>
      <c r="V34" s="65" t="e">
        <f t="shared" si="11"/>
        <v>#NUM!</v>
      </c>
      <c r="W34" s="65" t="e">
        <f t="shared" si="12"/>
        <v>#NUM!</v>
      </c>
      <c r="X34" s="65" t="e">
        <f t="shared" si="13"/>
        <v>#NUM!</v>
      </c>
      <c r="Y34" s="65" t="e">
        <f t="shared" si="14"/>
        <v>#NUM!</v>
      </c>
      <c r="Z34" s="65" t="e">
        <f t="shared" si="15"/>
        <v>#N/A</v>
      </c>
      <c r="AA34" s="65" t="e">
        <f t="shared" si="16"/>
        <v>#NUM!</v>
      </c>
      <c r="AB34" s="65" t="e">
        <f t="shared" si="17"/>
        <v>#NUM!</v>
      </c>
      <c r="AC34" s="65" t="e">
        <f t="shared" si="18"/>
        <v>#NUM!</v>
      </c>
      <c r="AD34" s="65" t="e">
        <f t="shared" si="19"/>
        <v>#NUM!</v>
      </c>
      <c r="AE34" s="65" t="e">
        <f t="shared" si="20"/>
        <v>#NUM!</v>
      </c>
      <c r="AF34" s="65" t="e">
        <f t="shared" si="21"/>
        <v>#N/A</v>
      </c>
      <c r="AG34" s="65" t="e">
        <f t="shared" si="22"/>
        <v>#NUM!</v>
      </c>
      <c r="AH34" s="65" t="e">
        <f t="shared" si="23"/>
        <v>#NUM!</v>
      </c>
      <c r="AI34" s="65" t="e">
        <f t="shared" si="24"/>
        <v>#NUM!</v>
      </c>
      <c r="AJ34" s="65" t="e">
        <f t="shared" si="25"/>
        <v>#N/A</v>
      </c>
    </row>
    <row r="35" spans="1:36" ht="12.95" customHeight="1" x14ac:dyDescent="0.15">
      <c r="A35" s="64"/>
      <c r="B35" s="108"/>
      <c r="C35" s="108"/>
      <c r="D35" s="64"/>
      <c r="E35" s="64"/>
      <c r="F35" s="4" t="str">
        <f t="shared" si="0"/>
        <v/>
      </c>
      <c r="G35" s="64"/>
      <c r="H35" s="64"/>
      <c r="I35" s="64"/>
      <c r="K35" s="65" t="e">
        <f t="shared" si="1"/>
        <v>#NUM!</v>
      </c>
      <c r="L35" s="65" t="e">
        <f t="shared" si="2"/>
        <v>#NUM!</v>
      </c>
      <c r="M35" s="65" t="e">
        <f t="shared" si="3"/>
        <v>#NUM!</v>
      </c>
      <c r="N35" s="65" t="e">
        <f t="shared" si="4"/>
        <v>#NUM!</v>
      </c>
      <c r="O35" s="65" t="e">
        <f t="shared" si="5"/>
        <v>#NUM!</v>
      </c>
      <c r="P35" s="65" t="e">
        <f t="shared" si="26"/>
        <v>#N/A</v>
      </c>
      <c r="Q35" s="65" t="e">
        <f t="shared" si="6"/>
        <v>#NUM!</v>
      </c>
      <c r="R35" s="65" t="e">
        <f t="shared" si="7"/>
        <v>#NUM!</v>
      </c>
      <c r="S35" s="65" t="e">
        <f t="shared" si="8"/>
        <v>#NUM!</v>
      </c>
      <c r="T35" s="65" t="e">
        <f t="shared" si="9"/>
        <v>#NUM!</v>
      </c>
      <c r="U35" s="65" t="e">
        <f t="shared" si="10"/>
        <v>#N/A</v>
      </c>
      <c r="V35" s="65" t="e">
        <f t="shared" si="11"/>
        <v>#NUM!</v>
      </c>
      <c r="W35" s="65" t="e">
        <f t="shared" si="12"/>
        <v>#NUM!</v>
      </c>
      <c r="X35" s="65" t="e">
        <f t="shared" si="13"/>
        <v>#NUM!</v>
      </c>
      <c r="Y35" s="65" t="e">
        <f t="shared" si="14"/>
        <v>#NUM!</v>
      </c>
      <c r="Z35" s="65" t="e">
        <f t="shared" si="15"/>
        <v>#N/A</v>
      </c>
      <c r="AA35" s="65" t="e">
        <f t="shared" si="16"/>
        <v>#NUM!</v>
      </c>
      <c r="AB35" s="65" t="e">
        <f t="shared" si="17"/>
        <v>#NUM!</v>
      </c>
      <c r="AC35" s="65" t="e">
        <f t="shared" si="18"/>
        <v>#NUM!</v>
      </c>
      <c r="AD35" s="65" t="e">
        <f t="shared" si="19"/>
        <v>#NUM!</v>
      </c>
      <c r="AE35" s="65" t="e">
        <f t="shared" si="20"/>
        <v>#NUM!</v>
      </c>
      <c r="AF35" s="65" t="e">
        <f t="shared" si="21"/>
        <v>#N/A</v>
      </c>
      <c r="AG35" s="65" t="e">
        <f t="shared" si="22"/>
        <v>#NUM!</v>
      </c>
      <c r="AH35" s="65" t="e">
        <f t="shared" si="23"/>
        <v>#NUM!</v>
      </c>
      <c r="AI35" s="65" t="e">
        <f t="shared" si="24"/>
        <v>#NUM!</v>
      </c>
      <c r="AJ35" s="65" t="e">
        <f t="shared" si="25"/>
        <v>#N/A</v>
      </c>
    </row>
    <row r="36" spans="1:36" ht="12.95" customHeight="1" x14ac:dyDescent="0.15">
      <c r="A36" s="64"/>
      <c r="B36" s="108"/>
      <c r="C36" s="108"/>
      <c r="D36" s="64"/>
      <c r="E36" s="64"/>
      <c r="F36" s="4" t="str">
        <f t="shared" si="0"/>
        <v/>
      </c>
      <c r="G36" s="64"/>
      <c r="H36" s="64"/>
      <c r="I36" s="64"/>
      <c r="K36" s="65" t="e">
        <f t="shared" si="1"/>
        <v>#NUM!</v>
      </c>
      <c r="L36" s="65" t="e">
        <f t="shared" si="2"/>
        <v>#NUM!</v>
      </c>
      <c r="M36" s="65" t="e">
        <f t="shared" si="3"/>
        <v>#NUM!</v>
      </c>
      <c r="N36" s="65" t="e">
        <f t="shared" si="4"/>
        <v>#NUM!</v>
      </c>
      <c r="O36" s="65" t="e">
        <f t="shared" si="5"/>
        <v>#NUM!</v>
      </c>
      <c r="P36" s="65" t="e">
        <f t="shared" si="26"/>
        <v>#N/A</v>
      </c>
      <c r="Q36" s="65" t="e">
        <f t="shared" si="6"/>
        <v>#NUM!</v>
      </c>
      <c r="R36" s="65" t="e">
        <f t="shared" si="7"/>
        <v>#NUM!</v>
      </c>
      <c r="S36" s="65" t="e">
        <f t="shared" si="8"/>
        <v>#NUM!</v>
      </c>
      <c r="T36" s="65" t="e">
        <f t="shared" si="9"/>
        <v>#NUM!</v>
      </c>
      <c r="U36" s="65" t="e">
        <f t="shared" si="10"/>
        <v>#N/A</v>
      </c>
      <c r="V36" s="65" t="e">
        <f t="shared" si="11"/>
        <v>#NUM!</v>
      </c>
      <c r="W36" s="65" t="e">
        <f t="shared" si="12"/>
        <v>#NUM!</v>
      </c>
      <c r="X36" s="65" t="e">
        <f t="shared" si="13"/>
        <v>#NUM!</v>
      </c>
      <c r="Y36" s="65" t="e">
        <f t="shared" si="14"/>
        <v>#NUM!</v>
      </c>
      <c r="Z36" s="65" t="e">
        <f t="shared" si="15"/>
        <v>#N/A</v>
      </c>
      <c r="AA36" s="65" t="e">
        <f t="shared" si="16"/>
        <v>#NUM!</v>
      </c>
      <c r="AB36" s="65" t="e">
        <f t="shared" si="17"/>
        <v>#NUM!</v>
      </c>
      <c r="AC36" s="65" t="e">
        <f t="shared" si="18"/>
        <v>#NUM!</v>
      </c>
      <c r="AD36" s="65" t="e">
        <f t="shared" si="19"/>
        <v>#NUM!</v>
      </c>
      <c r="AE36" s="65" t="e">
        <f t="shared" si="20"/>
        <v>#NUM!</v>
      </c>
      <c r="AF36" s="65" t="e">
        <f t="shared" si="21"/>
        <v>#N/A</v>
      </c>
      <c r="AG36" s="65" t="e">
        <f t="shared" si="22"/>
        <v>#NUM!</v>
      </c>
      <c r="AH36" s="65" t="e">
        <f t="shared" si="23"/>
        <v>#NUM!</v>
      </c>
      <c r="AI36" s="65" t="e">
        <f t="shared" si="24"/>
        <v>#NUM!</v>
      </c>
      <c r="AJ36" s="65" t="e">
        <f t="shared" si="25"/>
        <v>#N/A</v>
      </c>
    </row>
    <row r="37" spans="1:36" ht="12.95" customHeight="1" x14ac:dyDescent="0.15">
      <c r="A37" s="64"/>
      <c r="B37" s="108"/>
      <c r="C37" s="108"/>
      <c r="D37" s="64"/>
      <c r="E37" s="64"/>
      <c r="F37" s="4" t="str">
        <f t="shared" si="0"/>
        <v/>
      </c>
      <c r="G37" s="64"/>
      <c r="H37" s="64"/>
      <c r="I37" s="64"/>
      <c r="K37" s="65" t="e">
        <f t="shared" si="1"/>
        <v>#NUM!</v>
      </c>
      <c r="L37" s="65" t="e">
        <f t="shared" si="2"/>
        <v>#NUM!</v>
      </c>
      <c r="M37" s="65" t="e">
        <f t="shared" si="3"/>
        <v>#NUM!</v>
      </c>
      <c r="N37" s="65" t="e">
        <f t="shared" si="4"/>
        <v>#NUM!</v>
      </c>
      <c r="O37" s="65" t="e">
        <f t="shared" si="5"/>
        <v>#NUM!</v>
      </c>
      <c r="P37" s="65" t="e">
        <f t="shared" si="26"/>
        <v>#N/A</v>
      </c>
      <c r="Q37" s="65" t="e">
        <f t="shared" si="6"/>
        <v>#NUM!</v>
      </c>
      <c r="R37" s="65" t="e">
        <f t="shared" si="7"/>
        <v>#NUM!</v>
      </c>
      <c r="S37" s="65" t="e">
        <f t="shared" si="8"/>
        <v>#NUM!</v>
      </c>
      <c r="T37" s="65" t="e">
        <f t="shared" si="9"/>
        <v>#NUM!</v>
      </c>
      <c r="U37" s="65" t="e">
        <f t="shared" si="10"/>
        <v>#N/A</v>
      </c>
      <c r="V37" s="65" t="e">
        <f t="shared" si="11"/>
        <v>#NUM!</v>
      </c>
      <c r="W37" s="65" t="e">
        <f t="shared" si="12"/>
        <v>#NUM!</v>
      </c>
      <c r="X37" s="65" t="e">
        <f t="shared" si="13"/>
        <v>#NUM!</v>
      </c>
      <c r="Y37" s="65" t="e">
        <f t="shared" si="14"/>
        <v>#NUM!</v>
      </c>
      <c r="Z37" s="65" t="e">
        <f t="shared" si="15"/>
        <v>#N/A</v>
      </c>
      <c r="AA37" s="65" t="e">
        <f t="shared" si="16"/>
        <v>#NUM!</v>
      </c>
      <c r="AB37" s="65" t="e">
        <f t="shared" si="17"/>
        <v>#NUM!</v>
      </c>
      <c r="AC37" s="65" t="e">
        <f t="shared" si="18"/>
        <v>#NUM!</v>
      </c>
      <c r="AD37" s="65" t="e">
        <f t="shared" si="19"/>
        <v>#NUM!</v>
      </c>
      <c r="AE37" s="65" t="e">
        <f t="shared" si="20"/>
        <v>#NUM!</v>
      </c>
      <c r="AF37" s="65" t="e">
        <f t="shared" si="21"/>
        <v>#N/A</v>
      </c>
      <c r="AG37" s="65" t="e">
        <f t="shared" si="22"/>
        <v>#NUM!</v>
      </c>
      <c r="AH37" s="65" t="e">
        <f t="shared" si="23"/>
        <v>#NUM!</v>
      </c>
      <c r="AI37" s="65" t="e">
        <f t="shared" si="24"/>
        <v>#NUM!</v>
      </c>
      <c r="AJ37" s="65" t="e">
        <f t="shared" si="25"/>
        <v>#N/A</v>
      </c>
    </row>
    <row r="38" spans="1:36" ht="12.95" customHeight="1" x14ac:dyDescent="0.15">
      <c r="A38" s="64"/>
      <c r="B38" s="108"/>
      <c r="C38" s="108"/>
      <c r="D38" s="64"/>
      <c r="E38" s="64"/>
      <c r="F38" s="4" t="str">
        <f t="shared" si="0"/>
        <v/>
      </c>
      <c r="G38" s="64"/>
      <c r="H38" s="64"/>
      <c r="I38" s="64"/>
      <c r="K38" s="65" t="e">
        <f t="shared" si="1"/>
        <v>#NUM!</v>
      </c>
      <c r="L38" s="65" t="e">
        <f t="shared" si="2"/>
        <v>#NUM!</v>
      </c>
      <c r="M38" s="65" t="e">
        <f t="shared" si="3"/>
        <v>#NUM!</v>
      </c>
      <c r="N38" s="65" t="e">
        <f t="shared" si="4"/>
        <v>#NUM!</v>
      </c>
      <c r="O38" s="65" t="e">
        <f t="shared" si="5"/>
        <v>#NUM!</v>
      </c>
      <c r="P38" s="65" t="e">
        <f t="shared" si="26"/>
        <v>#N/A</v>
      </c>
      <c r="Q38" s="65" t="e">
        <f t="shared" si="6"/>
        <v>#NUM!</v>
      </c>
      <c r="R38" s="65" t="e">
        <f t="shared" si="7"/>
        <v>#NUM!</v>
      </c>
      <c r="S38" s="65" t="e">
        <f t="shared" si="8"/>
        <v>#NUM!</v>
      </c>
      <c r="T38" s="65" t="e">
        <f t="shared" si="9"/>
        <v>#NUM!</v>
      </c>
      <c r="U38" s="65" t="e">
        <f t="shared" si="10"/>
        <v>#N/A</v>
      </c>
      <c r="V38" s="65" t="e">
        <f t="shared" si="11"/>
        <v>#NUM!</v>
      </c>
      <c r="W38" s="65" t="e">
        <f t="shared" si="12"/>
        <v>#NUM!</v>
      </c>
      <c r="X38" s="65" t="e">
        <f t="shared" si="13"/>
        <v>#NUM!</v>
      </c>
      <c r="Y38" s="65" t="e">
        <f t="shared" si="14"/>
        <v>#NUM!</v>
      </c>
      <c r="Z38" s="65" t="e">
        <f t="shared" si="15"/>
        <v>#N/A</v>
      </c>
      <c r="AA38" s="65" t="e">
        <f t="shared" si="16"/>
        <v>#NUM!</v>
      </c>
      <c r="AB38" s="65" t="e">
        <f t="shared" si="17"/>
        <v>#NUM!</v>
      </c>
      <c r="AC38" s="65" t="e">
        <f t="shared" si="18"/>
        <v>#NUM!</v>
      </c>
      <c r="AD38" s="65" t="e">
        <f t="shared" si="19"/>
        <v>#NUM!</v>
      </c>
      <c r="AE38" s="65" t="e">
        <f t="shared" si="20"/>
        <v>#NUM!</v>
      </c>
      <c r="AF38" s="65" t="e">
        <f t="shared" si="21"/>
        <v>#N/A</v>
      </c>
      <c r="AG38" s="65" t="e">
        <f t="shared" si="22"/>
        <v>#NUM!</v>
      </c>
      <c r="AH38" s="65" t="e">
        <f t="shared" si="23"/>
        <v>#NUM!</v>
      </c>
      <c r="AI38" s="65" t="e">
        <f t="shared" si="24"/>
        <v>#NUM!</v>
      </c>
      <c r="AJ38" s="65" t="e">
        <f t="shared" si="25"/>
        <v>#N/A</v>
      </c>
    </row>
    <row r="39" spans="1:36" ht="12.95" customHeight="1" x14ac:dyDescent="0.15">
      <c r="A39" s="64"/>
      <c r="B39" s="108"/>
      <c r="C39" s="108"/>
      <c r="D39" s="64"/>
      <c r="E39" s="64"/>
      <c r="F39" s="4" t="str">
        <f t="shared" si="0"/>
        <v/>
      </c>
      <c r="G39" s="64"/>
      <c r="H39" s="64"/>
      <c r="I39" s="64"/>
      <c r="K39" s="65" t="e">
        <f t="shared" si="1"/>
        <v>#NUM!</v>
      </c>
      <c r="L39" s="65" t="e">
        <f t="shared" si="2"/>
        <v>#NUM!</v>
      </c>
      <c r="M39" s="65" t="e">
        <f t="shared" si="3"/>
        <v>#NUM!</v>
      </c>
      <c r="N39" s="65" t="e">
        <f t="shared" si="4"/>
        <v>#NUM!</v>
      </c>
      <c r="O39" s="65" t="e">
        <f t="shared" si="5"/>
        <v>#NUM!</v>
      </c>
      <c r="P39" s="65" t="e">
        <f t="shared" si="26"/>
        <v>#N/A</v>
      </c>
      <c r="Q39" s="65" t="e">
        <f t="shared" si="6"/>
        <v>#NUM!</v>
      </c>
      <c r="R39" s="65" t="e">
        <f t="shared" si="7"/>
        <v>#NUM!</v>
      </c>
      <c r="S39" s="65" t="e">
        <f t="shared" si="8"/>
        <v>#NUM!</v>
      </c>
      <c r="T39" s="65" t="e">
        <f t="shared" si="9"/>
        <v>#NUM!</v>
      </c>
      <c r="U39" s="65" t="e">
        <f t="shared" si="10"/>
        <v>#N/A</v>
      </c>
      <c r="V39" s="65" t="e">
        <f t="shared" si="11"/>
        <v>#NUM!</v>
      </c>
      <c r="W39" s="65" t="e">
        <f t="shared" si="12"/>
        <v>#NUM!</v>
      </c>
      <c r="X39" s="65" t="e">
        <f t="shared" si="13"/>
        <v>#NUM!</v>
      </c>
      <c r="Y39" s="65" t="e">
        <f t="shared" si="14"/>
        <v>#NUM!</v>
      </c>
      <c r="Z39" s="65" t="e">
        <f t="shared" si="15"/>
        <v>#N/A</v>
      </c>
      <c r="AA39" s="65" t="e">
        <f t="shared" si="16"/>
        <v>#NUM!</v>
      </c>
      <c r="AB39" s="65" t="e">
        <f t="shared" si="17"/>
        <v>#NUM!</v>
      </c>
      <c r="AC39" s="65" t="e">
        <f t="shared" si="18"/>
        <v>#NUM!</v>
      </c>
      <c r="AD39" s="65" t="e">
        <f t="shared" si="19"/>
        <v>#NUM!</v>
      </c>
      <c r="AE39" s="65" t="e">
        <f t="shared" si="20"/>
        <v>#NUM!</v>
      </c>
      <c r="AF39" s="65" t="e">
        <f t="shared" si="21"/>
        <v>#N/A</v>
      </c>
      <c r="AG39" s="65" t="e">
        <f t="shared" si="22"/>
        <v>#NUM!</v>
      </c>
      <c r="AH39" s="65" t="e">
        <f t="shared" si="23"/>
        <v>#NUM!</v>
      </c>
      <c r="AI39" s="65" t="e">
        <f t="shared" si="24"/>
        <v>#NUM!</v>
      </c>
      <c r="AJ39" s="65" t="e">
        <f t="shared" si="25"/>
        <v>#N/A</v>
      </c>
    </row>
    <row r="40" spans="1:36" ht="12.95" customHeight="1" x14ac:dyDescent="0.15">
      <c r="A40" s="64"/>
      <c r="B40" s="108"/>
      <c r="C40" s="108"/>
      <c r="D40" s="64"/>
      <c r="E40" s="64"/>
      <c r="F40" s="4" t="str">
        <f t="shared" si="0"/>
        <v/>
      </c>
      <c r="G40" s="64"/>
      <c r="H40" s="64"/>
      <c r="I40" s="64"/>
      <c r="K40" s="65" t="e">
        <f t="shared" si="1"/>
        <v>#NUM!</v>
      </c>
      <c r="L40" s="65" t="e">
        <f t="shared" si="2"/>
        <v>#NUM!</v>
      </c>
      <c r="M40" s="65" t="e">
        <f t="shared" si="3"/>
        <v>#NUM!</v>
      </c>
      <c r="N40" s="65" t="e">
        <f t="shared" si="4"/>
        <v>#NUM!</v>
      </c>
      <c r="O40" s="65" t="e">
        <f t="shared" si="5"/>
        <v>#NUM!</v>
      </c>
      <c r="P40" s="65" t="e">
        <f t="shared" si="26"/>
        <v>#N/A</v>
      </c>
      <c r="Q40" s="65" t="e">
        <f t="shared" si="6"/>
        <v>#NUM!</v>
      </c>
      <c r="R40" s="65" t="e">
        <f t="shared" si="7"/>
        <v>#NUM!</v>
      </c>
      <c r="S40" s="65" t="e">
        <f t="shared" si="8"/>
        <v>#NUM!</v>
      </c>
      <c r="T40" s="65" t="e">
        <f t="shared" si="9"/>
        <v>#NUM!</v>
      </c>
      <c r="U40" s="65" t="e">
        <f t="shared" si="10"/>
        <v>#N/A</v>
      </c>
      <c r="V40" s="65" t="e">
        <f t="shared" si="11"/>
        <v>#NUM!</v>
      </c>
      <c r="W40" s="65" t="e">
        <f t="shared" si="12"/>
        <v>#NUM!</v>
      </c>
      <c r="X40" s="65" t="e">
        <f t="shared" si="13"/>
        <v>#NUM!</v>
      </c>
      <c r="Y40" s="65" t="e">
        <f t="shared" si="14"/>
        <v>#NUM!</v>
      </c>
      <c r="Z40" s="65" t="e">
        <f t="shared" si="15"/>
        <v>#N/A</v>
      </c>
      <c r="AA40" s="65" t="e">
        <f t="shared" si="16"/>
        <v>#NUM!</v>
      </c>
      <c r="AB40" s="65" t="e">
        <f t="shared" si="17"/>
        <v>#NUM!</v>
      </c>
      <c r="AC40" s="65" t="e">
        <f t="shared" si="18"/>
        <v>#NUM!</v>
      </c>
      <c r="AD40" s="65" t="e">
        <f t="shared" si="19"/>
        <v>#NUM!</v>
      </c>
      <c r="AE40" s="65" t="e">
        <f t="shared" si="20"/>
        <v>#NUM!</v>
      </c>
      <c r="AF40" s="65" t="e">
        <f t="shared" si="21"/>
        <v>#N/A</v>
      </c>
      <c r="AG40" s="65" t="e">
        <f t="shared" si="22"/>
        <v>#NUM!</v>
      </c>
      <c r="AH40" s="65" t="e">
        <f t="shared" si="23"/>
        <v>#NUM!</v>
      </c>
      <c r="AI40" s="65" t="e">
        <f t="shared" si="24"/>
        <v>#NUM!</v>
      </c>
      <c r="AJ40" s="65" t="e">
        <f t="shared" si="25"/>
        <v>#N/A</v>
      </c>
    </row>
    <row r="41" spans="1:36" ht="12.95" customHeight="1" x14ac:dyDescent="0.15">
      <c r="A41" s="64"/>
      <c r="B41" s="108"/>
      <c r="C41" s="108"/>
      <c r="D41" s="64"/>
      <c r="E41" s="64"/>
      <c r="F41" s="4" t="str">
        <f t="shared" si="0"/>
        <v/>
      </c>
      <c r="G41" s="64"/>
      <c r="H41" s="64"/>
      <c r="I41" s="64"/>
      <c r="K41" s="65" t="e">
        <f t="shared" si="1"/>
        <v>#NUM!</v>
      </c>
      <c r="L41" s="65" t="e">
        <f t="shared" si="2"/>
        <v>#NUM!</v>
      </c>
      <c r="M41" s="65" t="e">
        <f t="shared" si="3"/>
        <v>#NUM!</v>
      </c>
      <c r="N41" s="65" t="e">
        <f t="shared" si="4"/>
        <v>#NUM!</v>
      </c>
      <c r="O41" s="65" t="e">
        <f t="shared" si="5"/>
        <v>#NUM!</v>
      </c>
      <c r="P41" s="65" t="e">
        <f t="shared" si="26"/>
        <v>#N/A</v>
      </c>
      <c r="Q41" s="65" t="e">
        <f t="shared" si="6"/>
        <v>#NUM!</v>
      </c>
      <c r="R41" s="65" t="e">
        <f t="shared" si="7"/>
        <v>#NUM!</v>
      </c>
      <c r="S41" s="65" t="e">
        <f t="shared" si="8"/>
        <v>#NUM!</v>
      </c>
      <c r="T41" s="65" t="e">
        <f t="shared" si="9"/>
        <v>#NUM!</v>
      </c>
      <c r="U41" s="65" t="e">
        <f t="shared" si="10"/>
        <v>#N/A</v>
      </c>
      <c r="V41" s="65" t="e">
        <f t="shared" si="11"/>
        <v>#NUM!</v>
      </c>
      <c r="W41" s="65" t="e">
        <f t="shared" si="12"/>
        <v>#NUM!</v>
      </c>
      <c r="X41" s="65" t="e">
        <f t="shared" si="13"/>
        <v>#NUM!</v>
      </c>
      <c r="Y41" s="65" t="e">
        <f t="shared" si="14"/>
        <v>#NUM!</v>
      </c>
      <c r="Z41" s="65" t="e">
        <f t="shared" si="15"/>
        <v>#N/A</v>
      </c>
      <c r="AA41" s="65" t="e">
        <f t="shared" si="16"/>
        <v>#NUM!</v>
      </c>
      <c r="AB41" s="65" t="e">
        <f t="shared" si="17"/>
        <v>#NUM!</v>
      </c>
      <c r="AC41" s="65" t="e">
        <f t="shared" si="18"/>
        <v>#NUM!</v>
      </c>
      <c r="AD41" s="65" t="e">
        <f t="shared" si="19"/>
        <v>#NUM!</v>
      </c>
      <c r="AE41" s="65" t="e">
        <f t="shared" si="20"/>
        <v>#NUM!</v>
      </c>
      <c r="AF41" s="65" t="e">
        <f t="shared" si="21"/>
        <v>#N/A</v>
      </c>
      <c r="AG41" s="65" t="e">
        <f t="shared" si="22"/>
        <v>#NUM!</v>
      </c>
      <c r="AH41" s="65" t="e">
        <f t="shared" si="23"/>
        <v>#NUM!</v>
      </c>
      <c r="AI41" s="65" t="e">
        <f t="shared" si="24"/>
        <v>#NUM!</v>
      </c>
      <c r="AJ41" s="65" t="e">
        <f t="shared" si="25"/>
        <v>#N/A</v>
      </c>
    </row>
    <row r="42" spans="1:36" ht="12.95" customHeight="1" x14ac:dyDescent="0.15">
      <c r="A42" s="64"/>
      <c r="B42" s="108"/>
      <c r="C42" s="108"/>
      <c r="D42" s="64"/>
      <c r="E42" s="64"/>
      <c r="F42" s="4" t="str">
        <f t="shared" si="0"/>
        <v/>
      </c>
      <c r="G42" s="64"/>
      <c r="H42" s="64"/>
      <c r="I42" s="64"/>
      <c r="K42" s="65" t="e">
        <f t="shared" si="1"/>
        <v>#NUM!</v>
      </c>
      <c r="L42" s="65" t="e">
        <f t="shared" si="2"/>
        <v>#NUM!</v>
      </c>
      <c r="M42" s="65" t="e">
        <f t="shared" si="3"/>
        <v>#NUM!</v>
      </c>
      <c r="N42" s="65" t="e">
        <f t="shared" si="4"/>
        <v>#NUM!</v>
      </c>
      <c r="O42" s="65" t="e">
        <f t="shared" si="5"/>
        <v>#NUM!</v>
      </c>
      <c r="P42" s="65" t="e">
        <f t="shared" si="26"/>
        <v>#N/A</v>
      </c>
      <c r="Q42" s="65" t="e">
        <f t="shared" si="6"/>
        <v>#NUM!</v>
      </c>
      <c r="R42" s="65" t="e">
        <f t="shared" si="7"/>
        <v>#NUM!</v>
      </c>
      <c r="S42" s="65" t="e">
        <f t="shared" si="8"/>
        <v>#NUM!</v>
      </c>
      <c r="T42" s="65" t="e">
        <f t="shared" si="9"/>
        <v>#NUM!</v>
      </c>
      <c r="U42" s="65" t="e">
        <f t="shared" si="10"/>
        <v>#N/A</v>
      </c>
      <c r="V42" s="65" t="e">
        <f t="shared" si="11"/>
        <v>#NUM!</v>
      </c>
      <c r="W42" s="65" t="e">
        <f t="shared" si="12"/>
        <v>#NUM!</v>
      </c>
      <c r="X42" s="65" t="e">
        <f t="shared" si="13"/>
        <v>#NUM!</v>
      </c>
      <c r="Y42" s="65" t="e">
        <f t="shared" si="14"/>
        <v>#NUM!</v>
      </c>
      <c r="Z42" s="65" t="e">
        <f t="shared" si="15"/>
        <v>#N/A</v>
      </c>
      <c r="AA42" s="65" t="e">
        <f t="shared" si="16"/>
        <v>#NUM!</v>
      </c>
      <c r="AB42" s="65" t="e">
        <f t="shared" si="17"/>
        <v>#NUM!</v>
      </c>
      <c r="AC42" s="65" t="e">
        <f t="shared" si="18"/>
        <v>#NUM!</v>
      </c>
      <c r="AD42" s="65" t="e">
        <f t="shared" si="19"/>
        <v>#NUM!</v>
      </c>
      <c r="AE42" s="65" t="e">
        <f t="shared" si="20"/>
        <v>#NUM!</v>
      </c>
      <c r="AF42" s="65" t="e">
        <f t="shared" si="21"/>
        <v>#N/A</v>
      </c>
      <c r="AG42" s="65" t="e">
        <f t="shared" si="22"/>
        <v>#NUM!</v>
      </c>
      <c r="AH42" s="65" t="e">
        <f t="shared" si="23"/>
        <v>#NUM!</v>
      </c>
      <c r="AI42" s="65" t="e">
        <f t="shared" si="24"/>
        <v>#NUM!</v>
      </c>
      <c r="AJ42" s="65" t="e">
        <f t="shared" si="25"/>
        <v>#N/A</v>
      </c>
    </row>
    <row r="43" spans="1:36" ht="12.95" customHeight="1" x14ac:dyDescent="0.15">
      <c r="A43" s="64"/>
      <c r="B43" s="108"/>
      <c r="C43" s="108"/>
      <c r="D43" s="64"/>
      <c r="E43" s="64"/>
      <c r="F43" s="4" t="str">
        <f t="shared" si="0"/>
        <v/>
      </c>
      <c r="G43" s="64"/>
      <c r="H43" s="64"/>
      <c r="I43" s="64"/>
      <c r="K43" s="65" t="e">
        <f t="shared" si="1"/>
        <v>#NUM!</v>
      </c>
      <c r="L43" s="65" t="e">
        <f t="shared" si="2"/>
        <v>#NUM!</v>
      </c>
      <c r="M43" s="65" t="e">
        <f t="shared" si="3"/>
        <v>#NUM!</v>
      </c>
      <c r="N43" s="65" t="e">
        <f t="shared" si="4"/>
        <v>#NUM!</v>
      </c>
      <c r="O43" s="65" t="e">
        <f t="shared" si="5"/>
        <v>#NUM!</v>
      </c>
      <c r="P43" s="65" t="e">
        <f t="shared" si="26"/>
        <v>#N/A</v>
      </c>
      <c r="Q43" s="65" t="e">
        <f t="shared" si="6"/>
        <v>#NUM!</v>
      </c>
      <c r="R43" s="65" t="e">
        <f t="shared" si="7"/>
        <v>#NUM!</v>
      </c>
      <c r="S43" s="65" t="e">
        <f t="shared" si="8"/>
        <v>#NUM!</v>
      </c>
      <c r="T43" s="65" t="e">
        <f t="shared" si="9"/>
        <v>#NUM!</v>
      </c>
      <c r="U43" s="65" t="e">
        <f t="shared" si="10"/>
        <v>#N/A</v>
      </c>
      <c r="V43" s="65" t="e">
        <f t="shared" si="11"/>
        <v>#NUM!</v>
      </c>
      <c r="W43" s="65" t="e">
        <f t="shared" si="12"/>
        <v>#NUM!</v>
      </c>
      <c r="X43" s="65" t="e">
        <f t="shared" si="13"/>
        <v>#NUM!</v>
      </c>
      <c r="Y43" s="65" t="e">
        <f t="shared" si="14"/>
        <v>#NUM!</v>
      </c>
      <c r="Z43" s="65" t="e">
        <f t="shared" si="15"/>
        <v>#N/A</v>
      </c>
      <c r="AA43" s="65" t="e">
        <f t="shared" si="16"/>
        <v>#NUM!</v>
      </c>
      <c r="AB43" s="65" t="e">
        <f t="shared" si="17"/>
        <v>#NUM!</v>
      </c>
      <c r="AC43" s="65" t="e">
        <f t="shared" si="18"/>
        <v>#NUM!</v>
      </c>
      <c r="AD43" s="65" t="e">
        <f t="shared" si="19"/>
        <v>#NUM!</v>
      </c>
      <c r="AE43" s="65" t="e">
        <f t="shared" si="20"/>
        <v>#NUM!</v>
      </c>
      <c r="AF43" s="65" t="e">
        <f t="shared" si="21"/>
        <v>#N/A</v>
      </c>
      <c r="AG43" s="65" t="e">
        <f t="shared" si="22"/>
        <v>#NUM!</v>
      </c>
      <c r="AH43" s="65" t="e">
        <f t="shared" si="23"/>
        <v>#NUM!</v>
      </c>
      <c r="AI43" s="65" t="e">
        <f t="shared" si="24"/>
        <v>#NUM!</v>
      </c>
      <c r="AJ43" s="6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4" t="s">
        <v>18</v>
      </c>
      <c r="D46" s="64" t="s">
        <v>19</v>
      </c>
      <c r="E46" s="64" t="s">
        <v>20</v>
      </c>
      <c r="F46" s="10"/>
      <c r="G46" s="5" t="s">
        <v>21</v>
      </c>
      <c r="H46" s="12"/>
      <c r="I46" s="116" t="s">
        <v>256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12</v>
      </c>
      <c r="D47" s="14">
        <f>COUNTIF(G4:G43,"*下層*")</f>
        <v>1</v>
      </c>
      <c r="E47" s="14">
        <f>COUNTA(A4:A43)</f>
        <v>13</v>
      </c>
      <c r="F47" s="10"/>
      <c r="G47" s="15">
        <f>C47*100</f>
        <v>1200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23</v>
      </c>
      <c r="D48" s="14">
        <f>IF(D47&gt;0,ROUND(SUMIF(G4:G43,"*下層*",E4:E43)/D47,0),"")</f>
        <v>10</v>
      </c>
      <c r="E48" s="14">
        <f>ROUND(SUM(E4:E43)/E47,0)</f>
        <v>22</v>
      </c>
      <c r="F48" s="13"/>
      <c r="G48" s="15">
        <f>C48</f>
        <v>23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30</v>
      </c>
      <c r="D49" s="14">
        <f>IF(D47&gt;0,ROUND(SUMIF(G4:G43,"*下層*",D4:D43)/D47,0),"")</f>
        <v>12</v>
      </c>
      <c r="E49" s="14">
        <f>ROUND(SUM(D4:D43)/E47,0)</f>
        <v>28</v>
      </c>
      <c r="F49" s="13"/>
      <c r="G49" s="15">
        <f>C49</f>
        <v>30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9.5200000000000014</v>
      </c>
      <c r="D50" s="16">
        <f>SUMIF(G4:G43,"*下層*",F4:F43)</f>
        <v>0.06</v>
      </c>
      <c r="E50" s="4">
        <f>SUM(F4:F43)</f>
        <v>9.5800000000000018</v>
      </c>
      <c r="F50" s="13"/>
      <c r="G50" s="17">
        <f>C50*100</f>
        <v>952.00000000000011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形状比＝77、Sr＝13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4" t="s">
        <v>18</v>
      </c>
      <c r="D53" s="64" t="s">
        <v>19</v>
      </c>
      <c r="E53" s="64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1</v>
      </c>
      <c r="E54" s="14">
        <f>COUNTA(H4:H43)</f>
        <v>4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21</v>
      </c>
      <c r="D55" s="14">
        <f>IF(D54&gt;0,ROUND(SUMIF(H4:H43,"▲",E4:E43)/D54,0),"")</f>
        <v>10</v>
      </c>
      <c r="E55" s="14">
        <f>ROUND(SUMIF(H4:H43,"*",E4:E43)/E54,0)</f>
        <v>18</v>
      </c>
      <c r="F55" s="13"/>
      <c r="G55" s="15">
        <f>C55</f>
        <v>21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23</v>
      </c>
      <c r="D56" s="14">
        <f>IF(D54&gt;0,ROUND(SUMIF(H4:H43,"▲",D4:D43)/D54,0),"")</f>
        <v>12</v>
      </c>
      <c r="E56" s="14">
        <f>ROUND(SUMIF(H4:H43,"*",D4:D43)/E54,0)</f>
        <v>20</v>
      </c>
      <c r="F56" s="13"/>
      <c r="G56" s="15">
        <f>C56</f>
        <v>23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1.32</v>
      </c>
      <c r="D57" s="16">
        <f>SUMIF(H4:H43,"▲",F4:F43)</f>
        <v>0.06</v>
      </c>
      <c r="E57" s="16">
        <f>SUM(C57:D57)</f>
        <v>1.3800000000000001</v>
      </c>
      <c r="F57" s="13"/>
      <c r="G57" s="19">
        <f>C57*100</f>
        <v>132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4" t="s">
        <v>18</v>
      </c>
      <c r="D60" s="64" t="s">
        <v>19</v>
      </c>
      <c r="E60" s="64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25</v>
      </c>
      <c r="D61" s="20">
        <f>IF(D47&gt;0,ROUND(D54/D47*100,1),"")</f>
        <v>100</v>
      </c>
      <c r="E61" s="20">
        <f>ROUND(E54/E47*100,1)</f>
        <v>30.8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13.9</v>
      </c>
      <c r="D62" s="20">
        <f>IF(D47&gt;0,ROUND(D57/D50*100,1),"")</f>
        <v>100</v>
      </c>
      <c r="E62" s="20">
        <f>ROUND(E57/E50*100,1)</f>
        <v>14.4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4" t="s">
        <v>18</v>
      </c>
      <c r="D65" s="64" t="s">
        <v>19</v>
      </c>
      <c r="E65" s="6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32</v>
      </c>
      <c r="D68" s="14" t="str">
        <f>IF(D66&gt;0,ROUND(SUMIFS(D4:D43,G4:G43,"*下層*",H4:H43,"")/D66,0),"")</f>
        <v/>
      </c>
      <c r="E68" s="14">
        <f>IF(E66&gt;0,ROUND(SUMIF(H4:H43,"",D4:D43)/E66,0),"")</f>
        <v>32</v>
      </c>
      <c r="F68" s="13"/>
      <c r="G68" s="15">
        <f>C68</f>
        <v>32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8.2000000000000011</v>
      </c>
      <c r="D69" s="16" t="str">
        <f>IF(D66&gt;0,D50-D57,"")</f>
        <v/>
      </c>
      <c r="E69" s="4">
        <f>SUM(C69:D69)</f>
        <v>8.2000000000000011</v>
      </c>
      <c r="F69" s="13"/>
      <c r="G69" s="17">
        <f>C69*100</f>
        <v>820.00000000000011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形状比＝75、Sr＝14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59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91" priority="16" stopIfTrue="1">
      <formula>AND(($H4="スギ"),(#REF!&lt;12))</formula>
    </cfRule>
  </conditionalFormatting>
  <conditionalFormatting sqref="L4:L43">
    <cfRule type="expression" dxfId="590" priority="15" stopIfTrue="1">
      <formula>AND(($H4="スギ"),(#REF!&lt;22),(#REF!&gt;=12))</formula>
    </cfRule>
  </conditionalFormatting>
  <conditionalFormatting sqref="M4:M43">
    <cfRule type="expression" dxfId="589" priority="14" stopIfTrue="1">
      <formula>AND(($H4="スギ"),(#REF!&lt;32),(#REF!&gt;=22))</formula>
    </cfRule>
  </conditionalFormatting>
  <conditionalFormatting sqref="N4:N43">
    <cfRule type="expression" dxfId="588" priority="13" stopIfTrue="1">
      <formula>AND(($H4="スギ"),(#REF!&lt;42),(#REF!&gt;=32))</formula>
    </cfRule>
  </conditionalFormatting>
  <conditionalFormatting sqref="U4:U43 Z4:AF43 AJ4:AJ43 O4:P43">
    <cfRule type="expression" dxfId="587" priority="12" stopIfTrue="1">
      <formula>AND(($H4="スギ"),(#REF!&gt;=42))</formula>
    </cfRule>
  </conditionalFormatting>
  <conditionalFormatting sqref="Q4:Q43 AA4:AA43">
    <cfRule type="expression" dxfId="586" priority="11" stopIfTrue="1">
      <formula>AND(($H4="ヒノキ"),(#REF!&lt;12))</formula>
    </cfRule>
  </conditionalFormatting>
  <conditionalFormatting sqref="R4:R43 AB4:AE43">
    <cfRule type="expression" dxfId="585" priority="10" stopIfTrue="1">
      <formula>AND(($H4="ヒノキ"),(#REF!&lt;22),(#REF!&gt;=12))</formula>
    </cfRule>
  </conditionalFormatting>
  <conditionalFormatting sqref="S4:S43">
    <cfRule type="expression" dxfId="584" priority="9" stopIfTrue="1">
      <formula>AND(($H4="ヒノキ"),(#REF!&lt;32),(#REF!&gt;=22))</formula>
    </cfRule>
  </conditionalFormatting>
  <conditionalFormatting sqref="T4:U43 Z4:AF43 AJ4:AJ43">
    <cfRule type="expression" dxfId="583" priority="8" stopIfTrue="1">
      <formula>AND(($H4="ヒノキ"),(#REF!&gt;=32))</formula>
    </cfRule>
  </conditionalFormatting>
  <conditionalFormatting sqref="V4:V43 AA4:AA43">
    <cfRule type="expression" dxfId="582" priority="7" stopIfTrue="1">
      <formula>AND(($H4="アカマツ"),(#REF!&lt;12))</formula>
    </cfRule>
  </conditionalFormatting>
  <conditionalFormatting sqref="W4:W43 AB4:AB43">
    <cfRule type="expression" dxfId="581" priority="6" stopIfTrue="1">
      <formula>AND(($H4="アカマツ"),(#REF!&lt;22),(#REF!&gt;=12))</formula>
    </cfRule>
  </conditionalFormatting>
  <conditionalFormatting sqref="X4:X43 AC4:AC43">
    <cfRule type="expression" dxfId="580" priority="5" stopIfTrue="1">
      <formula>AND(($H4="アカマツ"),(#REF!&lt;42),(#REF!&gt;=22))</formula>
    </cfRule>
  </conditionalFormatting>
  <conditionalFormatting sqref="Y4:AF43 AJ4:AJ43">
    <cfRule type="expression" dxfId="579" priority="4" stopIfTrue="1">
      <formula>AND(($H4="アカマツ"),(#REF!&gt;=42))</formula>
    </cfRule>
  </conditionalFormatting>
  <conditionalFormatting sqref="AG4:AG43">
    <cfRule type="expression" dxfId="578" priority="3" stopIfTrue="1">
      <formula>AND(($H4&lt;&gt;"スギ"),($H4&lt;&gt;"ヒノキ"),($H4&lt;&gt;"アカマツ"),(#REF!&lt;12))</formula>
    </cfRule>
  </conditionalFormatting>
  <conditionalFormatting sqref="AH4:AH43">
    <cfRule type="expression" dxfId="5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121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531</v>
      </c>
      <c r="B4" s="123" t="s">
        <v>54</v>
      </c>
      <c r="C4" s="124"/>
      <c r="D4" s="79">
        <v>38</v>
      </c>
      <c r="E4" s="79">
        <v>26</v>
      </c>
      <c r="F4" s="4">
        <f t="shared" ref="F4:F43" si="0">IF(D4&gt;0,IF(B4="スギ",P4,IF(B4="ヒノキ",U4,IF(B4="アカマツ",Z4,IF(B4="カラマツ",AF4,AJ4)))),"")</f>
        <v>1.32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1.17</v>
      </c>
      <c r="L4" s="80">
        <f t="shared" ref="L4:L43" si="2">ROUND(10^(-5+0.73504+1.83346*LOG(D4)+1.06569*LOG(E4)),2)</f>
        <v>1.38</v>
      </c>
      <c r="M4" s="80">
        <f t="shared" ref="M4:M43" si="3">ROUND(10^(-5+0.71514+1.74357*LOG(D4)+1.17719*LOG(E4)),2)</f>
        <v>1.37</v>
      </c>
      <c r="N4" s="80">
        <f t="shared" ref="N4:N43" si="4">ROUND(10^(-5+0.82956+1.76381*LOG(D4)+1.06412*LOG(E4)),2)</f>
        <v>1.32</v>
      </c>
      <c r="O4" s="80">
        <f t="shared" ref="O4:O43" si="5">ROUND(10^(-5+0.88226+1.79204*LOG(D4)+0.99303*LOG(E4)),2)</f>
        <v>1.31</v>
      </c>
      <c r="P4" s="80">
        <f>HLOOKUP($D4,K$3:O$43,MATCH($A4,$A$3:$A$43,0),1)</f>
        <v>1.32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1.2</v>
      </c>
      <c r="R4" s="80">
        <f t="shared" ref="R4:R43" si="7">ROUND(10^(1.905709*LOG(D4)+1.011385*LOG(E4)-4.293729),2)</f>
        <v>1.41</v>
      </c>
      <c r="S4" s="80">
        <f t="shared" ref="S4:S43" si="8">ROUND(10^(1.771888*LOG(D4)+1.138415*LOG(E4)-4.271259),2)</f>
        <v>1.38</v>
      </c>
      <c r="T4" s="80">
        <f t="shared" ref="T4:T43" si="9">ROUND(10^(1.671519*LOG(D4)+1.363617*LOG(E4)-4.404407),2)</f>
        <v>1.46</v>
      </c>
      <c r="U4" s="80">
        <f t="shared" ref="U4:U43" si="10">HLOOKUP($D4,Q$3:T$43,MATCH($A4,$A$3:$A$43,0),1)</f>
        <v>1.46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1.44</v>
      </c>
      <c r="W4" s="80">
        <f t="shared" ref="W4:W43" si="12">ROUND(10^(-4.155639+1.847898*LOG(D4)+0.951955*LOG(E4)),2)</f>
        <v>1.29</v>
      </c>
      <c r="X4" s="80">
        <f t="shared" ref="X4:X43" si="13">ROUND(10^(-4.194535+1.804172*LOG(D4)+1.034248*LOG(E4)),2)</f>
        <v>1.32</v>
      </c>
      <c r="Y4" s="80">
        <f t="shared" ref="Y4:Y43" si="14">ROUND(10^(-4.42347+2.006485*LOG(D4)+0.967757*LOG(E4)),2)</f>
        <v>1.31</v>
      </c>
      <c r="Z4" s="80">
        <f t="shared" ref="Z4:Z43" si="15">HLOOKUP($D4,V$3:Y$43,MATCH($A4,$A$3:$A$43,0),1)</f>
        <v>1.32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1.1399999999999999</v>
      </c>
      <c r="AB4" s="80">
        <f t="shared" ref="AB4:AB43" si="17">ROUND(10^(1.979213*LOG(D4)+0.998347*LOG(E4)-4.369281),2)</f>
        <v>1.48</v>
      </c>
      <c r="AC4" s="80">
        <f t="shared" ref="AC4:AC43" si="18">ROUND(10^(1.904401*LOG(D4)+1.062478*LOG(E4)-4.348104),2)</f>
        <v>1.46</v>
      </c>
      <c r="AD4" s="80">
        <f t="shared" ref="AD4:AD43" si="19">ROUND(10^(1.640825*LOG(D4)+1.080387*LOG(E4)-3.976731),2)</f>
        <v>1.39</v>
      </c>
      <c r="AE4" s="80">
        <f t="shared" ref="AE4:AE43" si="20">ROUND(10^(1.90887*LOG(D4)+1.088002*LOG(E4)-4.431495),2)</f>
        <v>1.33</v>
      </c>
      <c r="AF4" s="80">
        <f t="shared" ref="AF4:AF43" si="21">HLOOKUP($D4,AA$3:AE$43,MATCH($A4,$A$3:$A$43,0),1)</f>
        <v>1.39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1.1599999999999999</v>
      </c>
      <c r="AH4" s="80">
        <f t="shared" ref="AH4:AH43" si="23">ROUND(10^(1.93813902*LOG(D4)+0.96697002*LOG(E4)-4.32216295),2)</f>
        <v>1.28</v>
      </c>
      <c r="AI4" s="80">
        <f t="shared" ref="AI4:AI43" si="24">ROUND(10^(1.82464098*LOG(D4)+0.97625989*LOG(E4)-4.15096808),2)</f>
        <v>1.3</v>
      </c>
      <c r="AJ4" s="80">
        <f t="shared" ref="AJ4:AJ43" si="25">HLOOKUP($D4,AG$3:AI$43,MATCH($A4,$A$3:$A$43,0),1)</f>
        <v>1.28</v>
      </c>
    </row>
    <row r="5" spans="1:36" ht="12.95" customHeight="1" x14ac:dyDescent="0.15">
      <c r="A5" s="79">
        <v>532</v>
      </c>
      <c r="B5" s="123" t="s">
        <v>54</v>
      </c>
      <c r="C5" s="124"/>
      <c r="D5" s="79">
        <v>26</v>
      </c>
      <c r="E5" s="79">
        <v>19</v>
      </c>
      <c r="F5" s="4">
        <f t="shared" si="0"/>
        <v>0.49</v>
      </c>
      <c r="G5" s="43"/>
      <c r="H5" s="79"/>
      <c r="I5" s="79"/>
      <c r="J5" s="1" t="s">
        <v>15</v>
      </c>
      <c r="K5" s="80">
        <f t="shared" si="1"/>
        <v>0.44</v>
      </c>
      <c r="L5" s="80">
        <f t="shared" si="2"/>
        <v>0.49</v>
      </c>
      <c r="M5" s="80">
        <f t="shared" si="3"/>
        <v>0.49</v>
      </c>
      <c r="N5" s="80">
        <f t="shared" si="4"/>
        <v>0.49</v>
      </c>
      <c r="O5" s="80">
        <f t="shared" si="5"/>
        <v>0.49</v>
      </c>
      <c r="P5" s="80">
        <f t="shared" ref="P5:P43" si="26">HLOOKUP($D5,K$3:O$43,MATCH(A5,$A$3:$A$43,0),1)</f>
        <v>0.49</v>
      </c>
      <c r="Q5" s="80">
        <f t="shared" si="6"/>
        <v>0.44</v>
      </c>
      <c r="R5" s="80">
        <f t="shared" si="7"/>
        <v>0.5</v>
      </c>
      <c r="S5" s="80">
        <f t="shared" si="8"/>
        <v>0.49</v>
      </c>
      <c r="T5" s="80">
        <f t="shared" si="9"/>
        <v>0.51</v>
      </c>
      <c r="U5" s="80">
        <f t="shared" si="10"/>
        <v>0.49</v>
      </c>
      <c r="V5" s="80">
        <f t="shared" si="11"/>
        <v>0.51</v>
      </c>
      <c r="W5" s="80">
        <f t="shared" si="12"/>
        <v>0.47</v>
      </c>
      <c r="X5" s="80">
        <f t="shared" si="13"/>
        <v>0.48</v>
      </c>
      <c r="Y5" s="80">
        <f t="shared" si="14"/>
        <v>0.45</v>
      </c>
      <c r="Z5" s="80">
        <f t="shared" si="15"/>
        <v>0.48</v>
      </c>
      <c r="AA5" s="80">
        <f t="shared" si="16"/>
        <v>0.42</v>
      </c>
      <c r="AB5" s="80">
        <f t="shared" si="17"/>
        <v>0.51</v>
      </c>
      <c r="AC5" s="80">
        <f t="shared" si="18"/>
        <v>0.51</v>
      </c>
      <c r="AD5" s="80">
        <f t="shared" si="19"/>
        <v>0.53</v>
      </c>
      <c r="AE5" s="80">
        <f t="shared" si="20"/>
        <v>0.46</v>
      </c>
      <c r="AF5" s="80">
        <f t="shared" si="21"/>
        <v>0.51</v>
      </c>
      <c r="AG5" s="80">
        <f t="shared" si="22"/>
        <v>0.42</v>
      </c>
      <c r="AH5" s="80">
        <f t="shared" si="23"/>
        <v>0.45</v>
      </c>
      <c r="AI5" s="80">
        <f t="shared" si="24"/>
        <v>0.48</v>
      </c>
      <c r="AJ5" s="80">
        <f t="shared" si="25"/>
        <v>0.45</v>
      </c>
    </row>
    <row r="6" spans="1:36" ht="12.95" customHeight="1" x14ac:dyDescent="0.15">
      <c r="A6" s="79">
        <v>533</v>
      </c>
      <c r="B6" s="123" t="s">
        <v>54</v>
      </c>
      <c r="C6" s="124"/>
      <c r="D6" s="79">
        <v>24</v>
      </c>
      <c r="E6" s="79">
        <v>18</v>
      </c>
      <c r="F6" s="4">
        <f t="shared" si="0"/>
        <v>0.4</v>
      </c>
      <c r="G6" s="5"/>
      <c r="H6" s="79"/>
      <c r="I6" s="79"/>
      <c r="J6" s="1" t="s">
        <v>15</v>
      </c>
      <c r="K6" s="80">
        <f t="shared" si="1"/>
        <v>0.36</v>
      </c>
      <c r="L6" s="80">
        <f t="shared" si="2"/>
        <v>0.4</v>
      </c>
      <c r="M6" s="80">
        <f t="shared" si="3"/>
        <v>0.4</v>
      </c>
      <c r="N6" s="80">
        <f t="shared" si="4"/>
        <v>0.4</v>
      </c>
      <c r="O6" s="80">
        <f t="shared" si="5"/>
        <v>0.4</v>
      </c>
      <c r="P6" s="80">
        <f t="shared" si="26"/>
        <v>0.4</v>
      </c>
      <c r="Q6" s="80">
        <f t="shared" si="6"/>
        <v>0.36</v>
      </c>
      <c r="R6" s="80">
        <f t="shared" si="7"/>
        <v>0.4</v>
      </c>
      <c r="S6" s="80">
        <f t="shared" si="8"/>
        <v>0.4</v>
      </c>
      <c r="T6" s="80">
        <f t="shared" si="9"/>
        <v>0.41</v>
      </c>
      <c r="U6" s="80">
        <f t="shared" si="10"/>
        <v>0.4</v>
      </c>
      <c r="V6" s="80">
        <f t="shared" si="11"/>
        <v>0.42</v>
      </c>
      <c r="W6" s="80">
        <f t="shared" si="12"/>
        <v>0.39</v>
      </c>
      <c r="X6" s="80">
        <f t="shared" si="13"/>
        <v>0.39</v>
      </c>
      <c r="Y6" s="80">
        <f t="shared" si="14"/>
        <v>0.36</v>
      </c>
      <c r="Z6" s="80">
        <f t="shared" si="15"/>
        <v>0.39</v>
      </c>
      <c r="AA6" s="80">
        <f t="shared" si="16"/>
        <v>0.35</v>
      </c>
      <c r="AB6" s="80">
        <f t="shared" si="17"/>
        <v>0.41</v>
      </c>
      <c r="AC6" s="80">
        <f t="shared" si="18"/>
        <v>0.41</v>
      </c>
      <c r="AD6" s="80">
        <f t="shared" si="19"/>
        <v>0.44</v>
      </c>
      <c r="AE6" s="80">
        <f t="shared" si="20"/>
        <v>0.37</v>
      </c>
      <c r="AF6" s="80">
        <f t="shared" si="21"/>
        <v>0.41</v>
      </c>
      <c r="AG6" s="80">
        <f t="shared" si="22"/>
        <v>0.35</v>
      </c>
      <c r="AH6" s="80">
        <f t="shared" si="23"/>
        <v>0.37</v>
      </c>
      <c r="AI6" s="80">
        <f t="shared" si="24"/>
        <v>0.39</v>
      </c>
      <c r="AJ6" s="80">
        <f t="shared" si="25"/>
        <v>0.37</v>
      </c>
    </row>
    <row r="7" spans="1:36" ht="12.95" customHeight="1" x14ac:dyDescent="0.15">
      <c r="A7" s="79">
        <v>534</v>
      </c>
      <c r="B7" s="123" t="s">
        <v>54</v>
      </c>
      <c r="C7" s="124"/>
      <c r="D7" s="79">
        <v>24</v>
      </c>
      <c r="E7" s="79">
        <v>19</v>
      </c>
      <c r="F7" s="4">
        <f t="shared" si="0"/>
        <v>0.42</v>
      </c>
      <c r="G7" s="43"/>
      <c r="H7" s="79"/>
      <c r="I7" s="79"/>
      <c r="J7" s="1" t="s">
        <v>15</v>
      </c>
      <c r="K7" s="80">
        <f t="shared" si="1"/>
        <v>0.38</v>
      </c>
      <c r="L7" s="80">
        <f t="shared" si="2"/>
        <v>0.42</v>
      </c>
      <c r="M7" s="80">
        <f t="shared" si="3"/>
        <v>0.42</v>
      </c>
      <c r="N7" s="80">
        <f t="shared" si="4"/>
        <v>0.42</v>
      </c>
      <c r="O7" s="80">
        <f t="shared" si="5"/>
        <v>0.42</v>
      </c>
      <c r="P7" s="80">
        <f t="shared" si="26"/>
        <v>0.42</v>
      </c>
      <c r="Q7" s="80">
        <f t="shared" si="6"/>
        <v>0.38</v>
      </c>
      <c r="R7" s="80">
        <f t="shared" si="7"/>
        <v>0.43</v>
      </c>
      <c r="S7" s="80">
        <f t="shared" si="8"/>
        <v>0.43</v>
      </c>
      <c r="T7" s="80">
        <f t="shared" si="9"/>
        <v>0.44</v>
      </c>
      <c r="U7" s="80">
        <f t="shared" si="10"/>
        <v>0.43</v>
      </c>
      <c r="V7" s="80">
        <f t="shared" si="11"/>
        <v>0.44</v>
      </c>
      <c r="W7" s="80">
        <f t="shared" si="12"/>
        <v>0.41</v>
      </c>
      <c r="X7" s="80">
        <f t="shared" si="13"/>
        <v>0.42</v>
      </c>
      <c r="Y7" s="80">
        <f t="shared" si="14"/>
        <v>0.38</v>
      </c>
      <c r="Z7" s="80">
        <f t="shared" si="15"/>
        <v>0.42</v>
      </c>
      <c r="AA7" s="80">
        <f t="shared" si="16"/>
        <v>0.37</v>
      </c>
      <c r="AB7" s="80">
        <f t="shared" si="17"/>
        <v>0.44</v>
      </c>
      <c r="AC7" s="80">
        <f t="shared" si="18"/>
        <v>0.44</v>
      </c>
      <c r="AD7" s="80">
        <f t="shared" si="19"/>
        <v>0.47</v>
      </c>
      <c r="AE7" s="80">
        <f t="shared" si="20"/>
        <v>0.39</v>
      </c>
      <c r="AF7" s="80">
        <f t="shared" si="21"/>
        <v>0.44</v>
      </c>
      <c r="AG7" s="80">
        <f t="shared" si="22"/>
        <v>0.36</v>
      </c>
      <c r="AH7" s="80">
        <f t="shared" si="23"/>
        <v>0.39</v>
      </c>
      <c r="AI7" s="80">
        <f t="shared" si="24"/>
        <v>0.41</v>
      </c>
      <c r="AJ7" s="80">
        <f t="shared" si="25"/>
        <v>0.39</v>
      </c>
    </row>
    <row r="8" spans="1:36" ht="12.95" customHeight="1" x14ac:dyDescent="0.15">
      <c r="A8" s="79">
        <v>535</v>
      </c>
      <c r="B8" s="123" t="s">
        <v>54</v>
      </c>
      <c r="C8" s="124"/>
      <c r="D8" s="79">
        <v>30</v>
      </c>
      <c r="E8" s="79">
        <v>21</v>
      </c>
      <c r="F8" s="4">
        <f t="shared" si="0"/>
        <v>0.7</v>
      </c>
      <c r="G8" s="5"/>
      <c r="H8" s="79"/>
      <c r="I8" s="79"/>
      <c r="J8" s="1" t="s">
        <v>15</v>
      </c>
      <c r="K8" s="80">
        <f t="shared" si="1"/>
        <v>0.62</v>
      </c>
      <c r="L8" s="80">
        <f t="shared" si="2"/>
        <v>0.71</v>
      </c>
      <c r="M8" s="80">
        <f t="shared" si="3"/>
        <v>0.7</v>
      </c>
      <c r="N8" s="80">
        <f t="shared" si="4"/>
        <v>0.69</v>
      </c>
      <c r="O8" s="80">
        <f t="shared" si="5"/>
        <v>0.7</v>
      </c>
      <c r="P8" s="80">
        <f t="shared" si="26"/>
        <v>0.7</v>
      </c>
      <c r="Q8" s="80">
        <f t="shared" si="6"/>
        <v>0.63</v>
      </c>
      <c r="R8" s="80">
        <f t="shared" si="7"/>
        <v>0.72</v>
      </c>
      <c r="S8" s="80">
        <f t="shared" si="8"/>
        <v>0.71</v>
      </c>
      <c r="T8" s="80">
        <f t="shared" si="9"/>
        <v>0.74</v>
      </c>
      <c r="U8" s="80">
        <f t="shared" si="10"/>
        <v>0.71</v>
      </c>
      <c r="V8" s="80">
        <f t="shared" si="11"/>
        <v>0.74</v>
      </c>
      <c r="W8" s="80">
        <f t="shared" si="12"/>
        <v>0.68</v>
      </c>
      <c r="X8" s="80">
        <f t="shared" si="13"/>
        <v>0.69</v>
      </c>
      <c r="Y8" s="80">
        <f t="shared" si="14"/>
        <v>0.66</v>
      </c>
      <c r="Z8" s="80">
        <f t="shared" si="15"/>
        <v>0.69</v>
      </c>
      <c r="AA8" s="80">
        <f t="shared" si="16"/>
        <v>0.61</v>
      </c>
      <c r="AB8" s="80">
        <f t="shared" si="17"/>
        <v>0.75</v>
      </c>
      <c r="AC8" s="80">
        <f t="shared" si="18"/>
        <v>0.74</v>
      </c>
      <c r="AD8" s="80">
        <f t="shared" si="19"/>
        <v>0.75</v>
      </c>
      <c r="AE8" s="80">
        <f t="shared" si="20"/>
        <v>0.67</v>
      </c>
      <c r="AF8" s="80">
        <f t="shared" si="21"/>
        <v>0.74</v>
      </c>
      <c r="AG8" s="80">
        <f t="shared" si="22"/>
        <v>0.61</v>
      </c>
      <c r="AH8" s="80">
        <f t="shared" si="23"/>
        <v>0.66</v>
      </c>
      <c r="AI8" s="80">
        <f t="shared" si="24"/>
        <v>0.68</v>
      </c>
      <c r="AJ8" s="80">
        <f t="shared" si="25"/>
        <v>0.66</v>
      </c>
    </row>
    <row r="9" spans="1:36" ht="12.95" customHeight="1" x14ac:dyDescent="0.15">
      <c r="A9" s="79">
        <v>536</v>
      </c>
      <c r="B9" s="123" t="s">
        <v>54</v>
      </c>
      <c r="C9" s="124"/>
      <c r="D9" s="79">
        <v>24</v>
      </c>
      <c r="E9" s="79">
        <v>19</v>
      </c>
      <c r="F9" s="4">
        <f t="shared" si="0"/>
        <v>0.42</v>
      </c>
      <c r="G9" s="5"/>
      <c r="H9" s="79"/>
      <c r="I9" s="79"/>
      <c r="J9" s="1" t="s">
        <v>15</v>
      </c>
      <c r="K9" s="80">
        <f t="shared" si="1"/>
        <v>0.38</v>
      </c>
      <c r="L9" s="80">
        <f t="shared" si="2"/>
        <v>0.42</v>
      </c>
      <c r="M9" s="80">
        <f t="shared" si="3"/>
        <v>0.42</v>
      </c>
      <c r="N9" s="80">
        <f t="shared" si="4"/>
        <v>0.42</v>
      </c>
      <c r="O9" s="80">
        <f t="shared" si="5"/>
        <v>0.42</v>
      </c>
      <c r="P9" s="80">
        <f t="shared" si="26"/>
        <v>0.42</v>
      </c>
      <c r="Q9" s="80">
        <f t="shared" si="6"/>
        <v>0.38</v>
      </c>
      <c r="R9" s="80">
        <f t="shared" si="7"/>
        <v>0.43</v>
      </c>
      <c r="S9" s="80">
        <f t="shared" si="8"/>
        <v>0.43</v>
      </c>
      <c r="T9" s="80">
        <f t="shared" si="9"/>
        <v>0.44</v>
      </c>
      <c r="U9" s="80">
        <f t="shared" si="10"/>
        <v>0.43</v>
      </c>
      <c r="V9" s="80">
        <f t="shared" si="11"/>
        <v>0.44</v>
      </c>
      <c r="W9" s="80">
        <f t="shared" si="12"/>
        <v>0.41</v>
      </c>
      <c r="X9" s="80">
        <f t="shared" si="13"/>
        <v>0.42</v>
      </c>
      <c r="Y9" s="80">
        <f t="shared" si="14"/>
        <v>0.38</v>
      </c>
      <c r="Z9" s="80">
        <f t="shared" si="15"/>
        <v>0.42</v>
      </c>
      <c r="AA9" s="80">
        <f t="shared" si="16"/>
        <v>0.37</v>
      </c>
      <c r="AB9" s="80">
        <f t="shared" si="17"/>
        <v>0.44</v>
      </c>
      <c r="AC9" s="80">
        <f t="shared" si="18"/>
        <v>0.44</v>
      </c>
      <c r="AD9" s="80">
        <f t="shared" si="19"/>
        <v>0.47</v>
      </c>
      <c r="AE9" s="80">
        <f t="shared" si="20"/>
        <v>0.39</v>
      </c>
      <c r="AF9" s="80">
        <f t="shared" si="21"/>
        <v>0.44</v>
      </c>
      <c r="AG9" s="80">
        <f t="shared" si="22"/>
        <v>0.36</v>
      </c>
      <c r="AH9" s="80">
        <f t="shared" si="23"/>
        <v>0.39</v>
      </c>
      <c r="AI9" s="80">
        <f t="shared" si="24"/>
        <v>0.41</v>
      </c>
      <c r="AJ9" s="80">
        <f t="shared" si="25"/>
        <v>0.39</v>
      </c>
    </row>
    <row r="10" spans="1:36" ht="12.95" customHeight="1" x14ac:dyDescent="0.15">
      <c r="A10" s="79">
        <v>537</v>
      </c>
      <c r="B10" s="123" t="s">
        <v>54</v>
      </c>
      <c r="C10" s="124"/>
      <c r="D10" s="79">
        <v>22</v>
      </c>
      <c r="E10" s="79">
        <v>19</v>
      </c>
      <c r="F10" s="4">
        <f t="shared" si="0"/>
        <v>0.36</v>
      </c>
      <c r="G10" s="5" t="s">
        <v>72</v>
      </c>
      <c r="H10" s="79" t="s">
        <v>65</v>
      </c>
      <c r="I10" s="79"/>
      <c r="J10" s="1" t="s">
        <v>15</v>
      </c>
      <c r="K10" s="80">
        <f t="shared" si="1"/>
        <v>0.33</v>
      </c>
      <c r="L10" s="80">
        <f t="shared" si="2"/>
        <v>0.36</v>
      </c>
      <c r="M10" s="80">
        <f t="shared" si="3"/>
        <v>0.36</v>
      </c>
      <c r="N10" s="80">
        <f t="shared" si="4"/>
        <v>0.36</v>
      </c>
      <c r="O10" s="80">
        <f t="shared" si="5"/>
        <v>0.36</v>
      </c>
      <c r="P10" s="80">
        <f t="shared" si="26"/>
        <v>0.36</v>
      </c>
      <c r="Q10" s="80">
        <f t="shared" si="6"/>
        <v>0.33</v>
      </c>
      <c r="R10" s="80">
        <f t="shared" si="7"/>
        <v>0.36</v>
      </c>
      <c r="S10" s="80">
        <f t="shared" si="8"/>
        <v>0.37</v>
      </c>
      <c r="T10" s="80">
        <f t="shared" si="9"/>
        <v>0.38</v>
      </c>
      <c r="U10" s="80">
        <f t="shared" si="10"/>
        <v>0.37</v>
      </c>
      <c r="V10" s="80">
        <f t="shared" si="11"/>
        <v>0.37</v>
      </c>
      <c r="W10" s="80">
        <f t="shared" si="12"/>
        <v>0.35</v>
      </c>
      <c r="X10" s="80">
        <f t="shared" si="13"/>
        <v>0.35</v>
      </c>
      <c r="Y10" s="80">
        <f t="shared" si="14"/>
        <v>0.32</v>
      </c>
      <c r="Z10" s="80">
        <f t="shared" si="15"/>
        <v>0.35</v>
      </c>
      <c r="AA10" s="80">
        <f t="shared" si="16"/>
        <v>0.31</v>
      </c>
      <c r="AB10" s="80">
        <f t="shared" si="17"/>
        <v>0.37</v>
      </c>
      <c r="AC10" s="80">
        <f t="shared" si="18"/>
        <v>0.37</v>
      </c>
      <c r="AD10" s="80">
        <f t="shared" si="19"/>
        <v>0.41</v>
      </c>
      <c r="AE10" s="80">
        <f t="shared" si="20"/>
        <v>0.33</v>
      </c>
      <c r="AF10" s="80">
        <f t="shared" si="21"/>
        <v>0.37</v>
      </c>
      <c r="AG10" s="80">
        <f t="shared" si="22"/>
        <v>0.31</v>
      </c>
      <c r="AH10" s="80">
        <f t="shared" si="23"/>
        <v>0.33</v>
      </c>
      <c r="AI10" s="80">
        <f t="shared" si="24"/>
        <v>0.35</v>
      </c>
      <c r="AJ10" s="80">
        <f t="shared" si="25"/>
        <v>0.33</v>
      </c>
    </row>
    <row r="11" spans="1:36" ht="12.95" customHeight="1" x14ac:dyDescent="0.15">
      <c r="A11" s="79">
        <v>538</v>
      </c>
      <c r="B11" s="123" t="s">
        <v>54</v>
      </c>
      <c r="C11" s="124"/>
      <c r="D11" s="79">
        <v>38</v>
      </c>
      <c r="E11" s="79">
        <v>24</v>
      </c>
      <c r="F11" s="4">
        <f t="shared" si="0"/>
        <v>1.22</v>
      </c>
      <c r="G11" s="5"/>
      <c r="H11" s="79"/>
      <c r="I11" s="79"/>
      <c r="J11" s="1" t="s">
        <v>15</v>
      </c>
      <c r="K11" s="80">
        <f t="shared" si="1"/>
        <v>1.08</v>
      </c>
      <c r="L11" s="80">
        <f t="shared" si="2"/>
        <v>1.27</v>
      </c>
      <c r="M11" s="80">
        <f t="shared" si="3"/>
        <v>1.24</v>
      </c>
      <c r="N11" s="80">
        <f t="shared" si="4"/>
        <v>1.22</v>
      </c>
      <c r="O11" s="80">
        <f t="shared" si="5"/>
        <v>1.21</v>
      </c>
      <c r="P11" s="80">
        <f t="shared" si="26"/>
        <v>1.22</v>
      </c>
      <c r="Q11" s="80">
        <f t="shared" si="6"/>
        <v>1.1100000000000001</v>
      </c>
      <c r="R11" s="80">
        <f t="shared" si="7"/>
        <v>1.3</v>
      </c>
      <c r="S11" s="80">
        <f t="shared" si="8"/>
        <v>1.26</v>
      </c>
      <c r="T11" s="80">
        <f t="shared" si="9"/>
        <v>1.31</v>
      </c>
      <c r="U11" s="80">
        <f t="shared" si="10"/>
        <v>1.31</v>
      </c>
      <c r="V11" s="80">
        <f t="shared" si="11"/>
        <v>1.34</v>
      </c>
      <c r="W11" s="80">
        <f t="shared" si="12"/>
        <v>1.2</v>
      </c>
      <c r="X11" s="80">
        <f t="shared" si="13"/>
        <v>1.21</v>
      </c>
      <c r="Y11" s="80">
        <f t="shared" si="14"/>
        <v>1.21</v>
      </c>
      <c r="Z11" s="80">
        <f t="shared" si="15"/>
        <v>1.21</v>
      </c>
      <c r="AA11" s="80">
        <f t="shared" si="16"/>
        <v>1.05</v>
      </c>
      <c r="AB11" s="80">
        <f t="shared" si="17"/>
        <v>1.37</v>
      </c>
      <c r="AC11" s="80">
        <f t="shared" si="18"/>
        <v>1.34</v>
      </c>
      <c r="AD11" s="80">
        <f t="shared" si="19"/>
        <v>1.28</v>
      </c>
      <c r="AE11" s="80">
        <f t="shared" si="20"/>
        <v>1.22</v>
      </c>
      <c r="AF11" s="80">
        <f t="shared" si="21"/>
        <v>1.28</v>
      </c>
      <c r="AG11" s="80">
        <f t="shared" si="22"/>
        <v>1.08</v>
      </c>
      <c r="AH11" s="80">
        <f t="shared" si="23"/>
        <v>1.19</v>
      </c>
      <c r="AI11" s="80">
        <f t="shared" si="24"/>
        <v>1.2</v>
      </c>
      <c r="AJ11" s="80">
        <f t="shared" si="25"/>
        <v>1.19</v>
      </c>
    </row>
    <row r="12" spans="1:36" ht="12.95" customHeight="1" x14ac:dyDescent="0.15">
      <c r="A12" s="79">
        <v>539</v>
      </c>
      <c r="B12" s="123" t="s">
        <v>54</v>
      </c>
      <c r="C12" s="124"/>
      <c r="D12" s="79">
        <v>14</v>
      </c>
      <c r="E12" s="79">
        <v>16</v>
      </c>
      <c r="F12" s="4">
        <f t="shared" si="0"/>
        <v>0.13</v>
      </c>
      <c r="G12" s="5" t="s">
        <v>62</v>
      </c>
      <c r="H12" s="79" t="s">
        <v>65</v>
      </c>
      <c r="I12" s="79"/>
      <c r="J12" s="1" t="s">
        <v>15</v>
      </c>
      <c r="K12" s="80">
        <f t="shared" si="1"/>
        <v>0.13</v>
      </c>
      <c r="L12" s="80">
        <f t="shared" si="2"/>
        <v>0.13</v>
      </c>
      <c r="M12" s="80">
        <f t="shared" si="3"/>
        <v>0.14000000000000001</v>
      </c>
      <c r="N12" s="80">
        <f t="shared" si="4"/>
        <v>0.14000000000000001</v>
      </c>
      <c r="O12" s="80">
        <f t="shared" si="5"/>
        <v>0.14000000000000001</v>
      </c>
      <c r="P12" s="80">
        <f t="shared" si="26"/>
        <v>0.13</v>
      </c>
      <c r="Q12" s="80">
        <f t="shared" si="6"/>
        <v>0.12</v>
      </c>
      <c r="R12" s="80">
        <f t="shared" si="7"/>
        <v>0.13</v>
      </c>
      <c r="S12" s="80">
        <f t="shared" si="8"/>
        <v>0.14000000000000001</v>
      </c>
      <c r="T12" s="80">
        <f t="shared" si="9"/>
        <v>0.14000000000000001</v>
      </c>
      <c r="U12" s="80">
        <f t="shared" si="10"/>
        <v>0.13</v>
      </c>
      <c r="V12" s="80">
        <f t="shared" si="11"/>
        <v>0.13</v>
      </c>
      <c r="W12" s="80">
        <f t="shared" si="12"/>
        <v>0.13</v>
      </c>
      <c r="X12" s="80">
        <f t="shared" si="13"/>
        <v>0.13</v>
      </c>
      <c r="Y12" s="80">
        <f t="shared" si="14"/>
        <v>0.11</v>
      </c>
      <c r="Z12" s="80">
        <f t="shared" si="15"/>
        <v>0.13</v>
      </c>
      <c r="AA12" s="80">
        <f t="shared" si="16"/>
        <v>0.12</v>
      </c>
      <c r="AB12" s="80">
        <f t="shared" si="17"/>
        <v>0.13</v>
      </c>
      <c r="AC12" s="80">
        <f t="shared" si="18"/>
        <v>0.13</v>
      </c>
      <c r="AD12" s="80">
        <f t="shared" si="19"/>
        <v>0.16</v>
      </c>
      <c r="AE12" s="80">
        <f t="shared" si="20"/>
        <v>0.12</v>
      </c>
      <c r="AF12" s="80">
        <f t="shared" si="21"/>
        <v>0.13</v>
      </c>
      <c r="AG12" s="80">
        <f t="shared" si="22"/>
        <v>0.11</v>
      </c>
      <c r="AH12" s="80">
        <f t="shared" si="23"/>
        <v>0.12</v>
      </c>
      <c r="AI12" s="80">
        <f t="shared" si="24"/>
        <v>0.13</v>
      </c>
      <c r="AJ12" s="80">
        <f t="shared" si="25"/>
        <v>0.12</v>
      </c>
    </row>
    <row r="13" spans="1:36" ht="12.95" customHeight="1" x14ac:dyDescent="0.15">
      <c r="A13" s="79">
        <v>540</v>
      </c>
      <c r="B13" s="123" t="s">
        <v>54</v>
      </c>
      <c r="C13" s="124"/>
      <c r="D13" s="79">
        <v>14</v>
      </c>
      <c r="E13" s="79">
        <v>14</v>
      </c>
      <c r="F13" s="4">
        <f t="shared" si="0"/>
        <v>0.11</v>
      </c>
      <c r="G13" s="5" t="s">
        <v>72</v>
      </c>
      <c r="H13" s="79" t="s">
        <v>65</v>
      </c>
      <c r="I13" s="79"/>
      <c r="J13" s="1" t="s">
        <v>15</v>
      </c>
      <c r="K13" s="80">
        <f t="shared" si="1"/>
        <v>0.11</v>
      </c>
      <c r="L13" s="80">
        <f t="shared" si="2"/>
        <v>0.11</v>
      </c>
      <c r="M13" s="80">
        <f t="shared" si="3"/>
        <v>0.12</v>
      </c>
      <c r="N13" s="80">
        <f t="shared" si="4"/>
        <v>0.12</v>
      </c>
      <c r="O13" s="80">
        <f t="shared" si="5"/>
        <v>0.12</v>
      </c>
      <c r="P13" s="80">
        <f t="shared" si="26"/>
        <v>0.11</v>
      </c>
      <c r="Q13" s="80">
        <f t="shared" si="6"/>
        <v>0.11</v>
      </c>
      <c r="R13" s="80">
        <f t="shared" si="7"/>
        <v>0.11</v>
      </c>
      <c r="S13" s="80">
        <f t="shared" si="8"/>
        <v>0.12</v>
      </c>
      <c r="T13" s="80">
        <f t="shared" si="9"/>
        <v>0.12</v>
      </c>
      <c r="U13" s="80">
        <f t="shared" si="10"/>
        <v>0.11</v>
      </c>
      <c r="V13" s="80">
        <f t="shared" si="11"/>
        <v>0.12</v>
      </c>
      <c r="W13" s="80">
        <f t="shared" si="12"/>
        <v>0.11</v>
      </c>
      <c r="X13" s="80">
        <f t="shared" si="13"/>
        <v>0.11</v>
      </c>
      <c r="Y13" s="80">
        <f t="shared" si="14"/>
        <v>0.1</v>
      </c>
      <c r="Z13" s="80">
        <f t="shared" si="15"/>
        <v>0.11</v>
      </c>
      <c r="AA13" s="80">
        <f t="shared" si="16"/>
        <v>0.1</v>
      </c>
      <c r="AB13" s="80">
        <f t="shared" si="17"/>
        <v>0.11</v>
      </c>
      <c r="AC13" s="80">
        <f t="shared" si="18"/>
        <v>0.11</v>
      </c>
      <c r="AD13" s="80">
        <f t="shared" si="19"/>
        <v>0.14000000000000001</v>
      </c>
      <c r="AE13" s="80">
        <f t="shared" si="20"/>
        <v>0.1</v>
      </c>
      <c r="AF13" s="80">
        <f t="shared" si="21"/>
        <v>0.11</v>
      </c>
      <c r="AG13" s="80">
        <f t="shared" si="22"/>
        <v>0.1</v>
      </c>
      <c r="AH13" s="80">
        <f t="shared" si="23"/>
        <v>0.1</v>
      </c>
      <c r="AI13" s="80">
        <f t="shared" si="24"/>
        <v>0.11</v>
      </c>
      <c r="AJ13" s="80">
        <f t="shared" si="25"/>
        <v>0.1</v>
      </c>
    </row>
    <row r="14" spans="1:36" ht="12.95" customHeight="1" x14ac:dyDescent="0.15">
      <c r="A14" s="79">
        <v>541</v>
      </c>
      <c r="B14" s="123" t="s">
        <v>54</v>
      </c>
      <c r="C14" s="124"/>
      <c r="D14" s="79">
        <v>36</v>
      </c>
      <c r="E14" s="79">
        <v>24</v>
      </c>
      <c r="F14" s="4">
        <f t="shared" si="0"/>
        <v>1.1000000000000001</v>
      </c>
      <c r="G14" s="5"/>
      <c r="H14" s="79"/>
      <c r="I14" s="79"/>
      <c r="J14" s="1" t="s">
        <v>15</v>
      </c>
      <c r="K14" s="80">
        <f t="shared" si="1"/>
        <v>0.98</v>
      </c>
      <c r="L14" s="80">
        <f t="shared" si="2"/>
        <v>1.1499999999999999</v>
      </c>
      <c r="M14" s="80">
        <f t="shared" si="3"/>
        <v>1.1299999999999999</v>
      </c>
      <c r="N14" s="80">
        <f t="shared" si="4"/>
        <v>1.1000000000000001</v>
      </c>
      <c r="O14" s="80">
        <f t="shared" si="5"/>
        <v>1.1000000000000001</v>
      </c>
      <c r="P14" s="80">
        <f t="shared" si="26"/>
        <v>1.1000000000000001</v>
      </c>
      <c r="Q14" s="80">
        <f t="shared" si="6"/>
        <v>1</v>
      </c>
      <c r="R14" s="80">
        <f t="shared" si="7"/>
        <v>1.17</v>
      </c>
      <c r="S14" s="80">
        <f t="shared" si="8"/>
        <v>1.1399999999999999</v>
      </c>
      <c r="T14" s="80">
        <f t="shared" si="9"/>
        <v>1.2</v>
      </c>
      <c r="U14" s="80">
        <f t="shared" si="10"/>
        <v>1.2</v>
      </c>
      <c r="V14" s="80">
        <f t="shared" si="11"/>
        <v>1.2</v>
      </c>
      <c r="W14" s="80">
        <f t="shared" si="12"/>
        <v>1.08</v>
      </c>
      <c r="X14" s="80">
        <f t="shared" si="13"/>
        <v>1.1000000000000001</v>
      </c>
      <c r="Y14" s="80">
        <f t="shared" si="14"/>
        <v>1.08</v>
      </c>
      <c r="Z14" s="80">
        <f t="shared" si="15"/>
        <v>1.1000000000000001</v>
      </c>
      <c r="AA14" s="80">
        <f t="shared" si="16"/>
        <v>0.96</v>
      </c>
      <c r="AB14" s="80">
        <f t="shared" si="17"/>
        <v>1.23</v>
      </c>
      <c r="AC14" s="80">
        <f t="shared" si="18"/>
        <v>1.21</v>
      </c>
      <c r="AD14" s="80">
        <f t="shared" si="19"/>
        <v>1.17</v>
      </c>
      <c r="AE14" s="80">
        <f t="shared" si="20"/>
        <v>1.1000000000000001</v>
      </c>
      <c r="AF14" s="80">
        <f t="shared" si="21"/>
        <v>1.17</v>
      </c>
      <c r="AG14" s="80">
        <f t="shared" si="22"/>
        <v>0.97</v>
      </c>
      <c r="AH14" s="80">
        <f t="shared" si="23"/>
        <v>1.07</v>
      </c>
      <c r="AI14" s="80">
        <f t="shared" si="24"/>
        <v>1.0900000000000001</v>
      </c>
      <c r="AJ14" s="80">
        <f t="shared" si="25"/>
        <v>1.07</v>
      </c>
    </row>
    <row r="15" spans="1:36" ht="12.95" customHeight="1" x14ac:dyDescent="0.15">
      <c r="A15" s="79">
        <v>542</v>
      </c>
      <c r="B15" s="123" t="s">
        <v>54</v>
      </c>
      <c r="C15" s="124"/>
      <c r="D15" s="79">
        <v>14</v>
      </c>
      <c r="E15" s="79">
        <v>14</v>
      </c>
      <c r="F15" s="4">
        <f t="shared" si="0"/>
        <v>0.11</v>
      </c>
      <c r="G15" s="79"/>
      <c r="H15" s="79" t="s">
        <v>65</v>
      </c>
      <c r="I15" s="79"/>
      <c r="J15" s="1" t="s">
        <v>15</v>
      </c>
      <c r="K15" s="80">
        <f t="shared" si="1"/>
        <v>0.11</v>
      </c>
      <c r="L15" s="80">
        <f t="shared" si="2"/>
        <v>0.11</v>
      </c>
      <c r="M15" s="80">
        <f t="shared" si="3"/>
        <v>0.12</v>
      </c>
      <c r="N15" s="80">
        <f t="shared" si="4"/>
        <v>0.12</v>
      </c>
      <c r="O15" s="80">
        <f t="shared" si="5"/>
        <v>0.12</v>
      </c>
      <c r="P15" s="80">
        <f t="shared" si="26"/>
        <v>0.11</v>
      </c>
      <c r="Q15" s="80">
        <f t="shared" si="6"/>
        <v>0.11</v>
      </c>
      <c r="R15" s="80">
        <f t="shared" si="7"/>
        <v>0.11</v>
      </c>
      <c r="S15" s="80">
        <f t="shared" si="8"/>
        <v>0.12</v>
      </c>
      <c r="T15" s="80">
        <f t="shared" si="9"/>
        <v>0.12</v>
      </c>
      <c r="U15" s="80">
        <f t="shared" si="10"/>
        <v>0.11</v>
      </c>
      <c r="V15" s="80">
        <f t="shared" si="11"/>
        <v>0.12</v>
      </c>
      <c r="W15" s="80">
        <f t="shared" si="12"/>
        <v>0.11</v>
      </c>
      <c r="X15" s="80">
        <f t="shared" si="13"/>
        <v>0.11</v>
      </c>
      <c r="Y15" s="80">
        <f t="shared" si="14"/>
        <v>0.1</v>
      </c>
      <c r="Z15" s="80">
        <f t="shared" si="15"/>
        <v>0.11</v>
      </c>
      <c r="AA15" s="80">
        <f t="shared" si="16"/>
        <v>0.1</v>
      </c>
      <c r="AB15" s="80">
        <f t="shared" si="17"/>
        <v>0.11</v>
      </c>
      <c r="AC15" s="80">
        <f t="shared" si="18"/>
        <v>0.11</v>
      </c>
      <c r="AD15" s="80">
        <f t="shared" si="19"/>
        <v>0.14000000000000001</v>
      </c>
      <c r="AE15" s="80">
        <f t="shared" si="20"/>
        <v>0.1</v>
      </c>
      <c r="AF15" s="80">
        <f t="shared" si="21"/>
        <v>0.11</v>
      </c>
      <c r="AG15" s="80">
        <f t="shared" si="22"/>
        <v>0.1</v>
      </c>
      <c r="AH15" s="80">
        <f t="shared" si="23"/>
        <v>0.1</v>
      </c>
      <c r="AI15" s="80">
        <f t="shared" si="24"/>
        <v>0.11</v>
      </c>
      <c r="AJ15" s="80">
        <f t="shared" si="25"/>
        <v>0.1</v>
      </c>
    </row>
    <row r="16" spans="1:36" ht="12.95" customHeight="1" x14ac:dyDescent="0.15">
      <c r="A16" s="79">
        <v>543</v>
      </c>
      <c r="B16" s="123" t="s">
        <v>54</v>
      </c>
      <c r="C16" s="124"/>
      <c r="D16" s="79">
        <v>30</v>
      </c>
      <c r="E16" s="79">
        <v>22</v>
      </c>
      <c r="F16" s="4">
        <f t="shared" si="0"/>
        <v>0.74</v>
      </c>
      <c r="G16" s="5"/>
      <c r="H16" s="79"/>
      <c r="I16" s="79"/>
      <c r="J16" s="1" t="s">
        <v>15</v>
      </c>
      <c r="K16" s="80">
        <f t="shared" si="1"/>
        <v>0.66</v>
      </c>
      <c r="L16" s="80">
        <f t="shared" si="2"/>
        <v>0.75</v>
      </c>
      <c r="M16" s="80">
        <f t="shared" si="3"/>
        <v>0.74</v>
      </c>
      <c r="N16" s="80">
        <f t="shared" si="4"/>
        <v>0.73</v>
      </c>
      <c r="O16" s="80">
        <f t="shared" si="5"/>
        <v>0.73</v>
      </c>
      <c r="P16" s="80">
        <f t="shared" si="26"/>
        <v>0.74</v>
      </c>
      <c r="Q16" s="80">
        <f t="shared" si="6"/>
        <v>0.66</v>
      </c>
      <c r="R16" s="80">
        <f t="shared" si="7"/>
        <v>0.76</v>
      </c>
      <c r="S16" s="80">
        <f t="shared" si="8"/>
        <v>0.75</v>
      </c>
      <c r="T16" s="80">
        <f t="shared" si="9"/>
        <v>0.79</v>
      </c>
      <c r="U16" s="80">
        <f t="shared" si="10"/>
        <v>0.75</v>
      </c>
      <c r="V16" s="80">
        <f t="shared" si="11"/>
        <v>0.78</v>
      </c>
      <c r="W16" s="80">
        <f t="shared" si="12"/>
        <v>0.71</v>
      </c>
      <c r="X16" s="80">
        <f t="shared" si="13"/>
        <v>0.72</v>
      </c>
      <c r="Y16" s="80">
        <f t="shared" si="14"/>
        <v>0.69</v>
      </c>
      <c r="Z16" s="80">
        <f t="shared" si="15"/>
        <v>0.72</v>
      </c>
      <c r="AA16" s="80">
        <f t="shared" si="16"/>
        <v>0.63</v>
      </c>
      <c r="AB16" s="80">
        <f t="shared" si="17"/>
        <v>0.78</v>
      </c>
      <c r="AC16" s="80">
        <f t="shared" si="18"/>
        <v>0.78</v>
      </c>
      <c r="AD16" s="80">
        <f t="shared" si="19"/>
        <v>0.79</v>
      </c>
      <c r="AE16" s="80">
        <f t="shared" si="20"/>
        <v>0.71</v>
      </c>
      <c r="AF16" s="80">
        <f t="shared" si="21"/>
        <v>0.78</v>
      </c>
      <c r="AG16" s="80">
        <f t="shared" si="22"/>
        <v>0.63</v>
      </c>
      <c r="AH16" s="80">
        <f t="shared" si="23"/>
        <v>0.69</v>
      </c>
      <c r="AI16" s="80">
        <f t="shared" si="24"/>
        <v>0.72</v>
      </c>
      <c r="AJ16" s="80">
        <f t="shared" si="25"/>
        <v>0.69</v>
      </c>
    </row>
    <row r="17" spans="1:36" ht="12.95" customHeight="1" x14ac:dyDescent="0.15">
      <c r="A17" s="79">
        <v>544</v>
      </c>
      <c r="B17" s="123" t="s">
        <v>54</v>
      </c>
      <c r="C17" s="124"/>
      <c r="D17" s="79">
        <v>28</v>
      </c>
      <c r="E17" s="79">
        <v>19</v>
      </c>
      <c r="F17" s="4">
        <f t="shared" si="0"/>
        <v>0.55000000000000004</v>
      </c>
      <c r="G17" s="5" t="s">
        <v>72</v>
      </c>
      <c r="H17" s="79" t="s">
        <v>65</v>
      </c>
      <c r="I17" s="79"/>
      <c r="J17" s="1" t="s">
        <v>15</v>
      </c>
      <c r="K17" s="80">
        <f t="shared" si="1"/>
        <v>0.5</v>
      </c>
      <c r="L17" s="80">
        <f t="shared" si="2"/>
        <v>0.56000000000000005</v>
      </c>
      <c r="M17" s="80">
        <f t="shared" si="3"/>
        <v>0.55000000000000004</v>
      </c>
      <c r="N17" s="80">
        <f t="shared" si="4"/>
        <v>0.55000000000000004</v>
      </c>
      <c r="O17" s="80">
        <f t="shared" si="5"/>
        <v>0.56000000000000005</v>
      </c>
      <c r="P17" s="80">
        <f t="shared" si="26"/>
        <v>0.55000000000000004</v>
      </c>
      <c r="Q17" s="80">
        <f t="shared" si="6"/>
        <v>0.51</v>
      </c>
      <c r="R17" s="80">
        <f t="shared" si="7"/>
        <v>0.56999999999999995</v>
      </c>
      <c r="S17" s="80">
        <f t="shared" si="8"/>
        <v>0.56000000000000005</v>
      </c>
      <c r="T17" s="80">
        <f t="shared" si="9"/>
        <v>0.56999999999999995</v>
      </c>
      <c r="U17" s="80">
        <f t="shared" si="10"/>
        <v>0.56000000000000005</v>
      </c>
      <c r="V17" s="80">
        <f t="shared" si="11"/>
        <v>0.59</v>
      </c>
      <c r="W17" s="80">
        <f t="shared" si="12"/>
        <v>0.54</v>
      </c>
      <c r="X17" s="80">
        <f t="shared" si="13"/>
        <v>0.55000000000000004</v>
      </c>
      <c r="Y17" s="80">
        <f t="shared" si="14"/>
        <v>0.52</v>
      </c>
      <c r="Z17" s="80">
        <f t="shared" si="15"/>
        <v>0.55000000000000004</v>
      </c>
      <c r="AA17" s="80">
        <f t="shared" si="16"/>
        <v>0.49</v>
      </c>
      <c r="AB17" s="80">
        <f t="shared" si="17"/>
        <v>0.59</v>
      </c>
      <c r="AC17" s="80">
        <f t="shared" si="18"/>
        <v>0.57999999999999996</v>
      </c>
      <c r="AD17" s="80">
        <f t="shared" si="19"/>
        <v>0.6</v>
      </c>
      <c r="AE17" s="80">
        <f t="shared" si="20"/>
        <v>0.53</v>
      </c>
      <c r="AF17" s="80">
        <f t="shared" si="21"/>
        <v>0.57999999999999996</v>
      </c>
      <c r="AG17" s="80">
        <f t="shared" si="22"/>
        <v>0.49</v>
      </c>
      <c r="AH17" s="80">
        <f t="shared" si="23"/>
        <v>0.52</v>
      </c>
      <c r="AI17" s="80">
        <f t="shared" si="24"/>
        <v>0.55000000000000004</v>
      </c>
      <c r="AJ17" s="80">
        <f t="shared" si="25"/>
        <v>0.52</v>
      </c>
    </row>
    <row r="18" spans="1:36" ht="12.95" customHeight="1" x14ac:dyDescent="0.15">
      <c r="A18" s="79"/>
      <c r="B18" s="108"/>
      <c r="C18" s="108"/>
      <c r="D18" s="79"/>
      <c r="E18" s="79"/>
      <c r="F18" s="4" t="str">
        <f t="shared" si="0"/>
        <v/>
      </c>
      <c r="G18" s="43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08"/>
      <c r="C19" s="108"/>
      <c r="D19" s="79"/>
      <c r="E19" s="79"/>
      <c r="F19" s="4" t="str">
        <f t="shared" si="0"/>
        <v/>
      </c>
      <c r="G19" s="43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08"/>
      <c r="C20" s="108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79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122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20</v>
      </c>
      <c r="D48" s="14" t="str">
        <f>IF(D47&gt;0,ROUND(SUMIF(G4:G43,"*下層*",E4:E43)/D47,0),"")</f>
        <v/>
      </c>
      <c r="E48" s="14">
        <f>ROUND(SUM(E4:E43)/E47,0)</f>
        <v>20</v>
      </c>
      <c r="F48" s="13"/>
      <c r="G48" s="15">
        <f>C48</f>
        <v>20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8.07</v>
      </c>
      <c r="D50" s="16">
        <f>SUMIF(G4:G43,"*下層*",F4:F43)</f>
        <v>0</v>
      </c>
      <c r="E50" s="4">
        <f>SUM(F4:F43)</f>
        <v>8.07</v>
      </c>
      <c r="F50" s="13"/>
      <c r="G50" s="17">
        <f>C50*100</f>
        <v>807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形状比＝77、Sr＝13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1.26</v>
      </c>
      <c r="D57" s="16">
        <f>SUMIF(H4:H43,"▲",F4:F43)</f>
        <v>0</v>
      </c>
      <c r="E57" s="16">
        <f>SUM(C57:D57)</f>
        <v>1.26</v>
      </c>
      <c r="F57" s="13"/>
      <c r="G57" s="19">
        <f>C57*100</f>
        <v>126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35.700000000000003</v>
      </c>
      <c r="D61" s="20" t="str">
        <f>IF(D47&gt;0,ROUND(D54/D47*100,1),"")</f>
        <v/>
      </c>
      <c r="E61" s="20">
        <f>ROUND(E54/E47*100,1)</f>
        <v>35.700000000000003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15.6</v>
      </c>
      <c r="D62" s="20" t="str">
        <f>IF(D47&gt;0,ROUND(D57/D50*100,1),"")</f>
        <v/>
      </c>
      <c r="E62" s="20">
        <f>ROUND(E57/E50*100,1)</f>
        <v>15.6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30</v>
      </c>
      <c r="D68" s="14" t="str">
        <f>IF(D66&gt;0,ROUND(SUMIFS(D4:D43,G4:G43,"*下層*",H4:H43,"")/D66,0),"")</f>
        <v/>
      </c>
      <c r="E68" s="14">
        <f>IF(E66&gt;0,ROUND(SUMIF(H4:H43,"",D4:D43)/E66,0),"")</f>
        <v>30</v>
      </c>
      <c r="F68" s="13"/>
      <c r="G68" s="15">
        <f>C68</f>
        <v>30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6.8100000000000005</v>
      </c>
      <c r="D69" s="16" t="str">
        <f>IF(D66&gt;0,D50-D57,"")</f>
        <v/>
      </c>
      <c r="E69" s="4">
        <f>SUM(C69:D69)</f>
        <v>6.8100000000000005</v>
      </c>
      <c r="F69" s="13"/>
      <c r="G69" s="17">
        <f>C69*100</f>
        <v>681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形状比＝70、Sr＝16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75" priority="16" stopIfTrue="1">
      <formula>AND(($H4="スギ"),(#REF!&lt;12))</formula>
    </cfRule>
  </conditionalFormatting>
  <conditionalFormatting sqref="L4:L43">
    <cfRule type="expression" dxfId="574" priority="15" stopIfTrue="1">
      <formula>AND(($H4="スギ"),(#REF!&lt;22),(#REF!&gt;=12))</formula>
    </cfRule>
  </conditionalFormatting>
  <conditionalFormatting sqref="M4:M43">
    <cfRule type="expression" dxfId="573" priority="14" stopIfTrue="1">
      <formula>AND(($H4="スギ"),(#REF!&lt;32),(#REF!&gt;=22))</formula>
    </cfRule>
  </conditionalFormatting>
  <conditionalFormatting sqref="N4:N43">
    <cfRule type="expression" dxfId="572" priority="13" stopIfTrue="1">
      <formula>AND(($H4="スギ"),(#REF!&lt;42),(#REF!&gt;=32))</formula>
    </cfRule>
  </conditionalFormatting>
  <conditionalFormatting sqref="U4:U43 Z4:AF43 AJ4:AJ43 O4:P43">
    <cfRule type="expression" dxfId="571" priority="12" stopIfTrue="1">
      <formula>AND(($H4="スギ"),(#REF!&gt;=42))</formula>
    </cfRule>
  </conditionalFormatting>
  <conditionalFormatting sqref="Q4:Q43 AA4:AA43">
    <cfRule type="expression" dxfId="570" priority="11" stopIfTrue="1">
      <formula>AND(($H4="ヒノキ"),(#REF!&lt;12))</formula>
    </cfRule>
  </conditionalFormatting>
  <conditionalFormatting sqref="R4:R43 AB4:AE43">
    <cfRule type="expression" dxfId="569" priority="10" stopIfTrue="1">
      <formula>AND(($H4="ヒノキ"),(#REF!&lt;22),(#REF!&gt;=12))</formula>
    </cfRule>
  </conditionalFormatting>
  <conditionalFormatting sqref="S4:S43">
    <cfRule type="expression" dxfId="568" priority="9" stopIfTrue="1">
      <formula>AND(($H4="ヒノキ"),(#REF!&lt;32),(#REF!&gt;=22))</formula>
    </cfRule>
  </conditionalFormatting>
  <conditionalFormatting sqref="T4:U43 Z4:AF43 AJ4:AJ43">
    <cfRule type="expression" dxfId="567" priority="8" stopIfTrue="1">
      <formula>AND(($H4="ヒノキ"),(#REF!&gt;=32))</formula>
    </cfRule>
  </conditionalFormatting>
  <conditionalFormatting sqref="V4:V43 AA4:AA43">
    <cfRule type="expression" dxfId="566" priority="7" stopIfTrue="1">
      <formula>AND(($H4="アカマツ"),(#REF!&lt;12))</formula>
    </cfRule>
  </conditionalFormatting>
  <conditionalFormatting sqref="W4:W43 AB4:AB43">
    <cfRule type="expression" dxfId="565" priority="6" stopIfTrue="1">
      <formula>AND(($H4="アカマツ"),(#REF!&lt;22),(#REF!&gt;=12))</formula>
    </cfRule>
  </conditionalFormatting>
  <conditionalFormatting sqref="X4:X43 AC4:AC43">
    <cfRule type="expression" dxfId="564" priority="5" stopIfTrue="1">
      <formula>AND(($H4="アカマツ"),(#REF!&lt;42),(#REF!&gt;=22))</formula>
    </cfRule>
  </conditionalFormatting>
  <conditionalFormatting sqref="Y4:AF43 AJ4:AJ43">
    <cfRule type="expression" dxfId="563" priority="4" stopIfTrue="1">
      <formula>AND(($H4="アカマツ"),(#REF!&gt;=42))</formula>
    </cfRule>
  </conditionalFormatting>
  <conditionalFormatting sqref="AG4:AG43">
    <cfRule type="expression" dxfId="562" priority="3" stopIfTrue="1">
      <formula>AND(($H4&lt;&gt;"スギ"),($H4&lt;&gt;"ヒノキ"),($H4&lt;&gt;"アカマツ"),(#REF!&lt;12))</formula>
    </cfRule>
  </conditionalFormatting>
  <conditionalFormatting sqref="AH4:AH43">
    <cfRule type="expression" dxfId="5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U90"/>
  <sheetViews>
    <sheetView zoomScaleNormal="100" zoomScaleSheetLayoutView="100" workbookViewId="0">
      <selection activeCell="D1" sqref="D1:G1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53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22" t="s">
        <v>126</v>
      </c>
      <c r="E2" s="22" t="s">
        <v>123</v>
      </c>
      <c r="F2" s="22" t="s">
        <v>124</v>
      </c>
      <c r="G2" s="22"/>
      <c r="H2" s="22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49</v>
      </c>
      <c r="E3" s="23" t="s">
        <v>125</v>
      </c>
      <c r="F3" s="23" t="s">
        <v>50</v>
      </c>
      <c r="G3" s="23"/>
      <c r="H3" s="23"/>
      <c r="I3" s="23"/>
      <c r="J3" s="23"/>
    </row>
    <row r="5" spans="1:21" ht="14.25" x14ac:dyDescent="0.15">
      <c r="A5" s="136" t="str">
        <f>D1</f>
        <v>S-10スギ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5" t="s">
        <v>18</v>
      </c>
      <c r="D8" s="146"/>
      <c r="E8" s="146"/>
      <c r="F8" s="146"/>
      <c r="G8" s="146"/>
      <c r="H8" s="146"/>
      <c r="I8" s="146"/>
      <c r="J8" s="146"/>
      <c r="K8" s="147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No.1</v>
      </c>
      <c r="E9" s="26" t="str">
        <f t="shared" si="0"/>
        <v>No.2</v>
      </c>
      <c r="F9" s="26" t="str">
        <f t="shared" si="0"/>
        <v>No.3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12</v>
      </c>
      <c r="D10" s="64">
        <f ca="1">IF(D$2&lt;&gt;"",INDIRECT(D$2&amp;"!C47"),"")</f>
        <v>11</v>
      </c>
      <c r="E10" s="64">
        <f t="shared" ref="E10:J10" ca="1" si="1">IF(E$2&lt;&gt;"",INDIRECT(E$2&amp;"!C47"),"")</f>
        <v>12</v>
      </c>
      <c r="F10" s="64">
        <f t="shared" ca="1" si="1"/>
        <v>14</v>
      </c>
      <c r="G10" s="64" t="str">
        <f t="shared" ca="1" si="1"/>
        <v/>
      </c>
      <c r="H10" s="64" t="str">
        <f t="shared" ca="1" si="1"/>
        <v/>
      </c>
      <c r="I10" s="64" t="str">
        <f t="shared" ca="1" si="1"/>
        <v/>
      </c>
      <c r="J10" s="64" t="str">
        <f t="shared" ca="1" si="1"/>
        <v/>
      </c>
      <c r="K10" s="28">
        <f ca="1">C10*100</f>
        <v>1200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22</v>
      </c>
      <c r="D11" s="64">
        <f t="shared" ref="D11:J11" ca="1" si="2">IF(D$2&lt;&gt;"",INDIRECT(D$2&amp;"!C48"),"")</f>
        <v>22</v>
      </c>
      <c r="E11" s="64">
        <f t="shared" ca="1" si="2"/>
        <v>23</v>
      </c>
      <c r="F11" s="64">
        <f t="shared" ca="1" si="2"/>
        <v>20</v>
      </c>
      <c r="G11" s="64" t="str">
        <f t="shared" ca="1" si="2"/>
        <v/>
      </c>
      <c r="H11" s="64" t="str">
        <f t="shared" ca="1" si="2"/>
        <v/>
      </c>
      <c r="I11" s="64" t="str">
        <f t="shared" ca="1" si="2"/>
        <v/>
      </c>
      <c r="J11" s="64" t="str">
        <f t="shared" ca="1" si="2"/>
        <v/>
      </c>
      <c r="K11" s="29">
        <f ca="1">C11</f>
        <v>22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28</v>
      </c>
      <c r="D12" s="64">
        <f t="shared" ref="D12:J12" ca="1" si="3">IF(D$2&lt;&gt;"",INDIRECT(D$2&amp;"!C49"),"")</f>
        <v>28</v>
      </c>
      <c r="E12" s="64">
        <f t="shared" ca="1" si="3"/>
        <v>30</v>
      </c>
      <c r="F12" s="64">
        <f t="shared" ca="1" si="3"/>
        <v>26</v>
      </c>
      <c r="G12" s="64" t="str">
        <f t="shared" ca="1" si="3"/>
        <v/>
      </c>
      <c r="H12" s="64" t="str">
        <f t="shared" ca="1" si="3"/>
        <v/>
      </c>
      <c r="I12" s="64" t="str">
        <f t="shared" ca="1" si="3"/>
        <v/>
      </c>
      <c r="J12" s="64" t="str">
        <f t="shared" ca="1" si="3"/>
        <v/>
      </c>
      <c r="K12" s="29">
        <f ca="1">C12</f>
        <v>28</v>
      </c>
    </row>
    <row r="13" spans="1:21" ht="12.75" customHeight="1" x14ac:dyDescent="0.15">
      <c r="A13" s="121" t="s">
        <v>25</v>
      </c>
      <c r="B13" s="122"/>
      <c r="C13" s="4">
        <f ca="1">ROUND(AVERAGE(D13:J13),3)</f>
        <v>8.4730000000000008</v>
      </c>
      <c r="D13" s="30">
        <f t="shared" ref="D13:J13" ca="1" si="4">IF(D$2&lt;&gt;"",INDIRECT(D$2&amp;"!C50"),"")</f>
        <v>7.83</v>
      </c>
      <c r="E13" s="30">
        <f t="shared" ca="1" si="4"/>
        <v>9.5200000000000014</v>
      </c>
      <c r="F13" s="30">
        <f t="shared" ca="1" si="4"/>
        <v>8.07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847.30000000000007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形状比＝79、Sr＝13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No.1</v>
      </c>
      <c r="E17" s="26" t="str">
        <f t="shared" si="5"/>
        <v>No.2</v>
      </c>
      <c r="F17" s="26" t="str">
        <f t="shared" si="5"/>
        <v>No.3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1</v>
      </c>
      <c r="D18" s="64">
        <f t="shared" ref="D18:J18" ca="1" si="6">IF(D$2&lt;&gt;"",INDIRECT(D$2&amp;"!D47"),"")</f>
        <v>1</v>
      </c>
      <c r="E18" s="64">
        <f t="shared" ca="1" si="6"/>
        <v>1</v>
      </c>
      <c r="F18" s="64">
        <f t="shared" ca="1" si="6"/>
        <v>0</v>
      </c>
      <c r="G18" s="64" t="str">
        <f t="shared" ca="1" si="6"/>
        <v/>
      </c>
      <c r="H18" s="64" t="str">
        <f t="shared" ca="1" si="6"/>
        <v/>
      </c>
      <c r="I18" s="64" t="str">
        <f t="shared" ca="1" si="6"/>
        <v/>
      </c>
      <c r="J18" s="64" t="str">
        <f t="shared" ca="1" si="6"/>
        <v/>
      </c>
    </row>
    <row r="19" spans="1:21" ht="12.75" customHeight="1" x14ac:dyDescent="0.15">
      <c r="A19" s="121" t="s">
        <v>23</v>
      </c>
      <c r="B19" s="122"/>
      <c r="C19" s="14">
        <f ca="1">IF($C$18=0,"",ROUND(AVERAGE(D19:J19),0))</f>
        <v>10</v>
      </c>
      <c r="D19" s="64">
        <f t="shared" ref="D19:J19" ca="1" si="7">IF(D$2&lt;&gt;"",INDIRECT(D$2&amp;"!D48"),"")</f>
        <v>10</v>
      </c>
      <c r="E19" s="64">
        <f t="shared" ca="1" si="7"/>
        <v>10</v>
      </c>
      <c r="F19" s="64" t="str">
        <f t="shared" ca="1" si="7"/>
        <v/>
      </c>
      <c r="G19" s="64" t="str">
        <f t="shared" ca="1" si="7"/>
        <v/>
      </c>
      <c r="H19" s="64" t="str">
        <f t="shared" ca="1" si="7"/>
        <v/>
      </c>
      <c r="I19" s="64" t="str">
        <f t="shared" ca="1" si="7"/>
        <v/>
      </c>
      <c r="J19" s="64" t="str">
        <f t="shared" ca="1" si="7"/>
        <v/>
      </c>
    </row>
    <row r="20" spans="1:21" ht="12.75" customHeight="1" x14ac:dyDescent="0.15">
      <c r="A20" s="121" t="s">
        <v>24</v>
      </c>
      <c r="B20" s="122"/>
      <c r="C20" s="14">
        <f ca="1">IF($C$18=0,"",ROUND(AVERAGE(D20:J20),0))</f>
        <v>12</v>
      </c>
      <c r="D20" s="64">
        <f t="shared" ref="D20:J20" ca="1" si="8">IF(D$2&lt;&gt;"",INDIRECT(D$2&amp;"!D49"),"")</f>
        <v>12</v>
      </c>
      <c r="E20" s="64">
        <f t="shared" ca="1" si="8"/>
        <v>12</v>
      </c>
      <c r="F20" s="64" t="str">
        <f t="shared" ca="1" si="8"/>
        <v/>
      </c>
      <c r="G20" s="64" t="str">
        <f t="shared" ca="1" si="8"/>
        <v/>
      </c>
      <c r="H20" s="64" t="str">
        <f t="shared" ca="1" si="8"/>
        <v/>
      </c>
      <c r="I20" s="64" t="str">
        <f t="shared" ca="1" si="8"/>
        <v/>
      </c>
      <c r="J20" s="64" t="str">
        <f t="shared" ca="1" si="8"/>
        <v/>
      </c>
    </row>
    <row r="21" spans="1:21" ht="12.75" customHeight="1" x14ac:dyDescent="0.15">
      <c r="A21" s="121" t="s">
        <v>25</v>
      </c>
      <c r="B21" s="122"/>
      <c r="C21" s="4">
        <f ca="1">IF($C$18=0,"",ROUND(AVERAGE(D21:J21),3))</f>
        <v>0.04</v>
      </c>
      <c r="D21" s="32">
        <f t="shared" ref="D21:J21" ca="1" si="9">IF(D$2&lt;&gt;"",INDIRECT(D$2&amp;"!D50"),"")</f>
        <v>0.06</v>
      </c>
      <c r="E21" s="32">
        <f t="shared" ca="1" si="9"/>
        <v>0.06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No.1</v>
      </c>
      <c r="E24" s="26" t="str">
        <f t="shared" si="10"/>
        <v>No.2</v>
      </c>
      <c r="F24" s="26" t="str">
        <f t="shared" si="10"/>
        <v>No.3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13</v>
      </c>
      <c r="D25" s="64">
        <f t="shared" ref="D25:J25" ca="1" si="11">IF(D$2&lt;&gt;"",INDIRECT(D$2&amp;"!E47"),"")</f>
        <v>12</v>
      </c>
      <c r="E25" s="64">
        <f t="shared" ca="1" si="11"/>
        <v>13</v>
      </c>
      <c r="F25" s="64">
        <f t="shared" ca="1" si="11"/>
        <v>14</v>
      </c>
      <c r="G25" s="64" t="str">
        <f t="shared" ca="1" si="11"/>
        <v/>
      </c>
      <c r="H25" s="64" t="str">
        <f t="shared" ca="1" si="11"/>
        <v/>
      </c>
      <c r="I25" s="64" t="str">
        <f t="shared" ca="1" si="11"/>
        <v/>
      </c>
      <c r="J25" s="6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21</v>
      </c>
      <c r="D26" s="64">
        <f t="shared" ref="D26:J26" ca="1" si="12">IF(D$2&lt;&gt;"",INDIRECT(D$2&amp;"!E48"),"")</f>
        <v>21</v>
      </c>
      <c r="E26" s="64">
        <f t="shared" ca="1" si="12"/>
        <v>22</v>
      </c>
      <c r="F26" s="64">
        <f t="shared" ca="1" si="12"/>
        <v>20</v>
      </c>
      <c r="G26" s="64" t="str">
        <f t="shared" ca="1" si="12"/>
        <v/>
      </c>
      <c r="H26" s="64" t="str">
        <f t="shared" ca="1" si="12"/>
        <v/>
      </c>
      <c r="I26" s="64" t="str">
        <f t="shared" ca="1" si="12"/>
        <v/>
      </c>
      <c r="J26" s="6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27</v>
      </c>
      <c r="D27" s="64">
        <f t="shared" ref="D27:J27" ca="1" si="13">IF(D$2&lt;&gt;"",INDIRECT(D$2&amp;"!E49"),"")</f>
        <v>27</v>
      </c>
      <c r="E27" s="64">
        <f t="shared" ca="1" si="13"/>
        <v>28</v>
      </c>
      <c r="F27" s="64">
        <f t="shared" ca="1" si="13"/>
        <v>26</v>
      </c>
      <c r="G27" s="64" t="str">
        <f t="shared" ca="1" si="13"/>
        <v/>
      </c>
      <c r="H27" s="64" t="str">
        <f t="shared" ca="1" si="13"/>
        <v/>
      </c>
      <c r="I27" s="64" t="str">
        <f t="shared" ca="1" si="13"/>
        <v/>
      </c>
      <c r="J27" s="6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8.5129999999999999</v>
      </c>
      <c r="D28" s="30">
        <f t="shared" ref="D28:J28" ca="1" si="14">IF(D$2&lt;&gt;"",INDIRECT(D$2&amp;"!E50"),"")</f>
        <v>7.89</v>
      </c>
      <c r="E28" s="30">
        <f t="shared" ca="1" si="14"/>
        <v>9.5800000000000018</v>
      </c>
      <c r="F28" s="30">
        <f t="shared" ca="1" si="14"/>
        <v>8.07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No.1</v>
      </c>
      <c r="E32" s="26" t="str">
        <f t="shared" si="15"/>
        <v>No.2</v>
      </c>
      <c r="F32" s="26" t="str">
        <f t="shared" si="15"/>
        <v>No.3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4</v>
      </c>
      <c r="D33" s="64">
        <f t="shared" ref="D33:J33" ca="1" si="16">IF(D$2&lt;&gt;"",INDIRECT(D$2&amp;"!C54"),"")</f>
        <v>3</v>
      </c>
      <c r="E33" s="64">
        <f t="shared" ca="1" si="16"/>
        <v>3</v>
      </c>
      <c r="F33" s="64">
        <f t="shared" ca="1" si="16"/>
        <v>5</v>
      </c>
      <c r="G33" s="64" t="str">
        <f t="shared" ca="1" si="16"/>
        <v/>
      </c>
      <c r="H33" s="64" t="str">
        <f t="shared" ca="1" si="16"/>
        <v/>
      </c>
      <c r="I33" s="64" t="str">
        <f t="shared" ca="1" si="16"/>
        <v/>
      </c>
      <c r="J33" s="64" t="str">
        <f t="shared" ca="1" si="16"/>
        <v/>
      </c>
      <c r="K33" s="28">
        <f ca="1">C33*100</f>
        <v>400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18</v>
      </c>
      <c r="D34" s="64">
        <f t="shared" ref="D34:J34" ca="1" si="17">IF(D$2&lt;&gt;"",INDIRECT(D$2&amp;"!C55"),"")</f>
        <v>17</v>
      </c>
      <c r="E34" s="64">
        <f t="shared" ca="1" si="17"/>
        <v>21</v>
      </c>
      <c r="F34" s="64">
        <f t="shared" ca="1" si="17"/>
        <v>16</v>
      </c>
      <c r="G34" s="64" t="str">
        <f t="shared" ca="1" si="17"/>
        <v/>
      </c>
      <c r="H34" s="64" t="str">
        <f t="shared" ca="1" si="17"/>
        <v/>
      </c>
      <c r="I34" s="64" t="str">
        <f t="shared" ca="1" si="17"/>
        <v/>
      </c>
      <c r="J34" s="64" t="str">
        <f t="shared" ca="1" si="17"/>
        <v/>
      </c>
      <c r="K34" s="29">
        <f ca="1">C34</f>
        <v>18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21</v>
      </c>
      <c r="D35" s="64">
        <f t="shared" ref="D35:J35" ca="1" si="18">IF(D$2&lt;&gt;"",INDIRECT(D$2&amp;"!C56"),"")</f>
        <v>21</v>
      </c>
      <c r="E35" s="64">
        <f t="shared" ca="1" si="18"/>
        <v>23</v>
      </c>
      <c r="F35" s="64">
        <f t="shared" ca="1" si="18"/>
        <v>18</v>
      </c>
      <c r="G35" s="64" t="str">
        <f t="shared" ca="1" si="18"/>
        <v/>
      </c>
      <c r="H35" s="64" t="str">
        <f t="shared" ca="1" si="18"/>
        <v/>
      </c>
      <c r="I35" s="64" t="str">
        <f t="shared" ca="1" si="18"/>
        <v/>
      </c>
      <c r="J35" s="64" t="str">
        <f t="shared" ca="1" si="18"/>
        <v/>
      </c>
      <c r="K35" s="29">
        <f ca="1">C35</f>
        <v>21</v>
      </c>
    </row>
    <row r="36" spans="1:21" ht="12.75" customHeight="1" x14ac:dyDescent="0.15">
      <c r="A36" s="121" t="s">
        <v>25</v>
      </c>
      <c r="B36" s="122"/>
      <c r="C36" s="4">
        <f ca="1">ROUND(AVERAGE(D36:J36),3)</f>
        <v>1.147</v>
      </c>
      <c r="D36" s="30">
        <f t="shared" ref="D36:J36" ca="1" si="19">IF(D$2&lt;&gt;"",INDIRECT(D$2&amp;"!C57"),"")</f>
        <v>0.86</v>
      </c>
      <c r="E36" s="30">
        <f t="shared" ca="1" si="19"/>
        <v>1.32</v>
      </c>
      <c r="F36" s="30">
        <f t="shared" ca="1" si="19"/>
        <v>1.26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114.7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No.1</v>
      </c>
      <c r="E39" s="26" t="str">
        <f t="shared" si="20"/>
        <v>No.2</v>
      </c>
      <c r="F39" s="26" t="str">
        <f t="shared" si="20"/>
        <v>No.3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1</v>
      </c>
      <c r="D40" s="64">
        <f t="shared" ref="D40:J40" ca="1" si="21">IF(D$2&lt;&gt;"",INDIRECT(D$2&amp;"!D54"),"")</f>
        <v>1</v>
      </c>
      <c r="E40" s="64">
        <f t="shared" ca="1" si="21"/>
        <v>1</v>
      </c>
      <c r="F40" s="64">
        <f t="shared" ca="1" si="21"/>
        <v>0</v>
      </c>
      <c r="G40" s="64" t="str">
        <f t="shared" ca="1" si="21"/>
        <v/>
      </c>
      <c r="H40" s="64" t="str">
        <f t="shared" ca="1" si="21"/>
        <v/>
      </c>
      <c r="I40" s="64" t="str">
        <f t="shared" ca="1" si="21"/>
        <v/>
      </c>
      <c r="J40" s="6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>
        <f ca="1">IF($C$18=0,"",ROUND(AVERAGE(D41:J41),0))</f>
        <v>10</v>
      </c>
      <c r="D41" s="64">
        <f t="shared" ref="D41:J41" ca="1" si="22">IF(D$2&lt;&gt;"",INDIRECT(D$2&amp;"!D55"),"")</f>
        <v>10</v>
      </c>
      <c r="E41" s="64">
        <f t="shared" ca="1" si="22"/>
        <v>10</v>
      </c>
      <c r="F41" s="64" t="str">
        <f t="shared" ca="1" si="22"/>
        <v/>
      </c>
      <c r="G41" s="64" t="str">
        <f t="shared" ca="1" si="22"/>
        <v/>
      </c>
      <c r="H41" s="64" t="str">
        <f t="shared" ca="1" si="22"/>
        <v/>
      </c>
      <c r="I41" s="64" t="str">
        <f t="shared" ca="1" si="22"/>
        <v/>
      </c>
      <c r="J41" s="6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>
        <f ca="1">IF($C$18=0,"",ROUND(AVERAGE(D42:J42),0))</f>
        <v>12</v>
      </c>
      <c r="D42" s="64">
        <f t="shared" ref="D42:J42" ca="1" si="23">IF(D$2&lt;&gt;"",INDIRECT(D$2&amp;"!D56"),"")</f>
        <v>12</v>
      </c>
      <c r="E42" s="64">
        <f t="shared" ca="1" si="23"/>
        <v>12</v>
      </c>
      <c r="F42" s="64" t="str">
        <f t="shared" ca="1" si="23"/>
        <v/>
      </c>
      <c r="G42" s="64" t="str">
        <f t="shared" ca="1" si="23"/>
        <v/>
      </c>
      <c r="H42" s="64" t="str">
        <f t="shared" ca="1" si="23"/>
        <v/>
      </c>
      <c r="I42" s="64" t="str">
        <f t="shared" ca="1" si="23"/>
        <v/>
      </c>
      <c r="J42" s="6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>
        <f ca="1">IF($C$18=0,"",ROUND(AVERAGE(D43:J43),3))</f>
        <v>0.04</v>
      </c>
      <c r="D43" s="32">
        <f t="shared" ref="D43:J43" ca="1" si="24">IF(D$2&lt;&gt;"",INDIRECT(D$2&amp;"!D57"),"")</f>
        <v>0.06</v>
      </c>
      <c r="E43" s="32">
        <f t="shared" ca="1" si="24"/>
        <v>0.06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No.1</v>
      </c>
      <c r="E46" s="26" t="str">
        <f t="shared" si="25"/>
        <v>No.2</v>
      </c>
      <c r="F46" s="26" t="str">
        <f t="shared" si="25"/>
        <v>No.3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4</v>
      </c>
      <c r="D47" s="64">
        <f t="shared" ref="D47:J47" ca="1" si="26">IF(D$2&lt;&gt;"",INDIRECT(D$2&amp;"!E54"),"")</f>
        <v>4</v>
      </c>
      <c r="E47" s="64">
        <f t="shared" ca="1" si="26"/>
        <v>4</v>
      </c>
      <c r="F47" s="64">
        <f t="shared" ca="1" si="26"/>
        <v>5</v>
      </c>
      <c r="G47" s="64" t="str">
        <f t="shared" ca="1" si="26"/>
        <v/>
      </c>
      <c r="H47" s="64" t="str">
        <f t="shared" ca="1" si="26"/>
        <v/>
      </c>
      <c r="I47" s="64" t="str">
        <f t="shared" ca="1" si="26"/>
        <v/>
      </c>
      <c r="J47" s="6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16</v>
      </c>
      <c r="D48" s="64">
        <f t="shared" ref="D48:J48" ca="1" si="27">IF(D$2&lt;&gt;"",INDIRECT(D$2&amp;"!E55"),"")</f>
        <v>15</v>
      </c>
      <c r="E48" s="64">
        <f t="shared" ca="1" si="27"/>
        <v>18</v>
      </c>
      <c r="F48" s="64">
        <f t="shared" ca="1" si="27"/>
        <v>16</v>
      </c>
      <c r="G48" s="64" t="str">
        <f t="shared" ca="1" si="27"/>
        <v/>
      </c>
      <c r="H48" s="64" t="str">
        <f t="shared" ca="1" si="27"/>
        <v/>
      </c>
      <c r="I48" s="64" t="str">
        <f t="shared" ca="1" si="27"/>
        <v/>
      </c>
      <c r="J48" s="6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19</v>
      </c>
      <c r="D49" s="64">
        <f t="shared" ref="D49:J49" ca="1" si="28">IF(D$2&lt;&gt;"",INDIRECT(D$2&amp;"!E56"),"")</f>
        <v>19</v>
      </c>
      <c r="E49" s="64">
        <f t="shared" ca="1" si="28"/>
        <v>20</v>
      </c>
      <c r="F49" s="64">
        <f t="shared" ca="1" si="28"/>
        <v>18</v>
      </c>
      <c r="G49" s="64" t="str">
        <f t="shared" ca="1" si="28"/>
        <v/>
      </c>
      <c r="H49" s="64" t="str">
        <f t="shared" ca="1" si="28"/>
        <v/>
      </c>
      <c r="I49" s="64" t="str">
        <f t="shared" ca="1" si="28"/>
        <v/>
      </c>
      <c r="J49" s="6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1.1870000000000001</v>
      </c>
      <c r="D50" s="30">
        <f t="shared" ref="D50:J50" ca="1" si="29">IF(D$2&lt;&gt;"",INDIRECT(D$2&amp;"!E57"),"")</f>
        <v>0.91999999999999993</v>
      </c>
      <c r="E50" s="30">
        <f t="shared" ca="1" si="29"/>
        <v>1.3800000000000001</v>
      </c>
      <c r="F50" s="30">
        <f t="shared" ca="1" si="29"/>
        <v>1.26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33.299999999999997</v>
      </c>
      <c r="D54" s="14">
        <f ca="1">IF($C$18=0,"",ROUND((C40/C18*100),1))</f>
        <v>100</v>
      </c>
      <c r="E54" s="35">
        <f ca="1">ROUND((C47/C25*100),1)</f>
        <v>30.8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13.5</v>
      </c>
      <c r="D55" s="14">
        <f ca="1">IF($C$18=0,"",ROUND((C43/C21)*100,1))</f>
        <v>100</v>
      </c>
      <c r="E55" s="35">
        <f ca="1">ROUND((C50/C28)*100,1)</f>
        <v>13.9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No.1</v>
      </c>
      <c r="E59" s="26" t="str">
        <f t="shared" si="30"/>
        <v>No.2</v>
      </c>
      <c r="F59" s="26" t="str">
        <f t="shared" si="30"/>
        <v>No.3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8</v>
      </c>
      <c r="D60" s="64">
        <f t="shared" ref="D60:J60" ca="1" si="31">IF(D$2&lt;&gt;"",INDIRECT(D$2&amp;"!C66"),"")</f>
        <v>8</v>
      </c>
      <c r="E60" s="64">
        <f t="shared" ca="1" si="31"/>
        <v>9</v>
      </c>
      <c r="F60" s="64">
        <f t="shared" ca="1" si="31"/>
        <v>9</v>
      </c>
      <c r="G60" s="64" t="str">
        <f t="shared" ca="1" si="31"/>
        <v/>
      </c>
      <c r="H60" s="64" t="str">
        <f t="shared" ca="1" si="31"/>
        <v/>
      </c>
      <c r="I60" s="64" t="str">
        <f t="shared" ca="1" si="31"/>
        <v/>
      </c>
      <c r="J60" s="64" t="str">
        <f t="shared" ca="1" si="31"/>
        <v/>
      </c>
      <c r="K60" s="28">
        <f ca="1">C60*100</f>
        <v>800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23</v>
      </c>
      <c r="D61" s="64">
        <f t="shared" ref="D61:J61" ca="1" si="32">IF(D$2&lt;&gt;"",INDIRECT(D$2&amp;"!C67"),"")</f>
        <v>23</v>
      </c>
      <c r="E61" s="64">
        <f t="shared" ca="1" si="32"/>
        <v>24</v>
      </c>
      <c r="F61" s="64">
        <f t="shared" ca="1" si="32"/>
        <v>21</v>
      </c>
      <c r="G61" s="64" t="str">
        <f t="shared" ca="1" si="32"/>
        <v/>
      </c>
      <c r="H61" s="64" t="str">
        <f t="shared" ca="1" si="32"/>
        <v/>
      </c>
      <c r="I61" s="64" t="str">
        <f t="shared" ca="1" si="32"/>
        <v/>
      </c>
      <c r="J61" s="64" t="str">
        <f t="shared" ca="1" si="32"/>
        <v/>
      </c>
      <c r="K61" s="29">
        <f ca="1">C61</f>
        <v>23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31</v>
      </c>
      <c r="D62" s="64">
        <f t="shared" ref="D62:J62" ca="1" si="33">IF(D$2&lt;&gt;"",INDIRECT(D$2&amp;"!C68"),"")</f>
        <v>31</v>
      </c>
      <c r="E62" s="64">
        <f t="shared" ca="1" si="33"/>
        <v>32</v>
      </c>
      <c r="F62" s="64">
        <f t="shared" ca="1" si="33"/>
        <v>30</v>
      </c>
      <c r="G62" s="64" t="str">
        <f t="shared" ca="1" si="33"/>
        <v/>
      </c>
      <c r="H62" s="64" t="str">
        <f t="shared" ca="1" si="33"/>
        <v/>
      </c>
      <c r="I62" s="64" t="str">
        <f t="shared" ca="1" si="33"/>
        <v/>
      </c>
      <c r="J62" s="64" t="str">
        <f t="shared" ca="1" si="33"/>
        <v/>
      </c>
      <c r="K62" s="29">
        <f ca="1">C62</f>
        <v>31</v>
      </c>
    </row>
    <row r="63" spans="1:21" ht="12.75" customHeight="1" x14ac:dyDescent="0.15">
      <c r="A63" s="121" t="s">
        <v>25</v>
      </c>
      <c r="B63" s="122"/>
      <c r="C63" s="4">
        <f ca="1">ROUND(AVERAGE(D63:J63),3)</f>
        <v>7.327</v>
      </c>
      <c r="D63" s="30">
        <f t="shared" ref="D63:J63" ca="1" si="34">IF(D$2&lt;&gt;"",INDIRECT(D$2&amp;"!C69"),"")</f>
        <v>6.97</v>
      </c>
      <c r="E63" s="30">
        <f t="shared" ca="1" si="34"/>
        <v>8.2000000000000011</v>
      </c>
      <c r="F63" s="30">
        <f t="shared" ca="1" si="34"/>
        <v>6.8100000000000005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732.7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形状比＝74、Sr＝15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No.1</v>
      </c>
      <c r="E67" s="26" t="str">
        <f t="shared" si="35"/>
        <v>No.2</v>
      </c>
      <c r="F67" s="26" t="str">
        <f t="shared" si="35"/>
        <v>No.3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64">
        <f t="shared" ref="D68:J68" ca="1" si="36">IF(D$2&lt;&gt;"",INDIRECT(D$2&amp;"!D66"),"")</f>
        <v>0</v>
      </c>
      <c r="E68" s="64">
        <f t="shared" ca="1" si="36"/>
        <v>0</v>
      </c>
      <c r="F68" s="64">
        <f t="shared" ca="1" si="36"/>
        <v>0</v>
      </c>
      <c r="G68" s="64" t="str">
        <f t="shared" ca="1" si="36"/>
        <v/>
      </c>
      <c r="H68" s="64" t="str">
        <f t="shared" ca="1" si="36"/>
        <v/>
      </c>
      <c r="I68" s="64" t="str">
        <f t="shared" ca="1" si="36"/>
        <v/>
      </c>
      <c r="J68" s="64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64" t="str">
        <f t="shared" ref="D69:J69" ca="1" si="37">IF(D$2&lt;&gt;"",INDIRECT(D$2&amp;"!D67"),"")</f>
        <v/>
      </c>
      <c r="E69" s="64" t="str">
        <f t="shared" ca="1" si="37"/>
        <v/>
      </c>
      <c r="F69" s="64" t="str">
        <f t="shared" ca="1" si="37"/>
        <v/>
      </c>
      <c r="G69" s="64" t="str">
        <f t="shared" ca="1" si="37"/>
        <v/>
      </c>
      <c r="H69" s="64" t="str">
        <f t="shared" ca="1" si="37"/>
        <v/>
      </c>
      <c r="I69" s="64" t="str">
        <f t="shared" ca="1" si="37"/>
        <v/>
      </c>
      <c r="J69" s="64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64" t="str">
        <f t="shared" ref="D70:J70" ca="1" si="38">IF(D$2&lt;&gt;"",INDIRECT(D$2&amp;"!D68"),"")</f>
        <v/>
      </c>
      <c r="E70" s="64" t="str">
        <f t="shared" ca="1" si="38"/>
        <v/>
      </c>
      <c r="F70" s="64" t="str">
        <f t="shared" ca="1" si="38"/>
        <v/>
      </c>
      <c r="G70" s="64" t="str">
        <f t="shared" ca="1" si="38"/>
        <v/>
      </c>
      <c r="H70" s="64" t="str">
        <f t="shared" ca="1" si="38"/>
        <v/>
      </c>
      <c r="I70" s="64" t="str">
        <f t="shared" ca="1" si="38"/>
        <v/>
      </c>
      <c r="J70" s="64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No.1</v>
      </c>
      <c r="E74" s="26" t="str">
        <f t="shared" si="40"/>
        <v>No.2</v>
      </c>
      <c r="F74" s="26" t="str">
        <f t="shared" si="40"/>
        <v>No.3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9</v>
      </c>
      <c r="D75" s="64">
        <f t="shared" ref="D75:J75" ca="1" si="41">IF(D$2&lt;&gt;"",INDIRECT(D$2&amp;"!E66"),"")</f>
        <v>8</v>
      </c>
      <c r="E75" s="64">
        <f t="shared" ca="1" si="41"/>
        <v>9</v>
      </c>
      <c r="F75" s="64">
        <f t="shared" ca="1" si="41"/>
        <v>9</v>
      </c>
      <c r="G75" s="64" t="str">
        <f t="shared" ca="1" si="41"/>
        <v/>
      </c>
      <c r="H75" s="64" t="str">
        <f t="shared" ca="1" si="41"/>
        <v/>
      </c>
      <c r="I75" s="64" t="str">
        <f t="shared" ca="1" si="41"/>
        <v/>
      </c>
      <c r="J75" s="64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23</v>
      </c>
      <c r="D76" s="64">
        <f t="shared" ref="D76:J76" ca="1" si="42">IF(D$2&lt;&gt;"",INDIRECT(D$2&amp;"!E67"),"")</f>
        <v>23</v>
      </c>
      <c r="E76" s="64">
        <f t="shared" ca="1" si="42"/>
        <v>24</v>
      </c>
      <c r="F76" s="64">
        <f t="shared" ca="1" si="42"/>
        <v>21</v>
      </c>
      <c r="G76" s="64" t="str">
        <f t="shared" ca="1" si="42"/>
        <v/>
      </c>
      <c r="H76" s="64" t="str">
        <f t="shared" ca="1" si="42"/>
        <v/>
      </c>
      <c r="I76" s="64" t="str">
        <f t="shared" ca="1" si="42"/>
        <v/>
      </c>
      <c r="J76" s="64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31</v>
      </c>
      <c r="D77" s="64">
        <f t="shared" ref="D77:J77" ca="1" si="43">IF(D$2&lt;&gt;"",INDIRECT(D$2&amp;"!E68"),"")</f>
        <v>31</v>
      </c>
      <c r="E77" s="64">
        <f t="shared" ca="1" si="43"/>
        <v>32</v>
      </c>
      <c r="F77" s="64">
        <f t="shared" ca="1" si="43"/>
        <v>30</v>
      </c>
      <c r="G77" s="64" t="str">
        <f t="shared" ca="1" si="43"/>
        <v/>
      </c>
      <c r="H77" s="64" t="str">
        <f t="shared" ca="1" si="43"/>
        <v/>
      </c>
      <c r="I77" s="64" t="str">
        <f t="shared" ca="1" si="43"/>
        <v/>
      </c>
      <c r="J77" s="64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7.327</v>
      </c>
      <c r="D78" s="30">
        <f t="shared" ref="D78:J78" ca="1" si="44">IF(D$2&lt;&gt;"",INDIRECT(D$2&amp;"!E69"),"")</f>
        <v>6.97</v>
      </c>
      <c r="E78" s="30">
        <f t="shared" ca="1" si="44"/>
        <v>8.2000000000000011</v>
      </c>
      <c r="F78" s="30">
        <f t="shared" ca="1" si="44"/>
        <v>6.8100000000000005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AJ120"/>
  <sheetViews>
    <sheetView showGridLines="0" view="pageBreakPreview" topLeftCell="A25" zoomScale="98" zoomScaleNormal="85" zoomScaleSheetLayoutView="98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257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6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5">
        <v>0</v>
      </c>
      <c r="L3" s="65">
        <v>12</v>
      </c>
      <c r="M3" s="65">
        <v>22</v>
      </c>
      <c r="N3" s="65">
        <v>32</v>
      </c>
      <c r="O3" s="65">
        <v>42</v>
      </c>
      <c r="P3" s="65" t="s">
        <v>14</v>
      </c>
      <c r="Q3" s="65">
        <v>0</v>
      </c>
      <c r="R3" s="65">
        <v>12</v>
      </c>
      <c r="S3" s="65">
        <v>22</v>
      </c>
      <c r="T3" s="65">
        <v>32</v>
      </c>
      <c r="U3" s="65" t="s">
        <v>14</v>
      </c>
      <c r="V3" s="65">
        <v>0</v>
      </c>
      <c r="W3" s="65">
        <v>12</v>
      </c>
      <c r="X3" s="65">
        <v>22</v>
      </c>
      <c r="Y3" s="65">
        <v>42</v>
      </c>
      <c r="Z3" s="65" t="s">
        <v>14</v>
      </c>
      <c r="AA3" s="65">
        <v>0</v>
      </c>
      <c r="AB3" s="65">
        <v>12</v>
      </c>
      <c r="AC3" s="65">
        <v>22</v>
      </c>
      <c r="AD3" s="65">
        <v>32</v>
      </c>
      <c r="AE3" s="65">
        <v>42</v>
      </c>
      <c r="AF3" s="65" t="s">
        <v>14</v>
      </c>
      <c r="AG3" s="65">
        <v>0</v>
      </c>
      <c r="AH3" s="65">
        <v>12</v>
      </c>
      <c r="AI3" s="65">
        <v>42</v>
      </c>
      <c r="AJ3" s="65" t="s">
        <v>14</v>
      </c>
    </row>
    <row r="4" spans="1:36" ht="12.95" customHeight="1" x14ac:dyDescent="0.15">
      <c r="A4" s="64">
        <v>511</v>
      </c>
      <c r="B4" s="108" t="s">
        <v>59</v>
      </c>
      <c r="C4" s="108"/>
      <c r="D4" s="64">
        <v>26</v>
      </c>
      <c r="E4" s="64">
        <v>17</v>
      </c>
      <c r="F4" s="4">
        <f t="shared" ref="F4:F43" si="0">IF(D4&gt;0,IF(B4="スギ",P4,IF(B4="ヒノキ",U4,IF(B4="アカマツ",Z4,IF(B4="カラマツ",AF4,AJ4)))),"")</f>
        <v>0.41</v>
      </c>
      <c r="G4" s="5" t="s">
        <v>69</v>
      </c>
      <c r="H4" s="64"/>
      <c r="I4" s="92" t="s">
        <v>283</v>
      </c>
      <c r="J4" s="1" t="s">
        <v>15</v>
      </c>
      <c r="K4" s="65">
        <f t="shared" ref="K4:K43" si="1">IF(ROUND(10^(-5+0.8769+1.7454*LOG(D4)+1.014*LOG(E4)),2)&gt;=0.01,ROUND(10^(-5+0.8769+1.7454*LOG(D4)+1.014*LOG(E4)),2),ROUND(10^(-5+0.8769+1.7454*LOG(D4)+1.014*LOG(E4)),3))</f>
        <v>0.39</v>
      </c>
      <c r="L4" s="65">
        <f t="shared" ref="L4:L43" si="2">ROUND(10^(-5+0.73504+1.83346*LOG(D4)+1.06569*LOG(E4)),2)</f>
        <v>0.44</v>
      </c>
      <c r="M4" s="65">
        <f t="shared" ref="M4:M43" si="3">ROUND(10^(-5+0.71514+1.74357*LOG(D4)+1.17719*LOG(E4)),2)</f>
        <v>0.43</v>
      </c>
      <c r="N4" s="65">
        <f t="shared" ref="N4:N43" si="4">ROUND(10^(-5+0.82956+1.76381*LOG(D4)+1.06412*LOG(E4)),2)</f>
        <v>0.43</v>
      </c>
      <c r="O4" s="65">
        <f t="shared" ref="O4:O43" si="5">ROUND(10^(-5+0.88226+1.79204*LOG(D4)+0.99303*LOG(E4)),2)</f>
        <v>0.44</v>
      </c>
      <c r="P4" s="65">
        <f>HLOOKUP($D4,K$3:O$43,MATCH($A4,$A$3:$A$43,0),1)</f>
        <v>0.43</v>
      </c>
      <c r="Q4" s="65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65">
        <f t="shared" ref="R4:R43" si="7">ROUND(10^(1.905709*LOG(D4)+1.011385*LOG(E4)-4.293729),2)</f>
        <v>0.44</v>
      </c>
      <c r="S4" s="65">
        <f t="shared" ref="S4:S43" si="8">ROUND(10^(1.771888*LOG(D4)+1.138415*LOG(E4)-4.271259),2)</f>
        <v>0.43</v>
      </c>
      <c r="T4" s="65">
        <f t="shared" ref="T4:T43" si="9">ROUND(10^(1.671519*LOG(D4)+1.363617*LOG(E4)-4.404407),2)</f>
        <v>0.44</v>
      </c>
      <c r="U4" s="65">
        <f t="shared" ref="U4:U43" si="10">HLOOKUP($D4,Q$3:T$43,MATCH($A4,$A$3:$A$43,0),1)</f>
        <v>0.43</v>
      </c>
      <c r="V4" s="65">
        <f t="shared" ref="V4:V43" si="11">IF(ROUND(10^(-4.249503+1.946501*LOG(D4)+0.942682*LOG(E4)),2)&gt;=0.01,ROUND(10^(-4.249503+1.946501*LOG(D4)+0.942682*LOG(E4)),2),ROUND(10^(-4.249503+1.946501*LOG(D4)+0.942682*LOG(E4)),3))</f>
        <v>0.46</v>
      </c>
      <c r="W4" s="65">
        <f t="shared" ref="W4:W43" si="12">ROUND(10^(-4.155639+1.847898*LOG(D4)+0.951955*LOG(E4)),2)</f>
        <v>0.43</v>
      </c>
      <c r="X4" s="65">
        <f t="shared" ref="X4:X43" si="13">ROUND(10^(-4.194535+1.804172*LOG(D4)+1.034248*LOG(E4)),2)</f>
        <v>0.43</v>
      </c>
      <c r="Y4" s="65">
        <f t="shared" ref="Y4:Y43" si="14">ROUND(10^(-4.42347+2.006485*LOG(D4)+0.967757*LOG(E4)),2)</f>
        <v>0.4</v>
      </c>
      <c r="Z4" s="65">
        <f t="shared" ref="Z4:Z43" si="15">HLOOKUP($D4,V$3:Y$43,MATCH($A4,$A$3:$A$43,0),1)</f>
        <v>0.43</v>
      </c>
      <c r="AA4" s="65">
        <f t="shared" ref="AA4:AA43" si="16">IF(ROUND(10^(1.80389*LOG(D4)+0.962587*LOG(E4)-4.155099),2)&gt;=0.01,ROUND(10^(1.80389*LOG(D4)+0.962587*LOG(E4)-4.155099),2),ROUND(10^(1.80389*LOG(D4)+0.962587*LOG(E4)-4.155099),3))</f>
        <v>0.38</v>
      </c>
      <c r="AB4" s="65">
        <f t="shared" ref="AB4:AB43" si="17">ROUND(10^(1.979213*LOG(D4)+0.998347*LOG(E4)-4.369281),2)</f>
        <v>0.46</v>
      </c>
      <c r="AC4" s="65">
        <f t="shared" ref="AC4:AC43" si="18">ROUND(10^(1.904401*LOG(D4)+1.062478*LOG(E4)-4.348104),2)</f>
        <v>0.45</v>
      </c>
      <c r="AD4" s="65">
        <f t="shared" ref="AD4:AD43" si="19">ROUND(10^(1.640825*LOG(D4)+1.080387*LOG(E4)-3.976731),2)</f>
        <v>0.47</v>
      </c>
      <c r="AE4" s="65">
        <f t="shared" ref="AE4:AE43" si="20">ROUND(10^(1.90887*LOG(D4)+1.088002*LOG(E4)-4.431495),2)</f>
        <v>0.41</v>
      </c>
      <c r="AF4" s="65">
        <f t="shared" ref="AF4:AF43" si="21">HLOOKUP($D4,AA$3:AE$43,MATCH($A4,$A$3:$A$43,0),1)</f>
        <v>0.45</v>
      </c>
      <c r="AG4" s="65">
        <f t="shared" ref="AG4:AG43" si="22">IF(ROUND(10^(1.94019664*LOG(D4)+0.84689666*LOG(E4)-4.20067295),2)&gt;=0.01,ROUND(10^(1.94019664*LOG(D4)+0.84689666*LOG(E4)-4.20067295),2),ROUND(10^(1.94019664*LOG(D4)+0.84689666*LOG(E4)-4.20067295),3))</f>
        <v>0.39</v>
      </c>
      <c r="AH4" s="65">
        <f t="shared" ref="AH4:AH43" si="23">ROUND(10^(1.93813902*LOG(D4)+0.96697002*LOG(E4)-4.32216295),2)</f>
        <v>0.41</v>
      </c>
      <c r="AI4" s="65">
        <f t="shared" ref="AI4:AI43" si="24">ROUND(10^(1.82464098*LOG(D4)+0.97625989*LOG(E4)-4.15096808),2)</f>
        <v>0.43</v>
      </c>
      <c r="AJ4" s="65">
        <f t="shared" ref="AJ4:AJ43" si="25">HLOOKUP($D4,AG$3:AI$43,MATCH($A4,$A$3:$A$43,0),1)</f>
        <v>0.41</v>
      </c>
    </row>
    <row r="5" spans="1:36" ht="12.95" customHeight="1" x14ac:dyDescent="0.15">
      <c r="A5" s="64">
        <v>512</v>
      </c>
      <c r="B5" s="108" t="s">
        <v>59</v>
      </c>
      <c r="C5" s="108"/>
      <c r="D5" s="64">
        <v>26</v>
      </c>
      <c r="E5" s="64">
        <v>17</v>
      </c>
      <c r="F5" s="4">
        <f t="shared" si="0"/>
        <v>0.41</v>
      </c>
      <c r="G5" s="5" t="s">
        <v>69</v>
      </c>
      <c r="H5" s="64"/>
      <c r="I5" s="64"/>
      <c r="J5" s="1" t="s">
        <v>15</v>
      </c>
      <c r="K5" s="65">
        <f t="shared" si="1"/>
        <v>0.39</v>
      </c>
      <c r="L5" s="65">
        <f t="shared" si="2"/>
        <v>0.44</v>
      </c>
      <c r="M5" s="65">
        <f t="shared" si="3"/>
        <v>0.43</v>
      </c>
      <c r="N5" s="65">
        <f t="shared" si="4"/>
        <v>0.43</v>
      </c>
      <c r="O5" s="65">
        <f t="shared" si="5"/>
        <v>0.44</v>
      </c>
      <c r="P5" s="65">
        <f t="shared" ref="P5:P43" si="26">HLOOKUP($D5,K$3:O$43,MATCH(A5,$A$3:$A$43,0),1)</f>
        <v>0.43</v>
      </c>
      <c r="Q5" s="65">
        <f t="shared" si="6"/>
        <v>0.4</v>
      </c>
      <c r="R5" s="65">
        <f t="shared" si="7"/>
        <v>0.44</v>
      </c>
      <c r="S5" s="65">
        <f t="shared" si="8"/>
        <v>0.43</v>
      </c>
      <c r="T5" s="65">
        <f t="shared" si="9"/>
        <v>0.44</v>
      </c>
      <c r="U5" s="65">
        <f t="shared" si="10"/>
        <v>0.43</v>
      </c>
      <c r="V5" s="65">
        <f t="shared" si="11"/>
        <v>0.46</v>
      </c>
      <c r="W5" s="65">
        <f t="shared" si="12"/>
        <v>0.43</v>
      </c>
      <c r="X5" s="65">
        <f t="shared" si="13"/>
        <v>0.43</v>
      </c>
      <c r="Y5" s="65">
        <f t="shared" si="14"/>
        <v>0.4</v>
      </c>
      <c r="Z5" s="65">
        <f t="shared" si="15"/>
        <v>0.43</v>
      </c>
      <c r="AA5" s="65">
        <f t="shared" si="16"/>
        <v>0.38</v>
      </c>
      <c r="AB5" s="65">
        <f t="shared" si="17"/>
        <v>0.46</v>
      </c>
      <c r="AC5" s="65">
        <f t="shared" si="18"/>
        <v>0.45</v>
      </c>
      <c r="AD5" s="65">
        <f t="shared" si="19"/>
        <v>0.47</v>
      </c>
      <c r="AE5" s="65">
        <f t="shared" si="20"/>
        <v>0.41</v>
      </c>
      <c r="AF5" s="65">
        <f t="shared" si="21"/>
        <v>0.45</v>
      </c>
      <c r="AG5" s="65">
        <f t="shared" si="22"/>
        <v>0.39</v>
      </c>
      <c r="AH5" s="65">
        <f t="shared" si="23"/>
        <v>0.41</v>
      </c>
      <c r="AI5" s="65">
        <f t="shared" si="24"/>
        <v>0.43</v>
      </c>
      <c r="AJ5" s="65">
        <f t="shared" si="25"/>
        <v>0.41</v>
      </c>
    </row>
    <row r="6" spans="1:36" ht="12.95" customHeight="1" x14ac:dyDescent="0.15">
      <c r="A6" s="79">
        <v>513</v>
      </c>
      <c r="B6" s="108" t="s">
        <v>59</v>
      </c>
      <c r="C6" s="108"/>
      <c r="D6" s="64">
        <v>24</v>
      </c>
      <c r="E6" s="64">
        <v>16</v>
      </c>
      <c r="F6" s="4">
        <f t="shared" si="0"/>
        <v>0.33</v>
      </c>
      <c r="G6" s="5" t="s">
        <v>69</v>
      </c>
      <c r="H6" s="75" t="s">
        <v>65</v>
      </c>
      <c r="I6" s="64"/>
      <c r="J6" s="1" t="s">
        <v>15</v>
      </c>
      <c r="K6" s="65">
        <f t="shared" si="1"/>
        <v>0.32</v>
      </c>
      <c r="L6" s="65">
        <f t="shared" si="2"/>
        <v>0.35</v>
      </c>
      <c r="M6" s="65">
        <f t="shared" si="3"/>
        <v>0.35</v>
      </c>
      <c r="N6" s="65">
        <f t="shared" si="4"/>
        <v>0.35</v>
      </c>
      <c r="O6" s="65">
        <f t="shared" si="5"/>
        <v>0.36</v>
      </c>
      <c r="P6" s="65">
        <f t="shared" si="26"/>
        <v>0.35</v>
      </c>
      <c r="Q6" s="65">
        <f t="shared" si="6"/>
        <v>0.32</v>
      </c>
      <c r="R6" s="65">
        <f t="shared" si="7"/>
        <v>0.36</v>
      </c>
      <c r="S6" s="65">
        <f t="shared" si="8"/>
        <v>0.35</v>
      </c>
      <c r="T6" s="65">
        <f t="shared" si="9"/>
        <v>0.35</v>
      </c>
      <c r="U6" s="65">
        <f t="shared" si="10"/>
        <v>0.35</v>
      </c>
      <c r="V6" s="65">
        <f t="shared" si="11"/>
        <v>0.37</v>
      </c>
      <c r="W6" s="65">
        <f t="shared" si="12"/>
        <v>0.35</v>
      </c>
      <c r="X6" s="65">
        <f t="shared" si="13"/>
        <v>0.35</v>
      </c>
      <c r="Y6" s="65">
        <f t="shared" si="14"/>
        <v>0.32</v>
      </c>
      <c r="Z6" s="65">
        <f t="shared" si="15"/>
        <v>0.35</v>
      </c>
      <c r="AA6" s="65">
        <f t="shared" si="16"/>
        <v>0.31</v>
      </c>
      <c r="AB6" s="65">
        <f t="shared" si="17"/>
        <v>0.37</v>
      </c>
      <c r="AC6" s="65">
        <f t="shared" si="18"/>
        <v>0.36</v>
      </c>
      <c r="AD6" s="65">
        <f t="shared" si="19"/>
        <v>0.39</v>
      </c>
      <c r="AE6" s="65">
        <f t="shared" si="20"/>
        <v>0.33</v>
      </c>
      <c r="AF6" s="65">
        <f t="shared" si="21"/>
        <v>0.36</v>
      </c>
      <c r="AG6" s="65">
        <f t="shared" si="22"/>
        <v>0.31</v>
      </c>
      <c r="AH6" s="65">
        <f t="shared" si="23"/>
        <v>0.33</v>
      </c>
      <c r="AI6" s="65">
        <f t="shared" si="24"/>
        <v>0.35</v>
      </c>
      <c r="AJ6" s="65">
        <f t="shared" si="25"/>
        <v>0.33</v>
      </c>
    </row>
    <row r="7" spans="1:36" ht="12.95" customHeight="1" x14ac:dyDescent="0.15">
      <c r="A7" s="79">
        <v>514</v>
      </c>
      <c r="B7" s="108" t="s">
        <v>127</v>
      </c>
      <c r="C7" s="108"/>
      <c r="D7" s="64">
        <v>24</v>
      </c>
      <c r="E7" s="64">
        <v>16</v>
      </c>
      <c r="F7" s="4">
        <f t="shared" si="0"/>
        <v>0.33</v>
      </c>
      <c r="G7" s="5"/>
      <c r="H7" s="64"/>
      <c r="I7" s="64"/>
      <c r="J7" s="1" t="s">
        <v>15</v>
      </c>
      <c r="K7" s="65">
        <f t="shared" si="1"/>
        <v>0.32</v>
      </c>
      <c r="L7" s="65">
        <f t="shared" si="2"/>
        <v>0.35</v>
      </c>
      <c r="M7" s="65">
        <f t="shared" si="3"/>
        <v>0.35</v>
      </c>
      <c r="N7" s="65">
        <f t="shared" si="4"/>
        <v>0.35</v>
      </c>
      <c r="O7" s="65">
        <f t="shared" si="5"/>
        <v>0.36</v>
      </c>
      <c r="P7" s="65">
        <f t="shared" si="26"/>
        <v>0.35</v>
      </c>
      <c r="Q7" s="65">
        <f t="shared" si="6"/>
        <v>0.32</v>
      </c>
      <c r="R7" s="65">
        <f t="shared" si="7"/>
        <v>0.36</v>
      </c>
      <c r="S7" s="65">
        <f t="shared" si="8"/>
        <v>0.35</v>
      </c>
      <c r="T7" s="65">
        <f t="shared" si="9"/>
        <v>0.35</v>
      </c>
      <c r="U7" s="65">
        <f t="shared" si="10"/>
        <v>0.35</v>
      </c>
      <c r="V7" s="65">
        <f t="shared" si="11"/>
        <v>0.37</v>
      </c>
      <c r="W7" s="65">
        <f t="shared" si="12"/>
        <v>0.35</v>
      </c>
      <c r="X7" s="65">
        <f t="shared" si="13"/>
        <v>0.35</v>
      </c>
      <c r="Y7" s="65">
        <f t="shared" si="14"/>
        <v>0.32</v>
      </c>
      <c r="Z7" s="65">
        <f t="shared" si="15"/>
        <v>0.35</v>
      </c>
      <c r="AA7" s="65">
        <f t="shared" si="16"/>
        <v>0.31</v>
      </c>
      <c r="AB7" s="65">
        <f t="shared" si="17"/>
        <v>0.37</v>
      </c>
      <c r="AC7" s="65">
        <f t="shared" si="18"/>
        <v>0.36</v>
      </c>
      <c r="AD7" s="65">
        <f t="shared" si="19"/>
        <v>0.39</v>
      </c>
      <c r="AE7" s="65">
        <f t="shared" si="20"/>
        <v>0.33</v>
      </c>
      <c r="AF7" s="65">
        <f t="shared" si="21"/>
        <v>0.36</v>
      </c>
      <c r="AG7" s="65">
        <f t="shared" si="22"/>
        <v>0.31</v>
      </c>
      <c r="AH7" s="65">
        <f t="shared" si="23"/>
        <v>0.33</v>
      </c>
      <c r="AI7" s="65">
        <f t="shared" si="24"/>
        <v>0.35</v>
      </c>
      <c r="AJ7" s="65">
        <f t="shared" si="25"/>
        <v>0.33</v>
      </c>
    </row>
    <row r="8" spans="1:36" ht="12.95" customHeight="1" x14ac:dyDescent="0.15">
      <c r="A8" s="79">
        <v>515</v>
      </c>
      <c r="B8" s="108" t="s">
        <v>127</v>
      </c>
      <c r="C8" s="108"/>
      <c r="D8" s="64">
        <v>8</v>
      </c>
      <c r="E8" s="64">
        <v>8</v>
      </c>
      <c r="F8" s="4">
        <f t="shared" si="0"/>
        <v>0.02</v>
      </c>
      <c r="G8" s="5" t="s">
        <v>69</v>
      </c>
      <c r="H8" s="79" t="s">
        <v>65</v>
      </c>
      <c r="I8" s="64"/>
      <c r="J8" s="1" t="s">
        <v>15</v>
      </c>
      <c r="K8" s="65">
        <f t="shared" si="1"/>
        <v>0.02</v>
      </c>
      <c r="L8" s="65">
        <f t="shared" si="2"/>
        <v>0.02</v>
      </c>
      <c r="M8" s="65">
        <f t="shared" si="3"/>
        <v>0.02</v>
      </c>
      <c r="N8" s="65">
        <f t="shared" si="4"/>
        <v>0.02</v>
      </c>
      <c r="O8" s="65">
        <f t="shared" si="5"/>
        <v>0.02</v>
      </c>
      <c r="P8" s="65">
        <f t="shared" si="26"/>
        <v>0.02</v>
      </c>
      <c r="Q8" s="65">
        <f t="shared" si="6"/>
        <v>0.02</v>
      </c>
      <c r="R8" s="65">
        <f t="shared" si="7"/>
        <v>0.02</v>
      </c>
      <c r="S8" s="65">
        <f t="shared" si="8"/>
        <v>0.02</v>
      </c>
      <c r="T8" s="65">
        <f t="shared" si="9"/>
        <v>0.02</v>
      </c>
      <c r="U8" s="65">
        <f t="shared" si="10"/>
        <v>0.02</v>
      </c>
      <c r="V8" s="65">
        <f t="shared" si="11"/>
        <v>0.02</v>
      </c>
      <c r="W8" s="65">
        <f t="shared" si="12"/>
        <v>0.02</v>
      </c>
      <c r="X8" s="65">
        <f t="shared" si="13"/>
        <v>0.02</v>
      </c>
      <c r="Y8" s="65">
        <f t="shared" si="14"/>
        <v>0.02</v>
      </c>
      <c r="Z8" s="65">
        <f t="shared" si="15"/>
        <v>0.02</v>
      </c>
      <c r="AA8" s="65">
        <f t="shared" si="16"/>
        <v>0.02</v>
      </c>
      <c r="AB8" s="65">
        <f t="shared" si="17"/>
        <v>0.02</v>
      </c>
      <c r="AC8" s="65">
        <f t="shared" si="18"/>
        <v>0.02</v>
      </c>
      <c r="AD8" s="65">
        <f t="shared" si="19"/>
        <v>0.03</v>
      </c>
      <c r="AE8" s="65">
        <f t="shared" si="20"/>
        <v>0.02</v>
      </c>
      <c r="AF8" s="65">
        <f t="shared" si="21"/>
        <v>0.02</v>
      </c>
      <c r="AG8" s="65">
        <f t="shared" si="22"/>
        <v>0.02</v>
      </c>
      <c r="AH8" s="65">
        <f t="shared" si="23"/>
        <v>0.02</v>
      </c>
      <c r="AI8" s="65">
        <f t="shared" si="24"/>
        <v>0.02</v>
      </c>
      <c r="AJ8" s="65">
        <f t="shared" si="25"/>
        <v>0.02</v>
      </c>
    </row>
    <row r="9" spans="1:36" ht="12.95" customHeight="1" x14ac:dyDescent="0.15">
      <c r="A9" s="79">
        <v>516</v>
      </c>
      <c r="B9" s="108" t="s">
        <v>127</v>
      </c>
      <c r="C9" s="108"/>
      <c r="D9" s="64">
        <v>8</v>
      </c>
      <c r="E9" s="64">
        <v>8</v>
      </c>
      <c r="F9" s="4">
        <f t="shared" si="0"/>
        <v>0.02</v>
      </c>
      <c r="G9" s="5" t="s">
        <v>69</v>
      </c>
      <c r="H9" s="79" t="s">
        <v>65</v>
      </c>
      <c r="I9" s="64"/>
      <c r="J9" s="1" t="s">
        <v>15</v>
      </c>
      <c r="K9" s="65">
        <f t="shared" si="1"/>
        <v>0.02</v>
      </c>
      <c r="L9" s="65">
        <f t="shared" si="2"/>
        <v>0.02</v>
      </c>
      <c r="M9" s="65">
        <f t="shared" si="3"/>
        <v>0.02</v>
      </c>
      <c r="N9" s="65">
        <f t="shared" si="4"/>
        <v>0.02</v>
      </c>
      <c r="O9" s="65">
        <f t="shared" si="5"/>
        <v>0.02</v>
      </c>
      <c r="P9" s="65">
        <f t="shared" si="26"/>
        <v>0.02</v>
      </c>
      <c r="Q9" s="65">
        <f t="shared" si="6"/>
        <v>0.02</v>
      </c>
      <c r="R9" s="65">
        <f t="shared" si="7"/>
        <v>0.02</v>
      </c>
      <c r="S9" s="65">
        <f t="shared" si="8"/>
        <v>0.02</v>
      </c>
      <c r="T9" s="65">
        <f t="shared" si="9"/>
        <v>0.02</v>
      </c>
      <c r="U9" s="65">
        <f t="shared" si="10"/>
        <v>0.02</v>
      </c>
      <c r="V9" s="65">
        <f t="shared" si="11"/>
        <v>0.02</v>
      </c>
      <c r="W9" s="65">
        <f t="shared" si="12"/>
        <v>0.02</v>
      </c>
      <c r="X9" s="65">
        <f t="shared" si="13"/>
        <v>0.02</v>
      </c>
      <c r="Y9" s="65">
        <f t="shared" si="14"/>
        <v>0.02</v>
      </c>
      <c r="Z9" s="65">
        <f t="shared" si="15"/>
        <v>0.02</v>
      </c>
      <c r="AA9" s="65">
        <f t="shared" si="16"/>
        <v>0.02</v>
      </c>
      <c r="AB9" s="65">
        <f t="shared" si="17"/>
        <v>0.02</v>
      </c>
      <c r="AC9" s="65">
        <f t="shared" si="18"/>
        <v>0.02</v>
      </c>
      <c r="AD9" s="65">
        <f t="shared" si="19"/>
        <v>0.03</v>
      </c>
      <c r="AE9" s="65">
        <f t="shared" si="20"/>
        <v>0.02</v>
      </c>
      <c r="AF9" s="65">
        <f t="shared" si="21"/>
        <v>0.02</v>
      </c>
      <c r="AG9" s="65">
        <f t="shared" si="22"/>
        <v>0.02</v>
      </c>
      <c r="AH9" s="65">
        <f t="shared" si="23"/>
        <v>0.02</v>
      </c>
      <c r="AI9" s="65">
        <f t="shared" si="24"/>
        <v>0.02</v>
      </c>
      <c r="AJ9" s="65">
        <f t="shared" si="25"/>
        <v>0.02</v>
      </c>
    </row>
    <row r="10" spans="1:36" ht="12.95" customHeight="1" x14ac:dyDescent="0.15">
      <c r="A10" s="79">
        <v>517</v>
      </c>
      <c r="B10" s="108" t="s">
        <v>127</v>
      </c>
      <c r="C10" s="108"/>
      <c r="D10" s="64">
        <v>12</v>
      </c>
      <c r="E10" s="64">
        <v>10</v>
      </c>
      <c r="F10" s="4">
        <f t="shared" si="0"/>
        <v>0.05</v>
      </c>
      <c r="G10" s="5" t="s">
        <v>69</v>
      </c>
      <c r="H10" s="79" t="s">
        <v>65</v>
      </c>
      <c r="I10" s="64"/>
      <c r="J10" s="1" t="s">
        <v>15</v>
      </c>
      <c r="K10" s="65">
        <f t="shared" si="1"/>
        <v>0.06</v>
      </c>
      <c r="L10" s="65">
        <f t="shared" si="2"/>
        <v>0.06</v>
      </c>
      <c r="M10" s="65">
        <f t="shared" si="3"/>
        <v>0.06</v>
      </c>
      <c r="N10" s="65">
        <f t="shared" si="4"/>
        <v>0.06</v>
      </c>
      <c r="O10" s="65">
        <f t="shared" si="5"/>
        <v>0.06</v>
      </c>
      <c r="P10" s="65">
        <f t="shared" si="26"/>
        <v>0.06</v>
      </c>
      <c r="Q10" s="65">
        <f t="shared" si="6"/>
        <v>0.06</v>
      </c>
      <c r="R10" s="65">
        <f t="shared" si="7"/>
        <v>0.06</v>
      </c>
      <c r="S10" s="65">
        <f t="shared" si="8"/>
        <v>0.06</v>
      </c>
      <c r="T10" s="65">
        <f t="shared" si="9"/>
        <v>0.06</v>
      </c>
      <c r="U10" s="65">
        <f t="shared" si="10"/>
        <v>0.06</v>
      </c>
      <c r="V10" s="65">
        <f t="shared" si="11"/>
        <v>0.06</v>
      </c>
      <c r="W10" s="65">
        <f t="shared" si="12"/>
        <v>0.06</v>
      </c>
      <c r="X10" s="65">
        <f t="shared" si="13"/>
        <v>0.06</v>
      </c>
      <c r="Y10" s="65">
        <f t="shared" si="14"/>
        <v>0.05</v>
      </c>
      <c r="Z10" s="65">
        <f t="shared" si="15"/>
        <v>0.06</v>
      </c>
      <c r="AA10" s="65">
        <f t="shared" si="16"/>
        <v>0.06</v>
      </c>
      <c r="AB10" s="65">
        <f t="shared" si="17"/>
        <v>0.06</v>
      </c>
      <c r="AC10" s="65">
        <f t="shared" si="18"/>
        <v>0.06</v>
      </c>
      <c r="AD10" s="65">
        <f t="shared" si="19"/>
        <v>7.0000000000000007E-2</v>
      </c>
      <c r="AE10" s="65">
        <f t="shared" si="20"/>
        <v>0.05</v>
      </c>
      <c r="AF10" s="65">
        <f t="shared" si="21"/>
        <v>0.06</v>
      </c>
      <c r="AG10" s="65">
        <f t="shared" si="22"/>
        <v>0.05</v>
      </c>
      <c r="AH10" s="65">
        <f t="shared" si="23"/>
        <v>0.05</v>
      </c>
      <c r="AI10" s="65">
        <f t="shared" si="24"/>
        <v>0.06</v>
      </c>
      <c r="AJ10" s="65">
        <f t="shared" si="25"/>
        <v>0.05</v>
      </c>
    </row>
    <row r="11" spans="1:36" ht="12.95" customHeight="1" x14ac:dyDescent="0.15">
      <c r="A11" s="79">
        <v>518</v>
      </c>
      <c r="B11" s="108" t="s">
        <v>127</v>
      </c>
      <c r="C11" s="108"/>
      <c r="D11" s="64">
        <v>14</v>
      </c>
      <c r="E11" s="64">
        <v>11</v>
      </c>
      <c r="F11" s="4">
        <f t="shared" si="0"/>
        <v>0.08</v>
      </c>
      <c r="G11" s="5" t="s">
        <v>69</v>
      </c>
      <c r="H11" s="79" t="s">
        <v>65</v>
      </c>
      <c r="I11" s="64"/>
      <c r="J11" s="1" t="s">
        <v>15</v>
      </c>
      <c r="K11" s="65">
        <f t="shared" si="1"/>
        <v>0.09</v>
      </c>
      <c r="L11" s="65">
        <f t="shared" si="2"/>
        <v>0.09</v>
      </c>
      <c r="M11" s="65">
        <f t="shared" si="3"/>
        <v>0.09</v>
      </c>
      <c r="N11" s="65">
        <f t="shared" si="4"/>
        <v>0.09</v>
      </c>
      <c r="O11" s="65">
        <f t="shared" si="5"/>
        <v>0.09</v>
      </c>
      <c r="P11" s="65">
        <f t="shared" si="26"/>
        <v>0.09</v>
      </c>
      <c r="Q11" s="65">
        <f t="shared" si="6"/>
        <v>0.08</v>
      </c>
      <c r="R11" s="65">
        <f t="shared" si="7"/>
        <v>0.09</v>
      </c>
      <c r="S11" s="65">
        <f t="shared" si="8"/>
        <v>0.09</v>
      </c>
      <c r="T11" s="65">
        <f t="shared" si="9"/>
        <v>0.09</v>
      </c>
      <c r="U11" s="65">
        <f t="shared" si="10"/>
        <v>0.09</v>
      </c>
      <c r="V11" s="65">
        <f t="shared" si="11"/>
        <v>0.09</v>
      </c>
      <c r="W11" s="65">
        <f t="shared" si="12"/>
        <v>0.09</v>
      </c>
      <c r="X11" s="65">
        <f t="shared" si="13"/>
        <v>0.09</v>
      </c>
      <c r="Y11" s="65">
        <f t="shared" si="14"/>
        <v>0.08</v>
      </c>
      <c r="Z11" s="65">
        <f t="shared" si="15"/>
        <v>0.09</v>
      </c>
      <c r="AA11" s="65">
        <f t="shared" si="16"/>
        <v>0.08</v>
      </c>
      <c r="AB11" s="65">
        <f t="shared" si="17"/>
        <v>0.09</v>
      </c>
      <c r="AC11" s="65">
        <f t="shared" si="18"/>
        <v>0.09</v>
      </c>
      <c r="AD11" s="65">
        <f t="shared" si="19"/>
        <v>0.11</v>
      </c>
      <c r="AE11" s="65">
        <f t="shared" si="20"/>
        <v>0.08</v>
      </c>
      <c r="AF11" s="65">
        <f t="shared" si="21"/>
        <v>0.09</v>
      </c>
      <c r="AG11" s="65">
        <f t="shared" si="22"/>
        <v>0.08</v>
      </c>
      <c r="AH11" s="65">
        <f t="shared" si="23"/>
        <v>0.08</v>
      </c>
      <c r="AI11" s="65">
        <f t="shared" si="24"/>
        <v>0.09</v>
      </c>
      <c r="AJ11" s="65">
        <f t="shared" si="25"/>
        <v>0.08</v>
      </c>
    </row>
    <row r="12" spans="1:36" ht="12.95" customHeight="1" x14ac:dyDescent="0.15">
      <c r="A12" s="79">
        <v>519</v>
      </c>
      <c r="B12" s="108" t="s">
        <v>127</v>
      </c>
      <c r="C12" s="108"/>
      <c r="D12" s="64">
        <v>8</v>
      </c>
      <c r="E12" s="64">
        <v>8</v>
      </c>
      <c r="F12" s="4">
        <f t="shared" si="0"/>
        <v>0.02</v>
      </c>
      <c r="G12" s="5" t="s">
        <v>69</v>
      </c>
      <c r="H12" s="79" t="s">
        <v>65</v>
      </c>
      <c r="I12" s="64"/>
      <c r="J12" s="1" t="s">
        <v>15</v>
      </c>
      <c r="K12" s="65">
        <f t="shared" si="1"/>
        <v>0.02</v>
      </c>
      <c r="L12" s="65">
        <f t="shared" si="2"/>
        <v>0.02</v>
      </c>
      <c r="M12" s="65">
        <f t="shared" si="3"/>
        <v>0.02</v>
      </c>
      <c r="N12" s="65">
        <f t="shared" si="4"/>
        <v>0.02</v>
      </c>
      <c r="O12" s="65">
        <f t="shared" si="5"/>
        <v>0.02</v>
      </c>
      <c r="P12" s="65">
        <f t="shared" si="26"/>
        <v>0.02</v>
      </c>
      <c r="Q12" s="65">
        <f t="shared" si="6"/>
        <v>0.02</v>
      </c>
      <c r="R12" s="65">
        <f t="shared" si="7"/>
        <v>0.02</v>
      </c>
      <c r="S12" s="65">
        <f t="shared" si="8"/>
        <v>0.02</v>
      </c>
      <c r="T12" s="65">
        <f t="shared" si="9"/>
        <v>0.02</v>
      </c>
      <c r="U12" s="65">
        <f t="shared" si="10"/>
        <v>0.02</v>
      </c>
      <c r="V12" s="65">
        <f t="shared" si="11"/>
        <v>0.02</v>
      </c>
      <c r="W12" s="65">
        <f t="shared" si="12"/>
        <v>0.02</v>
      </c>
      <c r="X12" s="65">
        <f t="shared" si="13"/>
        <v>0.02</v>
      </c>
      <c r="Y12" s="65">
        <f t="shared" si="14"/>
        <v>0.02</v>
      </c>
      <c r="Z12" s="65">
        <f t="shared" si="15"/>
        <v>0.02</v>
      </c>
      <c r="AA12" s="65">
        <f t="shared" si="16"/>
        <v>0.02</v>
      </c>
      <c r="AB12" s="65">
        <f t="shared" si="17"/>
        <v>0.02</v>
      </c>
      <c r="AC12" s="65">
        <f t="shared" si="18"/>
        <v>0.02</v>
      </c>
      <c r="AD12" s="65">
        <f t="shared" si="19"/>
        <v>0.03</v>
      </c>
      <c r="AE12" s="65">
        <f t="shared" si="20"/>
        <v>0.02</v>
      </c>
      <c r="AF12" s="65">
        <f t="shared" si="21"/>
        <v>0.02</v>
      </c>
      <c r="AG12" s="65">
        <f t="shared" si="22"/>
        <v>0.02</v>
      </c>
      <c r="AH12" s="65">
        <f t="shared" si="23"/>
        <v>0.02</v>
      </c>
      <c r="AI12" s="65">
        <f t="shared" si="24"/>
        <v>0.02</v>
      </c>
      <c r="AJ12" s="65">
        <f t="shared" si="25"/>
        <v>0.02</v>
      </c>
    </row>
    <row r="13" spans="1:36" ht="12.95" customHeight="1" x14ac:dyDescent="0.15">
      <c r="A13" s="79">
        <v>520</v>
      </c>
      <c r="B13" s="108" t="s">
        <v>127</v>
      </c>
      <c r="C13" s="108"/>
      <c r="D13" s="64">
        <v>12</v>
      </c>
      <c r="E13" s="64">
        <v>9</v>
      </c>
      <c r="F13" s="4">
        <f t="shared" si="0"/>
        <v>0.05</v>
      </c>
      <c r="G13" s="5" t="s">
        <v>69</v>
      </c>
      <c r="H13" s="79" t="s">
        <v>65</v>
      </c>
      <c r="I13" s="64"/>
      <c r="J13" s="1" t="s">
        <v>15</v>
      </c>
      <c r="K13" s="65">
        <f t="shared" si="1"/>
        <v>0.05</v>
      </c>
      <c r="L13" s="65">
        <f t="shared" si="2"/>
        <v>0.05</v>
      </c>
      <c r="M13" s="65">
        <f t="shared" si="3"/>
        <v>0.05</v>
      </c>
      <c r="N13" s="65">
        <f t="shared" si="4"/>
        <v>0.06</v>
      </c>
      <c r="O13" s="65">
        <f t="shared" si="5"/>
        <v>0.06</v>
      </c>
      <c r="P13" s="65">
        <f t="shared" si="26"/>
        <v>0.05</v>
      </c>
      <c r="Q13" s="65">
        <f t="shared" si="6"/>
        <v>0.05</v>
      </c>
      <c r="R13" s="65">
        <f t="shared" si="7"/>
        <v>0.05</v>
      </c>
      <c r="S13" s="65">
        <f t="shared" si="8"/>
        <v>0.05</v>
      </c>
      <c r="T13" s="65">
        <f t="shared" si="9"/>
        <v>0.05</v>
      </c>
      <c r="U13" s="65">
        <f t="shared" si="10"/>
        <v>0.05</v>
      </c>
      <c r="V13" s="65">
        <f t="shared" si="11"/>
        <v>0.06</v>
      </c>
      <c r="W13" s="65">
        <f t="shared" si="12"/>
        <v>0.06</v>
      </c>
      <c r="X13" s="65">
        <f t="shared" si="13"/>
        <v>0.05</v>
      </c>
      <c r="Y13" s="65">
        <f t="shared" si="14"/>
        <v>0.05</v>
      </c>
      <c r="Z13" s="65">
        <f t="shared" si="15"/>
        <v>0.06</v>
      </c>
      <c r="AA13" s="65">
        <f t="shared" si="16"/>
        <v>0.05</v>
      </c>
      <c r="AB13" s="65">
        <f t="shared" si="17"/>
        <v>0.05</v>
      </c>
      <c r="AC13" s="65">
        <f t="shared" si="18"/>
        <v>0.05</v>
      </c>
      <c r="AD13" s="65">
        <f t="shared" si="19"/>
        <v>7.0000000000000007E-2</v>
      </c>
      <c r="AE13" s="65">
        <f t="shared" si="20"/>
        <v>0.05</v>
      </c>
      <c r="AF13" s="65">
        <f t="shared" si="21"/>
        <v>0.05</v>
      </c>
      <c r="AG13" s="65">
        <f t="shared" si="22"/>
        <v>0.05</v>
      </c>
      <c r="AH13" s="65">
        <f t="shared" si="23"/>
        <v>0.05</v>
      </c>
      <c r="AI13" s="65">
        <f t="shared" si="24"/>
        <v>0.06</v>
      </c>
      <c r="AJ13" s="65">
        <f t="shared" si="25"/>
        <v>0.05</v>
      </c>
    </row>
    <row r="14" spans="1:36" ht="12.95" customHeight="1" x14ac:dyDescent="0.15">
      <c r="A14" s="79">
        <v>521</v>
      </c>
      <c r="B14" s="108" t="s">
        <v>93</v>
      </c>
      <c r="C14" s="108"/>
      <c r="D14" s="64">
        <v>22</v>
      </c>
      <c r="E14" s="64">
        <v>17</v>
      </c>
      <c r="F14" s="4">
        <f t="shared" si="0"/>
        <v>0.28999999999999998</v>
      </c>
      <c r="G14" s="5"/>
      <c r="H14" s="79" t="s">
        <v>65</v>
      </c>
      <c r="I14" s="64"/>
      <c r="J14" s="1" t="s">
        <v>15</v>
      </c>
      <c r="K14" s="65">
        <f t="shared" si="1"/>
        <v>0.28999999999999998</v>
      </c>
      <c r="L14" s="65">
        <f t="shared" si="2"/>
        <v>0.32</v>
      </c>
      <c r="M14" s="65">
        <f t="shared" si="3"/>
        <v>0.32</v>
      </c>
      <c r="N14" s="65">
        <f t="shared" si="4"/>
        <v>0.32</v>
      </c>
      <c r="O14" s="65">
        <f t="shared" si="5"/>
        <v>0.32</v>
      </c>
      <c r="P14" s="65">
        <f t="shared" si="26"/>
        <v>0.32</v>
      </c>
      <c r="Q14" s="65">
        <f t="shared" si="6"/>
        <v>0.28999999999999998</v>
      </c>
      <c r="R14" s="65">
        <f t="shared" si="7"/>
        <v>0.32</v>
      </c>
      <c r="S14" s="65">
        <f t="shared" si="8"/>
        <v>0.32</v>
      </c>
      <c r="T14" s="65">
        <f t="shared" si="9"/>
        <v>0.33</v>
      </c>
      <c r="U14" s="65">
        <f t="shared" si="10"/>
        <v>0.32</v>
      </c>
      <c r="V14" s="65">
        <f t="shared" si="11"/>
        <v>0.33</v>
      </c>
      <c r="W14" s="65">
        <f t="shared" si="12"/>
        <v>0.31</v>
      </c>
      <c r="X14" s="65">
        <f t="shared" si="13"/>
        <v>0.32</v>
      </c>
      <c r="Y14" s="65">
        <f t="shared" si="14"/>
        <v>0.28999999999999998</v>
      </c>
      <c r="Z14" s="65">
        <f t="shared" si="15"/>
        <v>0.32</v>
      </c>
      <c r="AA14" s="65">
        <f t="shared" si="16"/>
        <v>0.28000000000000003</v>
      </c>
      <c r="AB14" s="65">
        <f t="shared" si="17"/>
        <v>0.33</v>
      </c>
      <c r="AC14" s="65">
        <f t="shared" si="18"/>
        <v>0.33</v>
      </c>
      <c r="AD14" s="65">
        <f t="shared" si="19"/>
        <v>0.36</v>
      </c>
      <c r="AE14" s="65">
        <f t="shared" si="20"/>
        <v>0.28999999999999998</v>
      </c>
      <c r="AF14" s="65">
        <f t="shared" si="21"/>
        <v>0.33</v>
      </c>
      <c r="AG14" s="65">
        <f t="shared" si="22"/>
        <v>0.28000000000000003</v>
      </c>
      <c r="AH14" s="65">
        <f t="shared" si="23"/>
        <v>0.28999999999999998</v>
      </c>
      <c r="AI14" s="65">
        <f t="shared" si="24"/>
        <v>0.32</v>
      </c>
      <c r="AJ14" s="65">
        <f t="shared" si="25"/>
        <v>0.28999999999999998</v>
      </c>
    </row>
    <row r="15" spans="1:36" ht="12.95" customHeight="1" x14ac:dyDescent="0.15">
      <c r="A15" s="79">
        <v>522</v>
      </c>
      <c r="B15" s="108" t="s">
        <v>68</v>
      </c>
      <c r="C15" s="108"/>
      <c r="D15" s="64">
        <v>20</v>
      </c>
      <c r="E15" s="64">
        <v>13</v>
      </c>
      <c r="F15" s="4">
        <f t="shared" si="0"/>
        <v>0.19</v>
      </c>
      <c r="G15" s="64"/>
      <c r="H15" s="79" t="s">
        <v>65</v>
      </c>
      <c r="I15" s="64"/>
      <c r="J15" s="1" t="s">
        <v>15</v>
      </c>
      <c r="K15" s="65">
        <f t="shared" si="1"/>
        <v>0.19</v>
      </c>
      <c r="L15" s="65">
        <f t="shared" si="2"/>
        <v>0.2</v>
      </c>
      <c r="M15" s="65">
        <f t="shared" si="3"/>
        <v>0.2</v>
      </c>
      <c r="N15" s="65">
        <f t="shared" si="4"/>
        <v>0.2</v>
      </c>
      <c r="O15" s="65">
        <f t="shared" si="5"/>
        <v>0.21</v>
      </c>
      <c r="P15" s="65">
        <f t="shared" si="26"/>
        <v>0.2</v>
      </c>
      <c r="Q15" s="65">
        <f t="shared" si="6"/>
        <v>0.19</v>
      </c>
      <c r="R15" s="65">
        <f t="shared" si="7"/>
        <v>0.21</v>
      </c>
      <c r="S15" s="65">
        <f t="shared" si="8"/>
        <v>0.2</v>
      </c>
      <c r="T15" s="65">
        <f t="shared" si="9"/>
        <v>0.19</v>
      </c>
      <c r="U15" s="65">
        <f t="shared" si="10"/>
        <v>0.21</v>
      </c>
      <c r="V15" s="65">
        <f t="shared" si="11"/>
        <v>0.22</v>
      </c>
      <c r="W15" s="65">
        <f t="shared" si="12"/>
        <v>0.2</v>
      </c>
      <c r="X15" s="65">
        <f t="shared" si="13"/>
        <v>0.2</v>
      </c>
      <c r="Y15" s="65">
        <f t="shared" si="14"/>
        <v>0.18</v>
      </c>
      <c r="Z15" s="65">
        <f t="shared" si="15"/>
        <v>0.2</v>
      </c>
      <c r="AA15" s="65">
        <f t="shared" si="16"/>
        <v>0.18</v>
      </c>
      <c r="AB15" s="65">
        <f t="shared" si="17"/>
        <v>0.21</v>
      </c>
      <c r="AC15" s="65">
        <f t="shared" si="18"/>
        <v>0.21</v>
      </c>
      <c r="AD15" s="65">
        <f t="shared" si="19"/>
        <v>0.23</v>
      </c>
      <c r="AE15" s="65">
        <f t="shared" si="20"/>
        <v>0.18</v>
      </c>
      <c r="AF15" s="65">
        <f t="shared" si="21"/>
        <v>0.21</v>
      </c>
      <c r="AG15" s="65">
        <f t="shared" si="22"/>
        <v>0.18</v>
      </c>
      <c r="AH15" s="65">
        <f t="shared" si="23"/>
        <v>0.19</v>
      </c>
      <c r="AI15" s="65">
        <f t="shared" si="24"/>
        <v>0.2</v>
      </c>
      <c r="AJ15" s="65">
        <f t="shared" si="25"/>
        <v>0.19</v>
      </c>
    </row>
    <row r="16" spans="1:36" ht="12.95" customHeight="1" x14ac:dyDescent="0.15">
      <c r="A16" s="79">
        <v>523</v>
      </c>
      <c r="B16" s="108" t="s">
        <v>59</v>
      </c>
      <c r="C16" s="108"/>
      <c r="D16" s="64">
        <v>12</v>
      </c>
      <c r="E16" s="64">
        <v>11</v>
      </c>
      <c r="F16" s="4">
        <f t="shared" si="0"/>
        <v>0.06</v>
      </c>
      <c r="G16" s="5"/>
      <c r="H16" s="79"/>
      <c r="I16" s="64"/>
      <c r="J16" s="1" t="s">
        <v>15</v>
      </c>
      <c r="K16" s="65">
        <f t="shared" si="1"/>
        <v>7.0000000000000007E-2</v>
      </c>
      <c r="L16" s="65">
        <f t="shared" si="2"/>
        <v>7.0000000000000007E-2</v>
      </c>
      <c r="M16" s="65">
        <f t="shared" si="3"/>
        <v>7.0000000000000007E-2</v>
      </c>
      <c r="N16" s="65">
        <f t="shared" si="4"/>
        <v>7.0000000000000007E-2</v>
      </c>
      <c r="O16" s="65">
        <f t="shared" si="5"/>
        <v>7.0000000000000007E-2</v>
      </c>
      <c r="P16" s="65">
        <f t="shared" si="26"/>
        <v>7.0000000000000007E-2</v>
      </c>
      <c r="Q16" s="65">
        <f t="shared" si="6"/>
        <v>0.06</v>
      </c>
      <c r="R16" s="65">
        <f t="shared" si="7"/>
        <v>7.0000000000000007E-2</v>
      </c>
      <c r="S16" s="65">
        <f t="shared" si="8"/>
        <v>7.0000000000000007E-2</v>
      </c>
      <c r="T16" s="65">
        <f t="shared" si="9"/>
        <v>7.0000000000000007E-2</v>
      </c>
      <c r="U16" s="65">
        <f t="shared" si="10"/>
        <v>7.0000000000000007E-2</v>
      </c>
      <c r="V16" s="65">
        <f t="shared" si="11"/>
        <v>7.0000000000000007E-2</v>
      </c>
      <c r="W16" s="65">
        <f t="shared" si="12"/>
        <v>7.0000000000000007E-2</v>
      </c>
      <c r="X16" s="65">
        <f t="shared" si="13"/>
        <v>7.0000000000000007E-2</v>
      </c>
      <c r="Y16" s="65">
        <f t="shared" si="14"/>
        <v>0.06</v>
      </c>
      <c r="Z16" s="65">
        <f t="shared" si="15"/>
        <v>7.0000000000000007E-2</v>
      </c>
      <c r="AA16" s="65">
        <f t="shared" si="16"/>
        <v>0.06</v>
      </c>
      <c r="AB16" s="65">
        <f t="shared" si="17"/>
        <v>0.06</v>
      </c>
      <c r="AC16" s="65">
        <f t="shared" si="18"/>
        <v>7.0000000000000007E-2</v>
      </c>
      <c r="AD16" s="65">
        <f t="shared" si="19"/>
        <v>0.08</v>
      </c>
      <c r="AE16" s="65">
        <f t="shared" si="20"/>
        <v>0.06</v>
      </c>
      <c r="AF16" s="65">
        <f t="shared" si="21"/>
        <v>0.06</v>
      </c>
      <c r="AG16" s="65">
        <f t="shared" si="22"/>
        <v>0.06</v>
      </c>
      <c r="AH16" s="65">
        <f t="shared" si="23"/>
        <v>0.06</v>
      </c>
      <c r="AI16" s="65">
        <f t="shared" si="24"/>
        <v>7.0000000000000007E-2</v>
      </c>
      <c r="AJ16" s="65">
        <f t="shared" si="25"/>
        <v>0.06</v>
      </c>
    </row>
    <row r="17" spans="1:36" ht="12.95" customHeight="1" x14ac:dyDescent="0.15">
      <c r="A17" s="79">
        <v>524</v>
      </c>
      <c r="B17" s="108" t="s">
        <v>127</v>
      </c>
      <c r="C17" s="108"/>
      <c r="D17" s="64">
        <v>10</v>
      </c>
      <c r="E17" s="64">
        <v>9</v>
      </c>
      <c r="F17" s="4">
        <f t="shared" si="0"/>
        <v>0.04</v>
      </c>
      <c r="G17" s="64"/>
      <c r="H17" s="79" t="s">
        <v>65</v>
      </c>
      <c r="I17" s="64"/>
      <c r="J17" s="1" t="s">
        <v>15</v>
      </c>
      <c r="K17" s="65">
        <f t="shared" si="1"/>
        <v>0.04</v>
      </c>
      <c r="L17" s="65">
        <f t="shared" si="2"/>
        <v>0.04</v>
      </c>
      <c r="M17" s="65">
        <f t="shared" si="3"/>
        <v>0.04</v>
      </c>
      <c r="N17" s="65">
        <f t="shared" si="4"/>
        <v>0.04</v>
      </c>
      <c r="O17" s="65">
        <f t="shared" si="5"/>
        <v>0.04</v>
      </c>
      <c r="P17" s="65">
        <f t="shared" si="26"/>
        <v>0.04</v>
      </c>
      <c r="Q17" s="65">
        <f t="shared" si="6"/>
        <v>0.04</v>
      </c>
      <c r="R17" s="65">
        <f t="shared" si="7"/>
        <v>0.04</v>
      </c>
      <c r="S17" s="65">
        <f t="shared" si="8"/>
        <v>0.04</v>
      </c>
      <c r="T17" s="65">
        <f t="shared" si="9"/>
        <v>0.04</v>
      </c>
      <c r="U17" s="65">
        <f t="shared" si="10"/>
        <v>0.04</v>
      </c>
      <c r="V17" s="65">
        <f t="shared" si="11"/>
        <v>0.04</v>
      </c>
      <c r="W17" s="65">
        <f t="shared" si="12"/>
        <v>0.04</v>
      </c>
      <c r="X17" s="65">
        <f t="shared" si="13"/>
        <v>0.04</v>
      </c>
      <c r="Y17" s="65">
        <f t="shared" si="14"/>
        <v>0.03</v>
      </c>
      <c r="Z17" s="65">
        <f t="shared" si="15"/>
        <v>0.04</v>
      </c>
      <c r="AA17" s="65">
        <f t="shared" si="16"/>
        <v>0.04</v>
      </c>
      <c r="AB17" s="65">
        <f t="shared" si="17"/>
        <v>0.04</v>
      </c>
      <c r="AC17" s="65">
        <f t="shared" si="18"/>
        <v>0.04</v>
      </c>
      <c r="AD17" s="65">
        <f t="shared" si="19"/>
        <v>0.05</v>
      </c>
      <c r="AE17" s="65">
        <f t="shared" si="20"/>
        <v>0.03</v>
      </c>
      <c r="AF17" s="65">
        <f t="shared" si="21"/>
        <v>0.04</v>
      </c>
      <c r="AG17" s="65">
        <f t="shared" si="22"/>
        <v>0.04</v>
      </c>
      <c r="AH17" s="65">
        <f t="shared" si="23"/>
        <v>0.03</v>
      </c>
      <c r="AI17" s="65">
        <f t="shared" si="24"/>
        <v>0.04</v>
      </c>
      <c r="AJ17" s="65">
        <f t="shared" si="25"/>
        <v>0.04</v>
      </c>
    </row>
    <row r="18" spans="1:36" ht="12.95" customHeight="1" x14ac:dyDescent="0.15">
      <c r="A18" s="79">
        <v>525</v>
      </c>
      <c r="B18" s="108" t="s">
        <v>57</v>
      </c>
      <c r="C18" s="108"/>
      <c r="D18" s="64">
        <v>8</v>
      </c>
      <c r="E18" s="64">
        <v>9</v>
      </c>
      <c r="F18" s="4">
        <f t="shared" si="0"/>
        <v>0.02</v>
      </c>
      <c r="G18" s="5" t="s">
        <v>69</v>
      </c>
      <c r="H18" s="79" t="s">
        <v>65</v>
      </c>
      <c r="I18" s="64"/>
      <c r="J18" s="1" t="s">
        <v>15</v>
      </c>
      <c r="K18" s="65">
        <f t="shared" si="1"/>
        <v>0.03</v>
      </c>
      <c r="L18" s="65">
        <f t="shared" si="2"/>
        <v>0.03</v>
      </c>
      <c r="M18" s="65">
        <f t="shared" si="3"/>
        <v>0.03</v>
      </c>
      <c r="N18" s="65">
        <f t="shared" si="4"/>
        <v>0.03</v>
      </c>
      <c r="O18" s="65">
        <f t="shared" si="5"/>
        <v>0.03</v>
      </c>
      <c r="P18" s="65">
        <f t="shared" si="26"/>
        <v>0.03</v>
      </c>
      <c r="Q18" s="65">
        <f t="shared" si="6"/>
        <v>0.03</v>
      </c>
      <c r="R18" s="65">
        <f t="shared" si="7"/>
        <v>0.02</v>
      </c>
      <c r="S18" s="65">
        <f t="shared" si="8"/>
        <v>0.03</v>
      </c>
      <c r="T18" s="65">
        <f t="shared" si="9"/>
        <v>0.03</v>
      </c>
      <c r="U18" s="65">
        <f t="shared" si="10"/>
        <v>0.03</v>
      </c>
      <c r="V18" s="65">
        <f t="shared" si="11"/>
        <v>0.03</v>
      </c>
      <c r="W18" s="65">
        <f t="shared" si="12"/>
        <v>0.03</v>
      </c>
      <c r="X18" s="65">
        <f t="shared" si="13"/>
        <v>0.03</v>
      </c>
      <c r="Y18" s="65">
        <f t="shared" si="14"/>
        <v>0.02</v>
      </c>
      <c r="Z18" s="65">
        <f t="shared" si="15"/>
        <v>0.03</v>
      </c>
      <c r="AA18" s="65">
        <f t="shared" si="16"/>
        <v>0.02</v>
      </c>
      <c r="AB18" s="65">
        <f t="shared" si="17"/>
        <v>0.02</v>
      </c>
      <c r="AC18" s="65">
        <f t="shared" si="18"/>
        <v>0.02</v>
      </c>
      <c r="AD18" s="65">
        <f t="shared" si="19"/>
        <v>0.03</v>
      </c>
      <c r="AE18" s="65">
        <f t="shared" si="20"/>
        <v>0.02</v>
      </c>
      <c r="AF18" s="65">
        <f t="shared" si="21"/>
        <v>0.02</v>
      </c>
      <c r="AG18" s="65">
        <f t="shared" si="22"/>
        <v>0.02</v>
      </c>
      <c r="AH18" s="65">
        <f t="shared" si="23"/>
        <v>0.02</v>
      </c>
      <c r="AI18" s="65">
        <f t="shared" si="24"/>
        <v>0.03</v>
      </c>
      <c r="AJ18" s="65">
        <f t="shared" si="25"/>
        <v>0.02</v>
      </c>
    </row>
    <row r="19" spans="1:36" ht="12.95" customHeight="1" x14ac:dyDescent="0.15">
      <c r="A19" s="79">
        <v>526</v>
      </c>
      <c r="B19" s="108" t="s">
        <v>57</v>
      </c>
      <c r="C19" s="108"/>
      <c r="D19" s="64">
        <v>8</v>
      </c>
      <c r="E19" s="64">
        <v>7</v>
      </c>
      <c r="F19" s="4">
        <f t="shared" si="0"/>
        <v>0.02</v>
      </c>
      <c r="G19" s="5" t="s">
        <v>69</v>
      </c>
      <c r="H19" s="79" t="s">
        <v>65</v>
      </c>
      <c r="I19" s="64"/>
      <c r="J19" s="1" t="s">
        <v>15</v>
      </c>
      <c r="K19" s="65">
        <f t="shared" si="1"/>
        <v>0.02</v>
      </c>
      <c r="L19" s="65">
        <f t="shared" si="2"/>
        <v>0.02</v>
      </c>
      <c r="M19" s="65">
        <f t="shared" si="3"/>
        <v>0.02</v>
      </c>
      <c r="N19" s="65">
        <f t="shared" si="4"/>
        <v>0.02</v>
      </c>
      <c r="O19" s="65">
        <f t="shared" si="5"/>
        <v>0.02</v>
      </c>
      <c r="P19" s="65">
        <f t="shared" si="26"/>
        <v>0.02</v>
      </c>
      <c r="Q19" s="65">
        <f t="shared" si="6"/>
        <v>0.02</v>
      </c>
      <c r="R19" s="65">
        <f t="shared" si="7"/>
        <v>0.02</v>
      </c>
      <c r="S19" s="65">
        <f t="shared" si="8"/>
        <v>0.02</v>
      </c>
      <c r="T19" s="65">
        <f t="shared" si="9"/>
        <v>0.02</v>
      </c>
      <c r="U19" s="65">
        <f t="shared" si="10"/>
        <v>0.02</v>
      </c>
      <c r="V19" s="65">
        <f t="shared" si="11"/>
        <v>0.02</v>
      </c>
      <c r="W19" s="65">
        <f t="shared" si="12"/>
        <v>0.02</v>
      </c>
      <c r="X19" s="65">
        <f t="shared" si="13"/>
        <v>0.02</v>
      </c>
      <c r="Y19" s="65">
        <f t="shared" si="14"/>
        <v>0.02</v>
      </c>
      <c r="Z19" s="65">
        <f t="shared" si="15"/>
        <v>0.02</v>
      </c>
      <c r="AA19" s="65">
        <f t="shared" si="16"/>
        <v>0.02</v>
      </c>
      <c r="AB19" s="65">
        <f t="shared" si="17"/>
        <v>0.02</v>
      </c>
      <c r="AC19" s="65">
        <f t="shared" si="18"/>
        <v>0.02</v>
      </c>
      <c r="AD19" s="65">
        <f t="shared" si="19"/>
        <v>0.03</v>
      </c>
      <c r="AE19" s="65">
        <f t="shared" si="20"/>
        <v>0.02</v>
      </c>
      <c r="AF19" s="65">
        <f t="shared" si="21"/>
        <v>0.02</v>
      </c>
      <c r="AG19" s="65">
        <f t="shared" si="22"/>
        <v>0.02</v>
      </c>
      <c r="AH19" s="65">
        <f t="shared" si="23"/>
        <v>0.02</v>
      </c>
      <c r="AI19" s="65">
        <f t="shared" si="24"/>
        <v>0.02</v>
      </c>
      <c r="AJ19" s="65">
        <f t="shared" si="25"/>
        <v>0.02</v>
      </c>
    </row>
    <row r="20" spans="1:36" ht="12.95" customHeight="1" x14ac:dyDescent="0.15">
      <c r="A20" s="79">
        <v>527</v>
      </c>
      <c r="B20" s="108" t="s">
        <v>91</v>
      </c>
      <c r="C20" s="108"/>
      <c r="D20" s="64">
        <v>34</v>
      </c>
      <c r="E20" s="64">
        <v>17</v>
      </c>
      <c r="F20" s="4">
        <f t="shared" si="0"/>
        <v>0.69</v>
      </c>
      <c r="G20" s="5"/>
      <c r="H20" s="79" t="s">
        <v>65</v>
      </c>
      <c r="I20" s="64"/>
      <c r="J20" s="1" t="s">
        <v>15</v>
      </c>
      <c r="K20" s="65">
        <f t="shared" si="1"/>
        <v>0.63</v>
      </c>
      <c r="L20" s="65">
        <f t="shared" si="2"/>
        <v>0.71</v>
      </c>
      <c r="M20" s="65">
        <f t="shared" si="3"/>
        <v>0.68</v>
      </c>
      <c r="N20" s="65">
        <f t="shared" si="4"/>
        <v>0.69</v>
      </c>
      <c r="O20" s="65">
        <f t="shared" si="5"/>
        <v>0.71</v>
      </c>
      <c r="P20" s="65">
        <f t="shared" si="26"/>
        <v>0.69</v>
      </c>
      <c r="Q20" s="65">
        <f t="shared" si="6"/>
        <v>0.64</v>
      </c>
      <c r="R20" s="65">
        <f t="shared" si="7"/>
        <v>0.74</v>
      </c>
      <c r="S20" s="65">
        <f t="shared" si="8"/>
        <v>0.7</v>
      </c>
      <c r="T20" s="65">
        <f t="shared" si="9"/>
        <v>0.68</v>
      </c>
      <c r="U20" s="65">
        <f t="shared" si="10"/>
        <v>0.68</v>
      </c>
      <c r="V20" s="65">
        <f t="shared" si="11"/>
        <v>0.78</v>
      </c>
      <c r="W20" s="65">
        <f t="shared" si="12"/>
        <v>0.7</v>
      </c>
      <c r="X20" s="65">
        <f t="shared" si="13"/>
        <v>0.69</v>
      </c>
      <c r="Y20" s="65">
        <f t="shared" si="14"/>
        <v>0.69</v>
      </c>
      <c r="Z20" s="65">
        <f t="shared" si="15"/>
        <v>0.69</v>
      </c>
      <c r="AA20" s="65">
        <f t="shared" si="16"/>
        <v>0.62</v>
      </c>
      <c r="AB20" s="65">
        <f t="shared" si="17"/>
        <v>0.78</v>
      </c>
      <c r="AC20" s="65">
        <f t="shared" si="18"/>
        <v>0.75</v>
      </c>
      <c r="AD20" s="65">
        <f t="shared" si="19"/>
        <v>0.73</v>
      </c>
      <c r="AE20" s="65">
        <f t="shared" si="20"/>
        <v>0.68</v>
      </c>
      <c r="AF20" s="65">
        <f t="shared" si="21"/>
        <v>0.73</v>
      </c>
      <c r="AG20" s="65">
        <f t="shared" si="22"/>
        <v>0.65</v>
      </c>
      <c r="AH20" s="65">
        <f t="shared" si="23"/>
        <v>0.69</v>
      </c>
      <c r="AI20" s="65">
        <f t="shared" si="24"/>
        <v>0.7</v>
      </c>
      <c r="AJ20" s="65">
        <f t="shared" si="25"/>
        <v>0.69</v>
      </c>
    </row>
    <row r="21" spans="1:36" ht="12.95" customHeight="1" x14ac:dyDescent="0.15">
      <c r="A21" s="64"/>
      <c r="B21" s="108"/>
      <c r="C21" s="108"/>
      <c r="D21" s="64"/>
      <c r="E21" s="64"/>
      <c r="F21" s="4" t="str">
        <f t="shared" si="0"/>
        <v/>
      </c>
      <c r="G21" s="5"/>
      <c r="H21" s="64"/>
      <c r="I21" s="64"/>
      <c r="J21" s="1" t="s">
        <v>15</v>
      </c>
      <c r="K21" s="65" t="e">
        <f t="shared" si="1"/>
        <v>#NUM!</v>
      </c>
      <c r="L21" s="65" t="e">
        <f t="shared" si="2"/>
        <v>#NUM!</v>
      </c>
      <c r="M21" s="65" t="e">
        <f t="shared" si="3"/>
        <v>#NUM!</v>
      </c>
      <c r="N21" s="65" t="e">
        <f t="shared" si="4"/>
        <v>#NUM!</v>
      </c>
      <c r="O21" s="65" t="e">
        <f t="shared" si="5"/>
        <v>#NUM!</v>
      </c>
      <c r="P21" s="65" t="e">
        <f t="shared" si="26"/>
        <v>#N/A</v>
      </c>
      <c r="Q21" s="65" t="e">
        <f t="shared" si="6"/>
        <v>#NUM!</v>
      </c>
      <c r="R21" s="65" t="e">
        <f t="shared" si="7"/>
        <v>#NUM!</v>
      </c>
      <c r="S21" s="65" t="e">
        <f t="shared" si="8"/>
        <v>#NUM!</v>
      </c>
      <c r="T21" s="65" t="e">
        <f t="shared" si="9"/>
        <v>#NUM!</v>
      </c>
      <c r="U21" s="65" t="e">
        <f t="shared" si="10"/>
        <v>#N/A</v>
      </c>
      <c r="V21" s="65" t="e">
        <f t="shared" si="11"/>
        <v>#NUM!</v>
      </c>
      <c r="W21" s="65" t="e">
        <f t="shared" si="12"/>
        <v>#NUM!</v>
      </c>
      <c r="X21" s="65" t="e">
        <f t="shared" si="13"/>
        <v>#NUM!</v>
      </c>
      <c r="Y21" s="65" t="e">
        <f t="shared" si="14"/>
        <v>#NUM!</v>
      </c>
      <c r="Z21" s="65" t="e">
        <f t="shared" si="15"/>
        <v>#N/A</v>
      </c>
      <c r="AA21" s="65" t="e">
        <f t="shared" si="16"/>
        <v>#NUM!</v>
      </c>
      <c r="AB21" s="65" t="e">
        <f t="shared" si="17"/>
        <v>#NUM!</v>
      </c>
      <c r="AC21" s="65" t="e">
        <f t="shared" si="18"/>
        <v>#NUM!</v>
      </c>
      <c r="AD21" s="65" t="e">
        <f t="shared" si="19"/>
        <v>#NUM!</v>
      </c>
      <c r="AE21" s="65" t="e">
        <f t="shared" si="20"/>
        <v>#NUM!</v>
      </c>
      <c r="AF21" s="65" t="e">
        <f t="shared" si="21"/>
        <v>#N/A</v>
      </c>
      <c r="AG21" s="65" t="e">
        <f t="shared" si="22"/>
        <v>#NUM!</v>
      </c>
      <c r="AH21" s="65" t="e">
        <f t="shared" si="23"/>
        <v>#NUM!</v>
      </c>
      <c r="AI21" s="65" t="e">
        <f t="shared" si="24"/>
        <v>#NUM!</v>
      </c>
      <c r="AJ21" s="65" t="e">
        <f t="shared" si="25"/>
        <v>#N/A</v>
      </c>
    </row>
    <row r="22" spans="1:36" ht="12.95" customHeight="1" x14ac:dyDescent="0.15">
      <c r="A22" s="64"/>
      <c r="B22" s="108"/>
      <c r="C22" s="108"/>
      <c r="D22" s="64"/>
      <c r="E22" s="64"/>
      <c r="F22" s="4" t="str">
        <f t="shared" si="0"/>
        <v/>
      </c>
      <c r="G22" s="5"/>
      <c r="H22" s="64"/>
      <c r="I22" s="64"/>
      <c r="J22" s="1" t="s">
        <v>15</v>
      </c>
      <c r="K22" s="65" t="e">
        <f t="shared" si="1"/>
        <v>#NUM!</v>
      </c>
      <c r="L22" s="65" t="e">
        <f t="shared" si="2"/>
        <v>#NUM!</v>
      </c>
      <c r="M22" s="65" t="e">
        <f t="shared" si="3"/>
        <v>#NUM!</v>
      </c>
      <c r="N22" s="65" t="e">
        <f t="shared" si="4"/>
        <v>#NUM!</v>
      </c>
      <c r="O22" s="65" t="e">
        <f t="shared" si="5"/>
        <v>#NUM!</v>
      </c>
      <c r="P22" s="65" t="e">
        <f t="shared" si="26"/>
        <v>#N/A</v>
      </c>
      <c r="Q22" s="65" t="e">
        <f t="shared" si="6"/>
        <v>#NUM!</v>
      </c>
      <c r="R22" s="65" t="e">
        <f t="shared" si="7"/>
        <v>#NUM!</v>
      </c>
      <c r="S22" s="65" t="e">
        <f t="shared" si="8"/>
        <v>#NUM!</v>
      </c>
      <c r="T22" s="65" t="e">
        <f t="shared" si="9"/>
        <v>#NUM!</v>
      </c>
      <c r="U22" s="65" t="e">
        <f t="shared" si="10"/>
        <v>#N/A</v>
      </c>
      <c r="V22" s="65" t="e">
        <f t="shared" si="11"/>
        <v>#NUM!</v>
      </c>
      <c r="W22" s="65" t="e">
        <f t="shared" si="12"/>
        <v>#NUM!</v>
      </c>
      <c r="X22" s="65" t="e">
        <f t="shared" si="13"/>
        <v>#NUM!</v>
      </c>
      <c r="Y22" s="65" t="e">
        <f t="shared" si="14"/>
        <v>#NUM!</v>
      </c>
      <c r="Z22" s="65" t="e">
        <f t="shared" si="15"/>
        <v>#N/A</v>
      </c>
      <c r="AA22" s="65" t="e">
        <f t="shared" si="16"/>
        <v>#NUM!</v>
      </c>
      <c r="AB22" s="65" t="e">
        <f t="shared" si="17"/>
        <v>#NUM!</v>
      </c>
      <c r="AC22" s="65" t="e">
        <f t="shared" si="18"/>
        <v>#NUM!</v>
      </c>
      <c r="AD22" s="65" t="e">
        <f t="shared" si="19"/>
        <v>#NUM!</v>
      </c>
      <c r="AE22" s="65" t="e">
        <f t="shared" si="20"/>
        <v>#NUM!</v>
      </c>
      <c r="AF22" s="65" t="e">
        <f t="shared" si="21"/>
        <v>#N/A</v>
      </c>
      <c r="AG22" s="65" t="e">
        <f t="shared" si="22"/>
        <v>#NUM!</v>
      </c>
      <c r="AH22" s="65" t="e">
        <f t="shared" si="23"/>
        <v>#NUM!</v>
      </c>
      <c r="AI22" s="65" t="e">
        <f t="shared" si="24"/>
        <v>#NUM!</v>
      </c>
      <c r="AJ22" s="65" t="e">
        <f t="shared" si="25"/>
        <v>#N/A</v>
      </c>
    </row>
    <row r="23" spans="1:36" ht="12.95" customHeight="1" x14ac:dyDescent="0.15">
      <c r="A23" s="64"/>
      <c r="B23" s="108"/>
      <c r="C23" s="108"/>
      <c r="D23" s="64"/>
      <c r="E23" s="64"/>
      <c r="F23" s="4" t="str">
        <f t="shared" si="0"/>
        <v/>
      </c>
      <c r="G23" s="5"/>
      <c r="H23" s="64"/>
      <c r="I23" s="64"/>
      <c r="J23" s="1" t="s">
        <v>15</v>
      </c>
      <c r="K23" s="65" t="e">
        <f t="shared" si="1"/>
        <v>#NUM!</v>
      </c>
      <c r="L23" s="65" t="e">
        <f t="shared" si="2"/>
        <v>#NUM!</v>
      </c>
      <c r="M23" s="65" t="e">
        <f t="shared" si="3"/>
        <v>#NUM!</v>
      </c>
      <c r="N23" s="65" t="e">
        <f t="shared" si="4"/>
        <v>#NUM!</v>
      </c>
      <c r="O23" s="65" t="e">
        <f t="shared" si="5"/>
        <v>#NUM!</v>
      </c>
      <c r="P23" s="65" t="e">
        <f t="shared" si="26"/>
        <v>#N/A</v>
      </c>
      <c r="Q23" s="65" t="e">
        <f t="shared" si="6"/>
        <v>#NUM!</v>
      </c>
      <c r="R23" s="65" t="e">
        <f t="shared" si="7"/>
        <v>#NUM!</v>
      </c>
      <c r="S23" s="65" t="e">
        <f t="shared" si="8"/>
        <v>#NUM!</v>
      </c>
      <c r="T23" s="65" t="e">
        <f t="shared" si="9"/>
        <v>#NUM!</v>
      </c>
      <c r="U23" s="65" t="e">
        <f t="shared" si="10"/>
        <v>#N/A</v>
      </c>
      <c r="V23" s="65" t="e">
        <f t="shared" si="11"/>
        <v>#NUM!</v>
      </c>
      <c r="W23" s="65" t="e">
        <f t="shared" si="12"/>
        <v>#NUM!</v>
      </c>
      <c r="X23" s="65" t="e">
        <f t="shared" si="13"/>
        <v>#NUM!</v>
      </c>
      <c r="Y23" s="65" t="e">
        <f t="shared" si="14"/>
        <v>#NUM!</v>
      </c>
      <c r="Z23" s="65" t="e">
        <f t="shared" si="15"/>
        <v>#N/A</v>
      </c>
      <c r="AA23" s="65" t="e">
        <f t="shared" si="16"/>
        <v>#NUM!</v>
      </c>
      <c r="AB23" s="65" t="e">
        <f t="shared" si="17"/>
        <v>#NUM!</v>
      </c>
      <c r="AC23" s="65" t="e">
        <f t="shared" si="18"/>
        <v>#NUM!</v>
      </c>
      <c r="AD23" s="65" t="e">
        <f t="shared" si="19"/>
        <v>#NUM!</v>
      </c>
      <c r="AE23" s="65" t="e">
        <f t="shared" si="20"/>
        <v>#NUM!</v>
      </c>
      <c r="AF23" s="65" t="e">
        <f t="shared" si="21"/>
        <v>#N/A</v>
      </c>
      <c r="AG23" s="65" t="e">
        <f t="shared" si="22"/>
        <v>#NUM!</v>
      </c>
      <c r="AH23" s="65" t="e">
        <f t="shared" si="23"/>
        <v>#NUM!</v>
      </c>
      <c r="AI23" s="65" t="e">
        <f t="shared" si="24"/>
        <v>#NUM!</v>
      </c>
      <c r="AJ23" s="65" t="e">
        <f t="shared" si="25"/>
        <v>#N/A</v>
      </c>
    </row>
    <row r="24" spans="1:36" ht="12.95" customHeight="1" x14ac:dyDescent="0.15">
      <c r="A24" s="64"/>
      <c r="B24" s="108"/>
      <c r="C24" s="108"/>
      <c r="D24" s="64"/>
      <c r="E24" s="64"/>
      <c r="F24" s="4" t="str">
        <f t="shared" si="0"/>
        <v/>
      </c>
      <c r="G24" s="64"/>
      <c r="H24" s="64"/>
      <c r="I24" s="64"/>
      <c r="J24" s="1" t="s">
        <v>15</v>
      </c>
      <c r="K24" s="65" t="e">
        <f t="shared" si="1"/>
        <v>#NUM!</v>
      </c>
      <c r="L24" s="65" t="e">
        <f t="shared" si="2"/>
        <v>#NUM!</v>
      </c>
      <c r="M24" s="65" t="e">
        <f t="shared" si="3"/>
        <v>#NUM!</v>
      </c>
      <c r="N24" s="65" t="e">
        <f t="shared" si="4"/>
        <v>#NUM!</v>
      </c>
      <c r="O24" s="65" t="e">
        <f t="shared" si="5"/>
        <v>#NUM!</v>
      </c>
      <c r="P24" s="65" t="e">
        <f t="shared" si="26"/>
        <v>#N/A</v>
      </c>
      <c r="Q24" s="65" t="e">
        <f t="shared" si="6"/>
        <v>#NUM!</v>
      </c>
      <c r="R24" s="65" t="e">
        <f t="shared" si="7"/>
        <v>#NUM!</v>
      </c>
      <c r="S24" s="65" t="e">
        <f t="shared" si="8"/>
        <v>#NUM!</v>
      </c>
      <c r="T24" s="65" t="e">
        <f t="shared" si="9"/>
        <v>#NUM!</v>
      </c>
      <c r="U24" s="65" t="e">
        <f t="shared" si="10"/>
        <v>#N/A</v>
      </c>
      <c r="V24" s="65" t="e">
        <f t="shared" si="11"/>
        <v>#NUM!</v>
      </c>
      <c r="W24" s="65" t="e">
        <f t="shared" si="12"/>
        <v>#NUM!</v>
      </c>
      <c r="X24" s="65" t="e">
        <f t="shared" si="13"/>
        <v>#NUM!</v>
      </c>
      <c r="Y24" s="65" t="e">
        <f t="shared" si="14"/>
        <v>#NUM!</v>
      </c>
      <c r="Z24" s="65" t="e">
        <f t="shared" si="15"/>
        <v>#N/A</v>
      </c>
      <c r="AA24" s="65" t="e">
        <f t="shared" si="16"/>
        <v>#NUM!</v>
      </c>
      <c r="AB24" s="65" t="e">
        <f t="shared" si="17"/>
        <v>#NUM!</v>
      </c>
      <c r="AC24" s="65" t="e">
        <f t="shared" si="18"/>
        <v>#NUM!</v>
      </c>
      <c r="AD24" s="65" t="e">
        <f t="shared" si="19"/>
        <v>#NUM!</v>
      </c>
      <c r="AE24" s="65" t="e">
        <f t="shared" si="20"/>
        <v>#NUM!</v>
      </c>
      <c r="AF24" s="65" t="e">
        <f t="shared" si="21"/>
        <v>#N/A</v>
      </c>
      <c r="AG24" s="65" t="e">
        <f t="shared" si="22"/>
        <v>#NUM!</v>
      </c>
      <c r="AH24" s="65" t="e">
        <f t="shared" si="23"/>
        <v>#NUM!</v>
      </c>
      <c r="AI24" s="65" t="e">
        <f t="shared" si="24"/>
        <v>#NUM!</v>
      </c>
      <c r="AJ24" s="65" t="e">
        <f t="shared" si="25"/>
        <v>#N/A</v>
      </c>
    </row>
    <row r="25" spans="1:36" ht="12.95" customHeight="1" x14ac:dyDescent="0.15">
      <c r="A25" s="64"/>
      <c r="B25" s="108"/>
      <c r="C25" s="108"/>
      <c r="D25" s="64"/>
      <c r="E25" s="64"/>
      <c r="F25" s="4" t="str">
        <f t="shared" si="0"/>
        <v/>
      </c>
      <c r="G25" s="6"/>
      <c r="H25" s="64"/>
      <c r="I25" s="64"/>
      <c r="J25" s="1" t="s">
        <v>15</v>
      </c>
      <c r="K25" s="65" t="e">
        <f t="shared" si="1"/>
        <v>#NUM!</v>
      </c>
      <c r="L25" s="65" t="e">
        <f t="shared" si="2"/>
        <v>#NUM!</v>
      </c>
      <c r="M25" s="65" t="e">
        <f t="shared" si="3"/>
        <v>#NUM!</v>
      </c>
      <c r="N25" s="65" t="e">
        <f t="shared" si="4"/>
        <v>#NUM!</v>
      </c>
      <c r="O25" s="65" t="e">
        <f t="shared" si="5"/>
        <v>#NUM!</v>
      </c>
      <c r="P25" s="65" t="e">
        <f t="shared" si="26"/>
        <v>#N/A</v>
      </c>
      <c r="Q25" s="65" t="e">
        <f t="shared" si="6"/>
        <v>#NUM!</v>
      </c>
      <c r="R25" s="65" t="e">
        <f t="shared" si="7"/>
        <v>#NUM!</v>
      </c>
      <c r="S25" s="65" t="e">
        <f t="shared" si="8"/>
        <v>#NUM!</v>
      </c>
      <c r="T25" s="65" t="e">
        <f t="shared" si="9"/>
        <v>#NUM!</v>
      </c>
      <c r="U25" s="65" t="e">
        <f t="shared" si="10"/>
        <v>#N/A</v>
      </c>
      <c r="V25" s="65" t="e">
        <f t="shared" si="11"/>
        <v>#NUM!</v>
      </c>
      <c r="W25" s="65" t="e">
        <f t="shared" si="12"/>
        <v>#NUM!</v>
      </c>
      <c r="X25" s="65" t="e">
        <f t="shared" si="13"/>
        <v>#NUM!</v>
      </c>
      <c r="Y25" s="65" t="e">
        <f t="shared" si="14"/>
        <v>#NUM!</v>
      </c>
      <c r="Z25" s="65" t="e">
        <f t="shared" si="15"/>
        <v>#N/A</v>
      </c>
      <c r="AA25" s="65" t="e">
        <f t="shared" si="16"/>
        <v>#NUM!</v>
      </c>
      <c r="AB25" s="65" t="e">
        <f t="shared" si="17"/>
        <v>#NUM!</v>
      </c>
      <c r="AC25" s="65" t="e">
        <f t="shared" si="18"/>
        <v>#NUM!</v>
      </c>
      <c r="AD25" s="65" t="e">
        <f t="shared" si="19"/>
        <v>#NUM!</v>
      </c>
      <c r="AE25" s="65" t="e">
        <f t="shared" si="20"/>
        <v>#NUM!</v>
      </c>
      <c r="AF25" s="65" t="e">
        <f t="shared" si="21"/>
        <v>#N/A</v>
      </c>
      <c r="AG25" s="65" t="e">
        <f t="shared" si="22"/>
        <v>#NUM!</v>
      </c>
      <c r="AH25" s="65" t="e">
        <f t="shared" si="23"/>
        <v>#NUM!</v>
      </c>
      <c r="AI25" s="65" t="e">
        <f t="shared" si="24"/>
        <v>#NUM!</v>
      </c>
      <c r="AJ25" s="65" t="e">
        <f t="shared" si="25"/>
        <v>#N/A</v>
      </c>
    </row>
    <row r="26" spans="1:36" ht="12.95" customHeight="1" x14ac:dyDescent="0.15">
      <c r="A26" s="64"/>
      <c r="B26" s="108"/>
      <c r="C26" s="108"/>
      <c r="D26" s="64"/>
      <c r="E26" s="64"/>
      <c r="F26" s="4" t="str">
        <f t="shared" si="0"/>
        <v/>
      </c>
      <c r="G26" s="7"/>
      <c r="H26" s="64"/>
      <c r="I26" s="64"/>
      <c r="J26" s="1" t="s">
        <v>15</v>
      </c>
      <c r="K26" s="65" t="e">
        <f t="shared" si="1"/>
        <v>#NUM!</v>
      </c>
      <c r="L26" s="65" t="e">
        <f t="shared" si="2"/>
        <v>#NUM!</v>
      </c>
      <c r="M26" s="65" t="e">
        <f t="shared" si="3"/>
        <v>#NUM!</v>
      </c>
      <c r="N26" s="65" t="e">
        <f t="shared" si="4"/>
        <v>#NUM!</v>
      </c>
      <c r="O26" s="65" t="e">
        <f t="shared" si="5"/>
        <v>#NUM!</v>
      </c>
      <c r="P26" s="65" t="e">
        <f t="shared" si="26"/>
        <v>#N/A</v>
      </c>
      <c r="Q26" s="65" t="e">
        <f t="shared" si="6"/>
        <v>#NUM!</v>
      </c>
      <c r="R26" s="65" t="e">
        <f t="shared" si="7"/>
        <v>#NUM!</v>
      </c>
      <c r="S26" s="65" t="e">
        <f t="shared" si="8"/>
        <v>#NUM!</v>
      </c>
      <c r="T26" s="65" t="e">
        <f t="shared" si="9"/>
        <v>#NUM!</v>
      </c>
      <c r="U26" s="65" t="e">
        <f t="shared" si="10"/>
        <v>#N/A</v>
      </c>
      <c r="V26" s="65" t="e">
        <f t="shared" si="11"/>
        <v>#NUM!</v>
      </c>
      <c r="W26" s="65" t="e">
        <f t="shared" si="12"/>
        <v>#NUM!</v>
      </c>
      <c r="X26" s="65" t="e">
        <f t="shared" si="13"/>
        <v>#NUM!</v>
      </c>
      <c r="Y26" s="65" t="e">
        <f t="shared" si="14"/>
        <v>#NUM!</v>
      </c>
      <c r="Z26" s="65" t="e">
        <f t="shared" si="15"/>
        <v>#N/A</v>
      </c>
      <c r="AA26" s="65" t="e">
        <f t="shared" si="16"/>
        <v>#NUM!</v>
      </c>
      <c r="AB26" s="65" t="e">
        <f t="shared" si="17"/>
        <v>#NUM!</v>
      </c>
      <c r="AC26" s="65" t="e">
        <f t="shared" si="18"/>
        <v>#NUM!</v>
      </c>
      <c r="AD26" s="65" t="e">
        <f t="shared" si="19"/>
        <v>#NUM!</v>
      </c>
      <c r="AE26" s="65" t="e">
        <f t="shared" si="20"/>
        <v>#NUM!</v>
      </c>
      <c r="AF26" s="65" t="e">
        <f t="shared" si="21"/>
        <v>#N/A</v>
      </c>
      <c r="AG26" s="65" t="e">
        <f t="shared" si="22"/>
        <v>#NUM!</v>
      </c>
      <c r="AH26" s="65" t="e">
        <f t="shared" si="23"/>
        <v>#NUM!</v>
      </c>
      <c r="AI26" s="65" t="e">
        <f t="shared" si="24"/>
        <v>#NUM!</v>
      </c>
      <c r="AJ26" s="65" t="e">
        <f t="shared" si="25"/>
        <v>#N/A</v>
      </c>
    </row>
    <row r="27" spans="1:36" ht="12.95" customHeight="1" x14ac:dyDescent="0.15">
      <c r="A27" s="64"/>
      <c r="B27" s="108"/>
      <c r="C27" s="108"/>
      <c r="D27" s="64"/>
      <c r="E27" s="64"/>
      <c r="F27" s="4" t="str">
        <f t="shared" si="0"/>
        <v/>
      </c>
      <c r="G27" s="64"/>
      <c r="H27" s="64"/>
      <c r="I27" s="64"/>
      <c r="J27" s="1" t="s">
        <v>15</v>
      </c>
      <c r="K27" s="65" t="e">
        <f t="shared" si="1"/>
        <v>#NUM!</v>
      </c>
      <c r="L27" s="65" t="e">
        <f t="shared" si="2"/>
        <v>#NUM!</v>
      </c>
      <c r="M27" s="65" t="e">
        <f t="shared" si="3"/>
        <v>#NUM!</v>
      </c>
      <c r="N27" s="65" t="e">
        <f t="shared" si="4"/>
        <v>#NUM!</v>
      </c>
      <c r="O27" s="65" t="e">
        <f t="shared" si="5"/>
        <v>#NUM!</v>
      </c>
      <c r="P27" s="65" t="e">
        <f t="shared" si="26"/>
        <v>#N/A</v>
      </c>
      <c r="Q27" s="65" t="e">
        <f t="shared" si="6"/>
        <v>#NUM!</v>
      </c>
      <c r="R27" s="65" t="e">
        <f t="shared" si="7"/>
        <v>#NUM!</v>
      </c>
      <c r="S27" s="65" t="e">
        <f t="shared" si="8"/>
        <v>#NUM!</v>
      </c>
      <c r="T27" s="65" t="e">
        <f t="shared" si="9"/>
        <v>#NUM!</v>
      </c>
      <c r="U27" s="65" t="e">
        <f t="shared" si="10"/>
        <v>#N/A</v>
      </c>
      <c r="V27" s="65" t="e">
        <f t="shared" si="11"/>
        <v>#NUM!</v>
      </c>
      <c r="W27" s="65" t="e">
        <f t="shared" si="12"/>
        <v>#NUM!</v>
      </c>
      <c r="X27" s="65" t="e">
        <f t="shared" si="13"/>
        <v>#NUM!</v>
      </c>
      <c r="Y27" s="65" t="e">
        <f t="shared" si="14"/>
        <v>#NUM!</v>
      </c>
      <c r="Z27" s="65" t="e">
        <f t="shared" si="15"/>
        <v>#N/A</v>
      </c>
      <c r="AA27" s="65" t="e">
        <f t="shared" si="16"/>
        <v>#NUM!</v>
      </c>
      <c r="AB27" s="65" t="e">
        <f t="shared" si="17"/>
        <v>#NUM!</v>
      </c>
      <c r="AC27" s="65" t="e">
        <f t="shared" si="18"/>
        <v>#NUM!</v>
      </c>
      <c r="AD27" s="65" t="e">
        <f t="shared" si="19"/>
        <v>#NUM!</v>
      </c>
      <c r="AE27" s="65" t="e">
        <f t="shared" si="20"/>
        <v>#NUM!</v>
      </c>
      <c r="AF27" s="65" t="e">
        <f t="shared" si="21"/>
        <v>#N/A</v>
      </c>
      <c r="AG27" s="65" t="e">
        <f t="shared" si="22"/>
        <v>#NUM!</v>
      </c>
      <c r="AH27" s="65" t="e">
        <f t="shared" si="23"/>
        <v>#NUM!</v>
      </c>
      <c r="AI27" s="65" t="e">
        <f t="shared" si="24"/>
        <v>#NUM!</v>
      </c>
      <c r="AJ27" s="65" t="e">
        <f t="shared" si="25"/>
        <v>#N/A</v>
      </c>
    </row>
    <row r="28" spans="1:36" ht="12.95" customHeight="1" x14ac:dyDescent="0.15">
      <c r="A28" s="64"/>
      <c r="B28" s="108"/>
      <c r="C28" s="108"/>
      <c r="D28" s="64"/>
      <c r="E28" s="64"/>
      <c r="F28" s="4" t="str">
        <f t="shared" si="0"/>
        <v/>
      </c>
      <c r="G28" s="64"/>
      <c r="H28" s="64"/>
      <c r="I28" s="64"/>
      <c r="J28" s="1" t="s">
        <v>15</v>
      </c>
      <c r="K28" s="65" t="e">
        <f t="shared" si="1"/>
        <v>#NUM!</v>
      </c>
      <c r="L28" s="65" t="e">
        <f t="shared" si="2"/>
        <v>#NUM!</v>
      </c>
      <c r="M28" s="65" t="e">
        <f t="shared" si="3"/>
        <v>#NUM!</v>
      </c>
      <c r="N28" s="68" t="e">
        <f t="shared" si="4"/>
        <v>#NUM!</v>
      </c>
      <c r="O28" s="65" t="e">
        <f t="shared" si="5"/>
        <v>#NUM!</v>
      </c>
      <c r="P28" s="65" t="e">
        <f t="shared" si="26"/>
        <v>#N/A</v>
      </c>
      <c r="Q28" s="65" t="e">
        <f t="shared" si="6"/>
        <v>#NUM!</v>
      </c>
      <c r="R28" s="65" t="e">
        <f t="shared" si="7"/>
        <v>#NUM!</v>
      </c>
      <c r="S28" s="65" t="e">
        <f t="shared" si="8"/>
        <v>#NUM!</v>
      </c>
      <c r="T28" s="65" t="e">
        <f t="shared" si="9"/>
        <v>#NUM!</v>
      </c>
      <c r="U28" s="65" t="e">
        <f t="shared" si="10"/>
        <v>#N/A</v>
      </c>
      <c r="V28" s="65" t="e">
        <f t="shared" si="11"/>
        <v>#NUM!</v>
      </c>
      <c r="W28" s="65" t="e">
        <f t="shared" si="12"/>
        <v>#NUM!</v>
      </c>
      <c r="X28" s="65" t="e">
        <f t="shared" si="13"/>
        <v>#NUM!</v>
      </c>
      <c r="Y28" s="65" t="e">
        <f t="shared" si="14"/>
        <v>#NUM!</v>
      </c>
      <c r="Z28" s="65" t="e">
        <f t="shared" si="15"/>
        <v>#N/A</v>
      </c>
      <c r="AA28" s="65" t="e">
        <f t="shared" si="16"/>
        <v>#NUM!</v>
      </c>
      <c r="AB28" s="65" t="e">
        <f t="shared" si="17"/>
        <v>#NUM!</v>
      </c>
      <c r="AC28" s="65" t="e">
        <f t="shared" si="18"/>
        <v>#NUM!</v>
      </c>
      <c r="AD28" s="65" t="e">
        <f t="shared" si="19"/>
        <v>#NUM!</v>
      </c>
      <c r="AE28" s="65" t="e">
        <f t="shared" si="20"/>
        <v>#NUM!</v>
      </c>
      <c r="AF28" s="65" t="e">
        <f t="shared" si="21"/>
        <v>#N/A</v>
      </c>
      <c r="AG28" s="65" t="e">
        <f t="shared" si="22"/>
        <v>#NUM!</v>
      </c>
      <c r="AH28" s="65" t="e">
        <f t="shared" si="23"/>
        <v>#NUM!</v>
      </c>
      <c r="AI28" s="65" t="e">
        <f t="shared" si="24"/>
        <v>#NUM!</v>
      </c>
      <c r="AJ28" s="65" t="e">
        <f t="shared" si="25"/>
        <v>#N/A</v>
      </c>
    </row>
    <row r="29" spans="1:36" ht="12.95" customHeight="1" x14ac:dyDescent="0.15">
      <c r="A29" s="64"/>
      <c r="B29" s="108"/>
      <c r="C29" s="108"/>
      <c r="D29" s="64"/>
      <c r="E29" s="64"/>
      <c r="F29" s="4" t="str">
        <f t="shared" si="0"/>
        <v/>
      </c>
      <c r="G29" s="64"/>
      <c r="H29" s="64"/>
      <c r="I29" s="64"/>
      <c r="J29" s="1" t="s">
        <v>15</v>
      </c>
      <c r="K29" s="65" t="e">
        <f t="shared" si="1"/>
        <v>#NUM!</v>
      </c>
      <c r="L29" s="65" t="e">
        <f t="shared" si="2"/>
        <v>#NUM!</v>
      </c>
      <c r="M29" s="65" t="e">
        <f t="shared" si="3"/>
        <v>#NUM!</v>
      </c>
      <c r="N29" s="65" t="e">
        <f t="shared" si="4"/>
        <v>#NUM!</v>
      </c>
      <c r="O29" s="65" t="e">
        <f t="shared" si="5"/>
        <v>#NUM!</v>
      </c>
      <c r="P29" s="65" t="e">
        <f t="shared" si="26"/>
        <v>#N/A</v>
      </c>
      <c r="Q29" s="65" t="e">
        <f t="shared" si="6"/>
        <v>#NUM!</v>
      </c>
      <c r="R29" s="65" t="e">
        <f t="shared" si="7"/>
        <v>#NUM!</v>
      </c>
      <c r="S29" s="65" t="e">
        <f t="shared" si="8"/>
        <v>#NUM!</v>
      </c>
      <c r="T29" s="65" t="e">
        <f t="shared" si="9"/>
        <v>#NUM!</v>
      </c>
      <c r="U29" s="65" t="e">
        <f t="shared" si="10"/>
        <v>#N/A</v>
      </c>
      <c r="V29" s="65" t="e">
        <f t="shared" si="11"/>
        <v>#NUM!</v>
      </c>
      <c r="W29" s="65" t="e">
        <f t="shared" si="12"/>
        <v>#NUM!</v>
      </c>
      <c r="X29" s="65" t="e">
        <f t="shared" si="13"/>
        <v>#NUM!</v>
      </c>
      <c r="Y29" s="65" t="e">
        <f t="shared" si="14"/>
        <v>#NUM!</v>
      </c>
      <c r="Z29" s="65" t="e">
        <f t="shared" si="15"/>
        <v>#N/A</v>
      </c>
      <c r="AA29" s="65" t="e">
        <f t="shared" si="16"/>
        <v>#NUM!</v>
      </c>
      <c r="AB29" s="65" t="e">
        <f t="shared" si="17"/>
        <v>#NUM!</v>
      </c>
      <c r="AC29" s="65" t="e">
        <f t="shared" si="18"/>
        <v>#NUM!</v>
      </c>
      <c r="AD29" s="65" t="e">
        <f t="shared" si="19"/>
        <v>#NUM!</v>
      </c>
      <c r="AE29" s="65" t="e">
        <f t="shared" si="20"/>
        <v>#NUM!</v>
      </c>
      <c r="AF29" s="65" t="e">
        <f t="shared" si="21"/>
        <v>#N/A</v>
      </c>
      <c r="AG29" s="65" t="e">
        <f t="shared" si="22"/>
        <v>#NUM!</v>
      </c>
      <c r="AH29" s="65" t="e">
        <f t="shared" si="23"/>
        <v>#NUM!</v>
      </c>
      <c r="AI29" s="65" t="e">
        <f t="shared" si="24"/>
        <v>#NUM!</v>
      </c>
      <c r="AJ29" s="65" t="e">
        <f t="shared" si="25"/>
        <v>#N/A</v>
      </c>
    </row>
    <row r="30" spans="1:36" ht="12.95" customHeight="1" x14ac:dyDescent="0.15">
      <c r="A30" s="64"/>
      <c r="B30" s="108"/>
      <c r="C30" s="108"/>
      <c r="D30" s="64"/>
      <c r="E30" s="64"/>
      <c r="F30" s="4" t="str">
        <f t="shared" si="0"/>
        <v/>
      </c>
      <c r="G30" s="6"/>
      <c r="H30" s="64"/>
      <c r="I30" s="64"/>
      <c r="J30" s="1" t="s">
        <v>15</v>
      </c>
      <c r="K30" s="65" t="e">
        <f t="shared" si="1"/>
        <v>#NUM!</v>
      </c>
      <c r="L30" s="65" t="e">
        <f t="shared" si="2"/>
        <v>#NUM!</v>
      </c>
      <c r="M30" s="65" t="e">
        <f t="shared" si="3"/>
        <v>#NUM!</v>
      </c>
      <c r="N30" s="65" t="e">
        <f t="shared" si="4"/>
        <v>#NUM!</v>
      </c>
      <c r="O30" s="65" t="e">
        <f t="shared" si="5"/>
        <v>#NUM!</v>
      </c>
      <c r="P30" s="65" t="e">
        <f t="shared" si="26"/>
        <v>#N/A</v>
      </c>
      <c r="Q30" s="65" t="e">
        <f t="shared" si="6"/>
        <v>#NUM!</v>
      </c>
      <c r="R30" s="65" t="e">
        <f t="shared" si="7"/>
        <v>#NUM!</v>
      </c>
      <c r="S30" s="65" t="e">
        <f t="shared" si="8"/>
        <v>#NUM!</v>
      </c>
      <c r="T30" s="65" t="e">
        <f t="shared" si="9"/>
        <v>#NUM!</v>
      </c>
      <c r="U30" s="65" t="e">
        <f t="shared" si="10"/>
        <v>#N/A</v>
      </c>
      <c r="V30" s="65" t="e">
        <f t="shared" si="11"/>
        <v>#NUM!</v>
      </c>
      <c r="W30" s="65" t="e">
        <f t="shared" si="12"/>
        <v>#NUM!</v>
      </c>
      <c r="X30" s="65" t="e">
        <f t="shared" si="13"/>
        <v>#NUM!</v>
      </c>
      <c r="Y30" s="65" t="e">
        <f t="shared" si="14"/>
        <v>#NUM!</v>
      </c>
      <c r="Z30" s="65" t="e">
        <f t="shared" si="15"/>
        <v>#N/A</v>
      </c>
      <c r="AA30" s="65" t="e">
        <f t="shared" si="16"/>
        <v>#NUM!</v>
      </c>
      <c r="AB30" s="65" t="e">
        <f t="shared" si="17"/>
        <v>#NUM!</v>
      </c>
      <c r="AC30" s="65" t="e">
        <f t="shared" si="18"/>
        <v>#NUM!</v>
      </c>
      <c r="AD30" s="65" t="e">
        <f t="shared" si="19"/>
        <v>#NUM!</v>
      </c>
      <c r="AE30" s="65" t="e">
        <f t="shared" si="20"/>
        <v>#NUM!</v>
      </c>
      <c r="AF30" s="65" t="e">
        <f t="shared" si="21"/>
        <v>#N/A</v>
      </c>
      <c r="AG30" s="65" t="e">
        <f t="shared" si="22"/>
        <v>#NUM!</v>
      </c>
      <c r="AH30" s="65" t="e">
        <f t="shared" si="23"/>
        <v>#NUM!</v>
      </c>
      <c r="AI30" s="65" t="e">
        <f t="shared" si="24"/>
        <v>#NUM!</v>
      </c>
      <c r="AJ30" s="65" t="e">
        <f t="shared" si="25"/>
        <v>#N/A</v>
      </c>
    </row>
    <row r="31" spans="1:36" ht="12.95" customHeight="1" x14ac:dyDescent="0.15">
      <c r="A31" s="64"/>
      <c r="B31" s="108"/>
      <c r="C31" s="108"/>
      <c r="D31" s="64"/>
      <c r="E31" s="64"/>
      <c r="F31" s="4" t="str">
        <f t="shared" si="0"/>
        <v/>
      </c>
      <c r="G31" s="64"/>
      <c r="H31" s="64"/>
      <c r="I31" s="64"/>
      <c r="J31" s="1" t="s">
        <v>15</v>
      </c>
      <c r="K31" s="65" t="e">
        <f t="shared" si="1"/>
        <v>#NUM!</v>
      </c>
      <c r="L31" s="65" t="e">
        <f t="shared" si="2"/>
        <v>#NUM!</v>
      </c>
      <c r="M31" s="65" t="e">
        <f t="shared" si="3"/>
        <v>#NUM!</v>
      </c>
      <c r="N31" s="65" t="e">
        <f t="shared" si="4"/>
        <v>#NUM!</v>
      </c>
      <c r="O31" s="65" t="e">
        <f t="shared" si="5"/>
        <v>#NUM!</v>
      </c>
      <c r="P31" s="65" t="e">
        <f t="shared" si="26"/>
        <v>#N/A</v>
      </c>
      <c r="Q31" s="65" t="e">
        <f t="shared" si="6"/>
        <v>#NUM!</v>
      </c>
      <c r="R31" s="65" t="e">
        <f t="shared" si="7"/>
        <v>#NUM!</v>
      </c>
      <c r="S31" s="65" t="e">
        <f t="shared" si="8"/>
        <v>#NUM!</v>
      </c>
      <c r="T31" s="65" t="e">
        <f t="shared" si="9"/>
        <v>#NUM!</v>
      </c>
      <c r="U31" s="65" t="e">
        <f t="shared" si="10"/>
        <v>#N/A</v>
      </c>
      <c r="V31" s="65" t="e">
        <f t="shared" si="11"/>
        <v>#NUM!</v>
      </c>
      <c r="W31" s="65" t="e">
        <f t="shared" si="12"/>
        <v>#NUM!</v>
      </c>
      <c r="X31" s="65" t="e">
        <f t="shared" si="13"/>
        <v>#NUM!</v>
      </c>
      <c r="Y31" s="65" t="e">
        <f t="shared" si="14"/>
        <v>#NUM!</v>
      </c>
      <c r="Z31" s="65" t="e">
        <f t="shared" si="15"/>
        <v>#N/A</v>
      </c>
      <c r="AA31" s="65" t="e">
        <f t="shared" si="16"/>
        <v>#NUM!</v>
      </c>
      <c r="AB31" s="65" t="e">
        <f t="shared" si="17"/>
        <v>#NUM!</v>
      </c>
      <c r="AC31" s="65" t="e">
        <f t="shared" si="18"/>
        <v>#NUM!</v>
      </c>
      <c r="AD31" s="65" t="e">
        <f t="shared" si="19"/>
        <v>#NUM!</v>
      </c>
      <c r="AE31" s="65" t="e">
        <f t="shared" si="20"/>
        <v>#NUM!</v>
      </c>
      <c r="AF31" s="65" t="e">
        <f t="shared" si="21"/>
        <v>#N/A</v>
      </c>
      <c r="AG31" s="65" t="e">
        <f t="shared" si="22"/>
        <v>#NUM!</v>
      </c>
      <c r="AH31" s="65" t="e">
        <f t="shared" si="23"/>
        <v>#NUM!</v>
      </c>
      <c r="AI31" s="65" t="e">
        <f t="shared" si="24"/>
        <v>#NUM!</v>
      </c>
      <c r="AJ31" s="65" t="e">
        <f t="shared" si="25"/>
        <v>#N/A</v>
      </c>
    </row>
    <row r="32" spans="1:36" ht="12.95" customHeight="1" x14ac:dyDescent="0.15">
      <c r="A32" s="64"/>
      <c r="B32" s="108"/>
      <c r="C32" s="108"/>
      <c r="D32" s="64"/>
      <c r="E32" s="64"/>
      <c r="F32" s="4" t="str">
        <f t="shared" si="0"/>
        <v/>
      </c>
      <c r="G32" s="64"/>
      <c r="H32" s="64"/>
      <c r="I32" s="64"/>
      <c r="J32" s="1" t="s">
        <v>15</v>
      </c>
      <c r="K32" s="65" t="e">
        <f t="shared" si="1"/>
        <v>#NUM!</v>
      </c>
      <c r="L32" s="65" t="e">
        <f t="shared" si="2"/>
        <v>#NUM!</v>
      </c>
      <c r="M32" s="65" t="e">
        <f t="shared" si="3"/>
        <v>#NUM!</v>
      </c>
      <c r="N32" s="65" t="e">
        <f t="shared" si="4"/>
        <v>#NUM!</v>
      </c>
      <c r="O32" s="65" t="e">
        <f t="shared" si="5"/>
        <v>#NUM!</v>
      </c>
      <c r="P32" s="65" t="e">
        <f t="shared" si="26"/>
        <v>#N/A</v>
      </c>
      <c r="Q32" s="65" t="e">
        <f t="shared" si="6"/>
        <v>#NUM!</v>
      </c>
      <c r="R32" s="65" t="e">
        <f t="shared" si="7"/>
        <v>#NUM!</v>
      </c>
      <c r="S32" s="65" t="e">
        <f t="shared" si="8"/>
        <v>#NUM!</v>
      </c>
      <c r="T32" s="65" t="e">
        <f t="shared" si="9"/>
        <v>#NUM!</v>
      </c>
      <c r="U32" s="65" t="e">
        <f t="shared" si="10"/>
        <v>#N/A</v>
      </c>
      <c r="V32" s="65" t="e">
        <f t="shared" si="11"/>
        <v>#NUM!</v>
      </c>
      <c r="W32" s="65" t="e">
        <f t="shared" si="12"/>
        <v>#NUM!</v>
      </c>
      <c r="X32" s="65" t="e">
        <f t="shared" si="13"/>
        <v>#NUM!</v>
      </c>
      <c r="Y32" s="65" t="e">
        <f t="shared" si="14"/>
        <v>#NUM!</v>
      </c>
      <c r="Z32" s="65" t="e">
        <f t="shared" si="15"/>
        <v>#N/A</v>
      </c>
      <c r="AA32" s="65" t="e">
        <f t="shared" si="16"/>
        <v>#NUM!</v>
      </c>
      <c r="AB32" s="65" t="e">
        <f t="shared" si="17"/>
        <v>#NUM!</v>
      </c>
      <c r="AC32" s="65" t="e">
        <f t="shared" si="18"/>
        <v>#NUM!</v>
      </c>
      <c r="AD32" s="65" t="e">
        <f t="shared" si="19"/>
        <v>#NUM!</v>
      </c>
      <c r="AE32" s="65" t="e">
        <f t="shared" si="20"/>
        <v>#NUM!</v>
      </c>
      <c r="AF32" s="65" t="e">
        <f t="shared" si="21"/>
        <v>#N/A</v>
      </c>
      <c r="AG32" s="65" t="e">
        <f t="shared" si="22"/>
        <v>#NUM!</v>
      </c>
      <c r="AH32" s="65" t="e">
        <f t="shared" si="23"/>
        <v>#NUM!</v>
      </c>
      <c r="AI32" s="65" t="e">
        <f t="shared" si="24"/>
        <v>#NUM!</v>
      </c>
      <c r="AJ32" s="65" t="e">
        <f t="shared" si="25"/>
        <v>#N/A</v>
      </c>
    </row>
    <row r="33" spans="1:36" ht="12.95" customHeight="1" x14ac:dyDescent="0.15">
      <c r="A33" s="64"/>
      <c r="B33" s="108"/>
      <c r="C33" s="108"/>
      <c r="D33" s="64"/>
      <c r="E33" s="64"/>
      <c r="F33" s="4" t="str">
        <f t="shared" si="0"/>
        <v/>
      </c>
      <c r="G33" s="64"/>
      <c r="H33" s="64"/>
      <c r="I33" s="64"/>
      <c r="J33" s="1" t="s">
        <v>15</v>
      </c>
      <c r="K33" s="65" t="e">
        <f t="shared" si="1"/>
        <v>#NUM!</v>
      </c>
      <c r="L33" s="65" t="e">
        <f t="shared" si="2"/>
        <v>#NUM!</v>
      </c>
      <c r="M33" s="65" t="e">
        <f t="shared" si="3"/>
        <v>#NUM!</v>
      </c>
      <c r="N33" s="65" t="e">
        <f t="shared" si="4"/>
        <v>#NUM!</v>
      </c>
      <c r="O33" s="65" t="e">
        <f t="shared" si="5"/>
        <v>#NUM!</v>
      </c>
      <c r="P33" s="65" t="e">
        <f t="shared" si="26"/>
        <v>#N/A</v>
      </c>
      <c r="Q33" s="65" t="e">
        <f t="shared" si="6"/>
        <v>#NUM!</v>
      </c>
      <c r="R33" s="65" t="e">
        <f t="shared" si="7"/>
        <v>#NUM!</v>
      </c>
      <c r="S33" s="65" t="e">
        <f t="shared" si="8"/>
        <v>#NUM!</v>
      </c>
      <c r="T33" s="65" t="e">
        <f t="shared" si="9"/>
        <v>#NUM!</v>
      </c>
      <c r="U33" s="65" t="e">
        <f t="shared" si="10"/>
        <v>#N/A</v>
      </c>
      <c r="V33" s="65" t="e">
        <f t="shared" si="11"/>
        <v>#NUM!</v>
      </c>
      <c r="W33" s="65" t="e">
        <f t="shared" si="12"/>
        <v>#NUM!</v>
      </c>
      <c r="X33" s="65" t="e">
        <f t="shared" si="13"/>
        <v>#NUM!</v>
      </c>
      <c r="Y33" s="65" t="e">
        <f t="shared" si="14"/>
        <v>#NUM!</v>
      </c>
      <c r="Z33" s="65" t="e">
        <f t="shared" si="15"/>
        <v>#N/A</v>
      </c>
      <c r="AA33" s="65" t="e">
        <f t="shared" si="16"/>
        <v>#NUM!</v>
      </c>
      <c r="AB33" s="65" t="e">
        <f t="shared" si="17"/>
        <v>#NUM!</v>
      </c>
      <c r="AC33" s="65" t="e">
        <f t="shared" si="18"/>
        <v>#NUM!</v>
      </c>
      <c r="AD33" s="65" t="e">
        <f t="shared" si="19"/>
        <v>#NUM!</v>
      </c>
      <c r="AE33" s="65" t="e">
        <f t="shared" si="20"/>
        <v>#NUM!</v>
      </c>
      <c r="AF33" s="65" t="e">
        <f t="shared" si="21"/>
        <v>#N/A</v>
      </c>
      <c r="AG33" s="65" t="e">
        <f t="shared" si="22"/>
        <v>#NUM!</v>
      </c>
      <c r="AH33" s="65" t="e">
        <f t="shared" si="23"/>
        <v>#NUM!</v>
      </c>
      <c r="AI33" s="65" t="e">
        <f t="shared" si="24"/>
        <v>#NUM!</v>
      </c>
      <c r="AJ33" s="65" t="e">
        <f t="shared" si="25"/>
        <v>#N/A</v>
      </c>
    </row>
    <row r="34" spans="1:36" ht="12.95" customHeight="1" x14ac:dyDescent="0.15">
      <c r="A34" s="64"/>
      <c r="B34" s="108"/>
      <c r="C34" s="108"/>
      <c r="D34" s="64"/>
      <c r="E34" s="64"/>
      <c r="F34" s="4" t="str">
        <f t="shared" si="0"/>
        <v/>
      </c>
      <c r="G34" s="64"/>
      <c r="H34" s="64"/>
      <c r="I34" s="64"/>
      <c r="K34" s="65" t="e">
        <f t="shared" si="1"/>
        <v>#NUM!</v>
      </c>
      <c r="L34" s="65" t="e">
        <f t="shared" si="2"/>
        <v>#NUM!</v>
      </c>
      <c r="M34" s="65" t="e">
        <f t="shared" si="3"/>
        <v>#NUM!</v>
      </c>
      <c r="N34" s="65" t="e">
        <f t="shared" si="4"/>
        <v>#NUM!</v>
      </c>
      <c r="O34" s="65" t="e">
        <f t="shared" si="5"/>
        <v>#NUM!</v>
      </c>
      <c r="P34" s="65" t="e">
        <f t="shared" si="26"/>
        <v>#N/A</v>
      </c>
      <c r="Q34" s="65" t="e">
        <f t="shared" si="6"/>
        <v>#NUM!</v>
      </c>
      <c r="R34" s="65" t="e">
        <f t="shared" si="7"/>
        <v>#NUM!</v>
      </c>
      <c r="S34" s="65" t="e">
        <f t="shared" si="8"/>
        <v>#NUM!</v>
      </c>
      <c r="T34" s="65" t="e">
        <f t="shared" si="9"/>
        <v>#NUM!</v>
      </c>
      <c r="U34" s="65" t="e">
        <f t="shared" si="10"/>
        <v>#N/A</v>
      </c>
      <c r="V34" s="65" t="e">
        <f t="shared" si="11"/>
        <v>#NUM!</v>
      </c>
      <c r="W34" s="65" t="e">
        <f t="shared" si="12"/>
        <v>#NUM!</v>
      </c>
      <c r="X34" s="65" t="e">
        <f t="shared" si="13"/>
        <v>#NUM!</v>
      </c>
      <c r="Y34" s="65" t="e">
        <f t="shared" si="14"/>
        <v>#NUM!</v>
      </c>
      <c r="Z34" s="65" t="e">
        <f t="shared" si="15"/>
        <v>#N/A</v>
      </c>
      <c r="AA34" s="65" t="e">
        <f t="shared" si="16"/>
        <v>#NUM!</v>
      </c>
      <c r="AB34" s="65" t="e">
        <f t="shared" si="17"/>
        <v>#NUM!</v>
      </c>
      <c r="AC34" s="65" t="e">
        <f t="shared" si="18"/>
        <v>#NUM!</v>
      </c>
      <c r="AD34" s="65" t="e">
        <f t="shared" si="19"/>
        <v>#NUM!</v>
      </c>
      <c r="AE34" s="65" t="e">
        <f t="shared" si="20"/>
        <v>#NUM!</v>
      </c>
      <c r="AF34" s="65" t="e">
        <f t="shared" si="21"/>
        <v>#N/A</v>
      </c>
      <c r="AG34" s="65" t="e">
        <f t="shared" si="22"/>
        <v>#NUM!</v>
      </c>
      <c r="AH34" s="65" t="e">
        <f t="shared" si="23"/>
        <v>#NUM!</v>
      </c>
      <c r="AI34" s="65" t="e">
        <f t="shared" si="24"/>
        <v>#NUM!</v>
      </c>
      <c r="AJ34" s="65" t="e">
        <f t="shared" si="25"/>
        <v>#N/A</v>
      </c>
    </row>
    <row r="35" spans="1:36" ht="12.95" customHeight="1" x14ac:dyDescent="0.15">
      <c r="A35" s="64"/>
      <c r="B35" s="108"/>
      <c r="C35" s="108"/>
      <c r="D35" s="64"/>
      <c r="E35" s="64"/>
      <c r="F35" s="4" t="str">
        <f t="shared" si="0"/>
        <v/>
      </c>
      <c r="G35" s="64"/>
      <c r="H35" s="64"/>
      <c r="I35" s="64"/>
      <c r="K35" s="65" t="e">
        <f t="shared" si="1"/>
        <v>#NUM!</v>
      </c>
      <c r="L35" s="65" t="e">
        <f t="shared" si="2"/>
        <v>#NUM!</v>
      </c>
      <c r="M35" s="65" t="e">
        <f t="shared" si="3"/>
        <v>#NUM!</v>
      </c>
      <c r="N35" s="65" t="e">
        <f t="shared" si="4"/>
        <v>#NUM!</v>
      </c>
      <c r="O35" s="65" t="e">
        <f t="shared" si="5"/>
        <v>#NUM!</v>
      </c>
      <c r="P35" s="65" t="e">
        <f t="shared" si="26"/>
        <v>#N/A</v>
      </c>
      <c r="Q35" s="65" t="e">
        <f t="shared" si="6"/>
        <v>#NUM!</v>
      </c>
      <c r="R35" s="65" t="e">
        <f t="shared" si="7"/>
        <v>#NUM!</v>
      </c>
      <c r="S35" s="65" t="e">
        <f t="shared" si="8"/>
        <v>#NUM!</v>
      </c>
      <c r="T35" s="65" t="e">
        <f t="shared" si="9"/>
        <v>#NUM!</v>
      </c>
      <c r="U35" s="65" t="e">
        <f t="shared" si="10"/>
        <v>#N/A</v>
      </c>
      <c r="V35" s="65" t="e">
        <f t="shared" si="11"/>
        <v>#NUM!</v>
      </c>
      <c r="W35" s="65" t="e">
        <f t="shared" si="12"/>
        <v>#NUM!</v>
      </c>
      <c r="X35" s="65" t="e">
        <f t="shared" si="13"/>
        <v>#NUM!</v>
      </c>
      <c r="Y35" s="65" t="e">
        <f t="shared" si="14"/>
        <v>#NUM!</v>
      </c>
      <c r="Z35" s="65" t="e">
        <f t="shared" si="15"/>
        <v>#N/A</v>
      </c>
      <c r="AA35" s="65" t="e">
        <f t="shared" si="16"/>
        <v>#NUM!</v>
      </c>
      <c r="AB35" s="65" t="e">
        <f t="shared" si="17"/>
        <v>#NUM!</v>
      </c>
      <c r="AC35" s="65" t="e">
        <f t="shared" si="18"/>
        <v>#NUM!</v>
      </c>
      <c r="AD35" s="65" t="e">
        <f t="shared" si="19"/>
        <v>#NUM!</v>
      </c>
      <c r="AE35" s="65" t="e">
        <f t="shared" si="20"/>
        <v>#NUM!</v>
      </c>
      <c r="AF35" s="65" t="e">
        <f t="shared" si="21"/>
        <v>#N/A</v>
      </c>
      <c r="AG35" s="65" t="e">
        <f t="shared" si="22"/>
        <v>#NUM!</v>
      </c>
      <c r="AH35" s="65" t="e">
        <f t="shared" si="23"/>
        <v>#NUM!</v>
      </c>
      <c r="AI35" s="65" t="e">
        <f t="shared" si="24"/>
        <v>#NUM!</v>
      </c>
      <c r="AJ35" s="65" t="e">
        <f t="shared" si="25"/>
        <v>#N/A</v>
      </c>
    </row>
    <row r="36" spans="1:36" ht="12.95" customHeight="1" x14ac:dyDescent="0.15">
      <c r="A36" s="64"/>
      <c r="B36" s="108"/>
      <c r="C36" s="108"/>
      <c r="D36" s="64"/>
      <c r="E36" s="64"/>
      <c r="F36" s="4" t="str">
        <f t="shared" si="0"/>
        <v/>
      </c>
      <c r="G36" s="64"/>
      <c r="H36" s="64"/>
      <c r="I36" s="64"/>
      <c r="K36" s="65" t="e">
        <f t="shared" si="1"/>
        <v>#NUM!</v>
      </c>
      <c r="L36" s="65" t="e">
        <f t="shared" si="2"/>
        <v>#NUM!</v>
      </c>
      <c r="M36" s="65" t="e">
        <f t="shared" si="3"/>
        <v>#NUM!</v>
      </c>
      <c r="N36" s="65" t="e">
        <f t="shared" si="4"/>
        <v>#NUM!</v>
      </c>
      <c r="O36" s="65" t="e">
        <f t="shared" si="5"/>
        <v>#NUM!</v>
      </c>
      <c r="P36" s="65" t="e">
        <f t="shared" si="26"/>
        <v>#N/A</v>
      </c>
      <c r="Q36" s="65" t="e">
        <f t="shared" si="6"/>
        <v>#NUM!</v>
      </c>
      <c r="R36" s="65" t="e">
        <f t="shared" si="7"/>
        <v>#NUM!</v>
      </c>
      <c r="S36" s="65" t="e">
        <f t="shared" si="8"/>
        <v>#NUM!</v>
      </c>
      <c r="T36" s="65" t="e">
        <f t="shared" si="9"/>
        <v>#NUM!</v>
      </c>
      <c r="U36" s="65" t="e">
        <f t="shared" si="10"/>
        <v>#N/A</v>
      </c>
      <c r="V36" s="65" t="e">
        <f t="shared" si="11"/>
        <v>#NUM!</v>
      </c>
      <c r="W36" s="65" t="e">
        <f t="shared" si="12"/>
        <v>#NUM!</v>
      </c>
      <c r="X36" s="65" t="e">
        <f t="shared" si="13"/>
        <v>#NUM!</v>
      </c>
      <c r="Y36" s="65" t="e">
        <f t="shared" si="14"/>
        <v>#NUM!</v>
      </c>
      <c r="Z36" s="65" t="e">
        <f t="shared" si="15"/>
        <v>#N/A</v>
      </c>
      <c r="AA36" s="65" t="e">
        <f t="shared" si="16"/>
        <v>#NUM!</v>
      </c>
      <c r="AB36" s="65" t="e">
        <f t="shared" si="17"/>
        <v>#NUM!</v>
      </c>
      <c r="AC36" s="65" t="e">
        <f t="shared" si="18"/>
        <v>#NUM!</v>
      </c>
      <c r="AD36" s="65" t="e">
        <f t="shared" si="19"/>
        <v>#NUM!</v>
      </c>
      <c r="AE36" s="65" t="e">
        <f t="shared" si="20"/>
        <v>#NUM!</v>
      </c>
      <c r="AF36" s="65" t="e">
        <f t="shared" si="21"/>
        <v>#N/A</v>
      </c>
      <c r="AG36" s="65" t="e">
        <f t="shared" si="22"/>
        <v>#NUM!</v>
      </c>
      <c r="AH36" s="65" t="e">
        <f t="shared" si="23"/>
        <v>#NUM!</v>
      </c>
      <c r="AI36" s="65" t="e">
        <f t="shared" si="24"/>
        <v>#NUM!</v>
      </c>
      <c r="AJ36" s="65" t="e">
        <f t="shared" si="25"/>
        <v>#N/A</v>
      </c>
    </row>
    <row r="37" spans="1:36" ht="12.95" customHeight="1" x14ac:dyDescent="0.15">
      <c r="A37" s="64"/>
      <c r="B37" s="108"/>
      <c r="C37" s="108"/>
      <c r="D37" s="64"/>
      <c r="E37" s="64"/>
      <c r="F37" s="4" t="str">
        <f t="shared" si="0"/>
        <v/>
      </c>
      <c r="G37" s="64"/>
      <c r="H37" s="64"/>
      <c r="I37" s="64"/>
      <c r="K37" s="65" t="e">
        <f t="shared" si="1"/>
        <v>#NUM!</v>
      </c>
      <c r="L37" s="65" t="e">
        <f t="shared" si="2"/>
        <v>#NUM!</v>
      </c>
      <c r="M37" s="65" t="e">
        <f t="shared" si="3"/>
        <v>#NUM!</v>
      </c>
      <c r="N37" s="65" t="e">
        <f t="shared" si="4"/>
        <v>#NUM!</v>
      </c>
      <c r="O37" s="65" t="e">
        <f t="shared" si="5"/>
        <v>#NUM!</v>
      </c>
      <c r="P37" s="65" t="e">
        <f t="shared" si="26"/>
        <v>#N/A</v>
      </c>
      <c r="Q37" s="65" t="e">
        <f t="shared" si="6"/>
        <v>#NUM!</v>
      </c>
      <c r="R37" s="65" t="e">
        <f t="shared" si="7"/>
        <v>#NUM!</v>
      </c>
      <c r="S37" s="65" t="e">
        <f t="shared" si="8"/>
        <v>#NUM!</v>
      </c>
      <c r="T37" s="65" t="e">
        <f t="shared" si="9"/>
        <v>#NUM!</v>
      </c>
      <c r="U37" s="65" t="e">
        <f t="shared" si="10"/>
        <v>#N/A</v>
      </c>
      <c r="V37" s="65" t="e">
        <f t="shared" si="11"/>
        <v>#NUM!</v>
      </c>
      <c r="W37" s="65" t="e">
        <f t="shared" si="12"/>
        <v>#NUM!</v>
      </c>
      <c r="X37" s="65" t="e">
        <f t="shared" si="13"/>
        <v>#NUM!</v>
      </c>
      <c r="Y37" s="65" t="e">
        <f t="shared" si="14"/>
        <v>#NUM!</v>
      </c>
      <c r="Z37" s="65" t="e">
        <f t="shared" si="15"/>
        <v>#N/A</v>
      </c>
      <c r="AA37" s="65" t="e">
        <f t="shared" si="16"/>
        <v>#NUM!</v>
      </c>
      <c r="AB37" s="65" t="e">
        <f t="shared" si="17"/>
        <v>#NUM!</v>
      </c>
      <c r="AC37" s="65" t="e">
        <f t="shared" si="18"/>
        <v>#NUM!</v>
      </c>
      <c r="AD37" s="65" t="e">
        <f t="shared" si="19"/>
        <v>#NUM!</v>
      </c>
      <c r="AE37" s="65" t="e">
        <f t="shared" si="20"/>
        <v>#NUM!</v>
      </c>
      <c r="AF37" s="65" t="e">
        <f t="shared" si="21"/>
        <v>#N/A</v>
      </c>
      <c r="AG37" s="65" t="e">
        <f t="shared" si="22"/>
        <v>#NUM!</v>
      </c>
      <c r="AH37" s="65" t="e">
        <f t="shared" si="23"/>
        <v>#NUM!</v>
      </c>
      <c r="AI37" s="65" t="e">
        <f t="shared" si="24"/>
        <v>#NUM!</v>
      </c>
      <c r="AJ37" s="65" t="e">
        <f t="shared" si="25"/>
        <v>#N/A</v>
      </c>
    </row>
    <row r="38" spans="1:36" ht="12.95" customHeight="1" x14ac:dyDescent="0.15">
      <c r="A38" s="64"/>
      <c r="B38" s="108"/>
      <c r="C38" s="108"/>
      <c r="D38" s="64"/>
      <c r="E38" s="64"/>
      <c r="F38" s="4" t="str">
        <f t="shared" si="0"/>
        <v/>
      </c>
      <c r="G38" s="64"/>
      <c r="H38" s="64"/>
      <c r="I38" s="64"/>
      <c r="K38" s="65" t="e">
        <f t="shared" si="1"/>
        <v>#NUM!</v>
      </c>
      <c r="L38" s="65" t="e">
        <f t="shared" si="2"/>
        <v>#NUM!</v>
      </c>
      <c r="M38" s="65" t="e">
        <f t="shared" si="3"/>
        <v>#NUM!</v>
      </c>
      <c r="N38" s="65" t="e">
        <f t="shared" si="4"/>
        <v>#NUM!</v>
      </c>
      <c r="O38" s="65" t="e">
        <f t="shared" si="5"/>
        <v>#NUM!</v>
      </c>
      <c r="P38" s="65" t="e">
        <f t="shared" si="26"/>
        <v>#N/A</v>
      </c>
      <c r="Q38" s="65" t="e">
        <f t="shared" si="6"/>
        <v>#NUM!</v>
      </c>
      <c r="R38" s="65" t="e">
        <f t="shared" si="7"/>
        <v>#NUM!</v>
      </c>
      <c r="S38" s="65" t="e">
        <f t="shared" si="8"/>
        <v>#NUM!</v>
      </c>
      <c r="T38" s="65" t="e">
        <f t="shared" si="9"/>
        <v>#NUM!</v>
      </c>
      <c r="U38" s="65" t="e">
        <f t="shared" si="10"/>
        <v>#N/A</v>
      </c>
      <c r="V38" s="65" t="e">
        <f t="shared" si="11"/>
        <v>#NUM!</v>
      </c>
      <c r="W38" s="65" t="e">
        <f t="shared" si="12"/>
        <v>#NUM!</v>
      </c>
      <c r="X38" s="65" t="e">
        <f t="shared" si="13"/>
        <v>#NUM!</v>
      </c>
      <c r="Y38" s="65" t="e">
        <f t="shared" si="14"/>
        <v>#NUM!</v>
      </c>
      <c r="Z38" s="65" t="e">
        <f t="shared" si="15"/>
        <v>#N/A</v>
      </c>
      <c r="AA38" s="65" t="e">
        <f t="shared" si="16"/>
        <v>#NUM!</v>
      </c>
      <c r="AB38" s="65" t="e">
        <f t="shared" si="17"/>
        <v>#NUM!</v>
      </c>
      <c r="AC38" s="65" t="e">
        <f t="shared" si="18"/>
        <v>#NUM!</v>
      </c>
      <c r="AD38" s="65" t="e">
        <f t="shared" si="19"/>
        <v>#NUM!</v>
      </c>
      <c r="AE38" s="65" t="e">
        <f t="shared" si="20"/>
        <v>#NUM!</v>
      </c>
      <c r="AF38" s="65" t="e">
        <f t="shared" si="21"/>
        <v>#N/A</v>
      </c>
      <c r="AG38" s="65" t="e">
        <f t="shared" si="22"/>
        <v>#NUM!</v>
      </c>
      <c r="AH38" s="65" t="e">
        <f t="shared" si="23"/>
        <v>#NUM!</v>
      </c>
      <c r="AI38" s="65" t="e">
        <f t="shared" si="24"/>
        <v>#NUM!</v>
      </c>
      <c r="AJ38" s="65" t="e">
        <f t="shared" si="25"/>
        <v>#N/A</v>
      </c>
    </row>
    <row r="39" spans="1:36" ht="12.95" customHeight="1" x14ac:dyDescent="0.15">
      <c r="A39" s="64"/>
      <c r="B39" s="108"/>
      <c r="C39" s="108"/>
      <c r="D39" s="64"/>
      <c r="E39" s="64"/>
      <c r="F39" s="4" t="str">
        <f t="shared" si="0"/>
        <v/>
      </c>
      <c r="G39" s="64"/>
      <c r="H39" s="64"/>
      <c r="I39" s="64"/>
      <c r="K39" s="65" t="e">
        <f t="shared" si="1"/>
        <v>#NUM!</v>
      </c>
      <c r="L39" s="65" t="e">
        <f t="shared" si="2"/>
        <v>#NUM!</v>
      </c>
      <c r="M39" s="65" t="e">
        <f t="shared" si="3"/>
        <v>#NUM!</v>
      </c>
      <c r="N39" s="65" t="e">
        <f t="shared" si="4"/>
        <v>#NUM!</v>
      </c>
      <c r="O39" s="65" t="e">
        <f t="shared" si="5"/>
        <v>#NUM!</v>
      </c>
      <c r="P39" s="65" t="e">
        <f t="shared" si="26"/>
        <v>#N/A</v>
      </c>
      <c r="Q39" s="65" t="e">
        <f t="shared" si="6"/>
        <v>#NUM!</v>
      </c>
      <c r="R39" s="65" t="e">
        <f t="shared" si="7"/>
        <v>#NUM!</v>
      </c>
      <c r="S39" s="65" t="e">
        <f t="shared" si="8"/>
        <v>#NUM!</v>
      </c>
      <c r="T39" s="65" t="e">
        <f t="shared" si="9"/>
        <v>#NUM!</v>
      </c>
      <c r="U39" s="65" t="e">
        <f t="shared" si="10"/>
        <v>#N/A</v>
      </c>
      <c r="V39" s="65" t="e">
        <f t="shared" si="11"/>
        <v>#NUM!</v>
      </c>
      <c r="W39" s="65" t="e">
        <f t="shared" si="12"/>
        <v>#NUM!</v>
      </c>
      <c r="X39" s="65" t="e">
        <f t="shared" si="13"/>
        <v>#NUM!</v>
      </c>
      <c r="Y39" s="65" t="e">
        <f t="shared" si="14"/>
        <v>#NUM!</v>
      </c>
      <c r="Z39" s="65" t="e">
        <f t="shared" si="15"/>
        <v>#N/A</v>
      </c>
      <c r="AA39" s="65" t="e">
        <f t="shared" si="16"/>
        <v>#NUM!</v>
      </c>
      <c r="AB39" s="65" t="e">
        <f t="shared" si="17"/>
        <v>#NUM!</v>
      </c>
      <c r="AC39" s="65" t="e">
        <f t="shared" si="18"/>
        <v>#NUM!</v>
      </c>
      <c r="AD39" s="65" t="e">
        <f t="shared" si="19"/>
        <v>#NUM!</v>
      </c>
      <c r="AE39" s="65" t="e">
        <f t="shared" si="20"/>
        <v>#NUM!</v>
      </c>
      <c r="AF39" s="65" t="e">
        <f t="shared" si="21"/>
        <v>#N/A</v>
      </c>
      <c r="AG39" s="65" t="e">
        <f t="shared" si="22"/>
        <v>#NUM!</v>
      </c>
      <c r="AH39" s="65" t="e">
        <f t="shared" si="23"/>
        <v>#NUM!</v>
      </c>
      <c r="AI39" s="65" t="e">
        <f t="shared" si="24"/>
        <v>#NUM!</v>
      </c>
      <c r="AJ39" s="65" t="e">
        <f t="shared" si="25"/>
        <v>#N/A</v>
      </c>
    </row>
    <row r="40" spans="1:36" ht="12.95" customHeight="1" x14ac:dyDescent="0.15">
      <c r="A40" s="64"/>
      <c r="B40" s="108"/>
      <c r="C40" s="108"/>
      <c r="D40" s="64"/>
      <c r="E40" s="64"/>
      <c r="F40" s="4" t="str">
        <f t="shared" si="0"/>
        <v/>
      </c>
      <c r="G40" s="64"/>
      <c r="H40" s="64"/>
      <c r="I40" s="64"/>
      <c r="K40" s="65" t="e">
        <f t="shared" si="1"/>
        <v>#NUM!</v>
      </c>
      <c r="L40" s="65" t="e">
        <f t="shared" si="2"/>
        <v>#NUM!</v>
      </c>
      <c r="M40" s="65" t="e">
        <f t="shared" si="3"/>
        <v>#NUM!</v>
      </c>
      <c r="N40" s="65" t="e">
        <f t="shared" si="4"/>
        <v>#NUM!</v>
      </c>
      <c r="O40" s="65" t="e">
        <f t="shared" si="5"/>
        <v>#NUM!</v>
      </c>
      <c r="P40" s="65" t="e">
        <f t="shared" si="26"/>
        <v>#N/A</v>
      </c>
      <c r="Q40" s="65" t="e">
        <f t="shared" si="6"/>
        <v>#NUM!</v>
      </c>
      <c r="R40" s="65" t="e">
        <f t="shared" si="7"/>
        <v>#NUM!</v>
      </c>
      <c r="S40" s="65" t="e">
        <f t="shared" si="8"/>
        <v>#NUM!</v>
      </c>
      <c r="T40" s="65" t="e">
        <f t="shared" si="9"/>
        <v>#NUM!</v>
      </c>
      <c r="U40" s="65" t="e">
        <f t="shared" si="10"/>
        <v>#N/A</v>
      </c>
      <c r="V40" s="65" t="e">
        <f t="shared" si="11"/>
        <v>#NUM!</v>
      </c>
      <c r="W40" s="65" t="e">
        <f t="shared" si="12"/>
        <v>#NUM!</v>
      </c>
      <c r="X40" s="65" t="e">
        <f t="shared" si="13"/>
        <v>#NUM!</v>
      </c>
      <c r="Y40" s="65" t="e">
        <f t="shared" si="14"/>
        <v>#NUM!</v>
      </c>
      <c r="Z40" s="65" t="e">
        <f t="shared" si="15"/>
        <v>#N/A</v>
      </c>
      <c r="AA40" s="65" t="e">
        <f t="shared" si="16"/>
        <v>#NUM!</v>
      </c>
      <c r="AB40" s="65" t="e">
        <f t="shared" si="17"/>
        <v>#NUM!</v>
      </c>
      <c r="AC40" s="65" t="e">
        <f t="shared" si="18"/>
        <v>#NUM!</v>
      </c>
      <c r="AD40" s="65" t="e">
        <f t="shared" si="19"/>
        <v>#NUM!</v>
      </c>
      <c r="AE40" s="65" t="e">
        <f t="shared" si="20"/>
        <v>#NUM!</v>
      </c>
      <c r="AF40" s="65" t="e">
        <f t="shared" si="21"/>
        <v>#N/A</v>
      </c>
      <c r="AG40" s="65" t="e">
        <f t="shared" si="22"/>
        <v>#NUM!</v>
      </c>
      <c r="AH40" s="65" t="e">
        <f t="shared" si="23"/>
        <v>#NUM!</v>
      </c>
      <c r="AI40" s="65" t="e">
        <f t="shared" si="24"/>
        <v>#NUM!</v>
      </c>
      <c r="AJ40" s="65" t="e">
        <f t="shared" si="25"/>
        <v>#N/A</v>
      </c>
    </row>
    <row r="41" spans="1:36" ht="12.95" customHeight="1" x14ac:dyDescent="0.15">
      <c r="A41" s="64"/>
      <c r="B41" s="108"/>
      <c r="C41" s="108"/>
      <c r="D41" s="64"/>
      <c r="E41" s="64"/>
      <c r="F41" s="4" t="str">
        <f t="shared" si="0"/>
        <v/>
      </c>
      <c r="G41" s="64"/>
      <c r="H41" s="64"/>
      <c r="I41" s="64"/>
      <c r="K41" s="65" t="e">
        <f t="shared" si="1"/>
        <v>#NUM!</v>
      </c>
      <c r="L41" s="65" t="e">
        <f t="shared" si="2"/>
        <v>#NUM!</v>
      </c>
      <c r="M41" s="65" t="e">
        <f t="shared" si="3"/>
        <v>#NUM!</v>
      </c>
      <c r="N41" s="65" t="e">
        <f t="shared" si="4"/>
        <v>#NUM!</v>
      </c>
      <c r="O41" s="65" t="e">
        <f t="shared" si="5"/>
        <v>#NUM!</v>
      </c>
      <c r="P41" s="65" t="e">
        <f t="shared" si="26"/>
        <v>#N/A</v>
      </c>
      <c r="Q41" s="65" t="e">
        <f t="shared" si="6"/>
        <v>#NUM!</v>
      </c>
      <c r="R41" s="65" t="e">
        <f t="shared" si="7"/>
        <v>#NUM!</v>
      </c>
      <c r="S41" s="65" t="e">
        <f t="shared" si="8"/>
        <v>#NUM!</v>
      </c>
      <c r="T41" s="65" t="e">
        <f t="shared" si="9"/>
        <v>#NUM!</v>
      </c>
      <c r="U41" s="65" t="e">
        <f t="shared" si="10"/>
        <v>#N/A</v>
      </c>
      <c r="V41" s="65" t="e">
        <f t="shared" si="11"/>
        <v>#NUM!</v>
      </c>
      <c r="W41" s="65" t="e">
        <f t="shared" si="12"/>
        <v>#NUM!</v>
      </c>
      <c r="X41" s="65" t="e">
        <f t="shared" si="13"/>
        <v>#NUM!</v>
      </c>
      <c r="Y41" s="65" t="e">
        <f t="shared" si="14"/>
        <v>#NUM!</v>
      </c>
      <c r="Z41" s="65" t="e">
        <f t="shared" si="15"/>
        <v>#N/A</v>
      </c>
      <c r="AA41" s="65" t="e">
        <f t="shared" si="16"/>
        <v>#NUM!</v>
      </c>
      <c r="AB41" s="65" t="e">
        <f t="shared" si="17"/>
        <v>#NUM!</v>
      </c>
      <c r="AC41" s="65" t="e">
        <f t="shared" si="18"/>
        <v>#NUM!</v>
      </c>
      <c r="AD41" s="65" t="e">
        <f t="shared" si="19"/>
        <v>#NUM!</v>
      </c>
      <c r="AE41" s="65" t="e">
        <f t="shared" si="20"/>
        <v>#NUM!</v>
      </c>
      <c r="AF41" s="65" t="e">
        <f t="shared" si="21"/>
        <v>#N/A</v>
      </c>
      <c r="AG41" s="65" t="e">
        <f t="shared" si="22"/>
        <v>#NUM!</v>
      </c>
      <c r="AH41" s="65" t="e">
        <f t="shared" si="23"/>
        <v>#NUM!</v>
      </c>
      <c r="AI41" s="65" t="e">
        <f t="shared" si="24"/>
        <v>#NUM!</v>
      </c>
      <c r="AJ41" s="65" t="e">
        <f t="shared" si="25"/>
        <v>#N/A</v>
      </c>
    </row>
    <row r="42" spans="1:36" ht="12.95" customHeight="1" x14ac:dyDescent="0.15">
      <c r="A42" s="64"/>
      <c r="B42" s="108"/>
      <c r="C42" s="108"/>
      <c r="D42" s="64"/>
      <c r="E42" s="64"/>
      <c r="F42" s="4" t="str">
        <f t="shared" si="0"/>
        <v/>
      </c>
      <c r="G42" s="64"/>
      <c r="H42" s="64"/>
      <c r="I42" s="64"/>
      <c r="K42" s="65" t="e">
        <f t="shared" si="1"/>
        <v>#NUM!</v>
      </c>
      <c r="L42" s="65" t="e">
        <f t="shared" si="2"/>
        <v>#NUM!</v>
      </c>
      <c r="M42" s="65" t="e">
        <f t="shared" si="3"/>
        <v>#NUM!</v>
      </c>
      <c r="N42" s="65" t="e">
        <f t="shared" si="4"/>
        <v>#NUM!</v>
      </c>
      <c r="O42" s="65" t="e">
        <f t="shared" si="5"/>
        <v>#NUM!</v>
      </c>
      <c r="P42" s="65" t="e">
        <f t="shared" si="26"/>
        <v>#N/A</v>
      </c>
      <c r="Q42" s="65" t="e">
        <f t="shared" si="6"/>
        <v>#NUM!</v>
      </c>
      <c r="R42" s="65" t="e">
        <f t="shared" si="7"/>
        <v>#NUM!</v>
      </c>
      <c r="S42" s="65" t="e">
        <f t="shared" si="8"/>
        <v>#NUM!</v>
      </c>
      <c r="T42" s="65" t="e">
        <f t="shared" si="9"/>
        <v>#NUM!</v>
      </c>
      <c r="U42" s="65" t="e">
        <f t="shared" si="10"/>
        <v>#N/A</v>
      </c>
      <c r="V42" s="65" t="e">
        <f t="shared" si="11"/>
        <v>#NUM!</v>
      </c>
      <c r="W42" s="65" t="e">
        <f t="shared" si="12"/>
        <v>#NUM!</v>
      </c>
      <c r="X42" s="65" t="e">
        <f t="shared" si="13"/>
        <v>#NUM!</v>
      </c>
      <c r="Y42" s="65" t="e">
        <f t="shared" si="14"/>
        <v>#NUM!</v>
      </c>
      <c r="Z42" s="65" t="e">
        <f t="shared" si="15"/>
        <v>#N/A</v>
      </c>
      <c r="AA42" s="65" t="e">
        <f t="shared" si="16"/>
        <v>#NUM!</v>
      </c>
      <c r="AB42" s="65" t="e">
        <f t="shared" si="17"/>
        <v>#NUM!</v>
      </c>
      <c r="AC42" s="65" t="e">
        <f t="shared" si="18"/>
        <v>#NUM!</v>
      </c>
      <c r="AD42" s="65" t="e">
        <f t="shared" si="19"/>
        <v>#NUM!</v>
      </c>
      <c r="AE42" s="65" t="e">
        <f t="shared" si="20"/>
        <v>#NUM!</v>
      </c>
      <c r="AF42" s="65" t="e">
        <f t="shared" si="21"/>
        <v>#N/A</v>
      </c>
      <c r="AG42" s="65" t="e">
        <f t="shared" si="22"/>
        <v>#NUM!</v>
      </c>
      <c r="AH42" s="65" t="e">
        <f t="shared" si="23"/>
        <v>#NUM!</v>
      </c>
      <c r="AI42" s="65" t="e">
        <f t="shared" si="24"/>
        <v>#NUM!</v>
      </c>
      <c r="AJ42" s="65" t="e">
        <f t="shared" si="25"/>
        <v>#N/A</v>
      </c>
    </row>
    <row r="43" spans="1:36" ht="12.95" customHeight="1" x14ac:dyDescent="0.15">
      <c r="A43" s="64"/>
      <c r="B43" s="108"/>
      <c r="C43" s="108"/>
      <c r="D43" s="64"/>
      <c r="E43" s="64"/>
      <c r="F43" s="4" t="str">
        <f t="shared" si="0"/>
        <v/>
      </c>
      <c r="G43" s="64"/>
      <c r="H43" s="64"/>
      <c r="I43" s="64"/>
      <c r="K43" s="65" t="e">
        <f t="shared" si="1"/>
        <v>#NUM!</v>
      </c>
      <c r="L43" s="65" t="e">
        <f t="shared" si="2"/>
        <v>#NUM!</v>
      </c>
      <c r="M43" s="65" t="e">
        <f t="shared" si="3"/>
        <v>#NUM!</v>
      </c>
      <c r="N43" s="65" t="e">
        <f t="shared" si="4"/>
        <v>#NUM!</v>
      </c>
      <c r="O43" s="65" t="e">
        <f t="shared" si="5"/>
        <v>#NUM!</v>
      </c>
      <c r="P43" s="65" t="e">
        <f t="shared" si="26"/>
        <v>#N/A</v>
      </c>
      <c r="Q43" s="65" t="e">
        <f t="shared" si="6"/>
        <v>#NUM!</v>
      </c>
      <c r="R43" s="65" t="e">
        <f t="shared" si="7"/>
        <v>#NUM!</v>
      </c>
      <c r="S43" s="65" t="e">
        <f t="shared" si="8"/>
        <v>#NUM!</v>
      </c>
      <c r="T43" s="65" t="e">
        <f t="shared" si="9"/>
        <v>#NUM!</v>
      </c>
      <c r="U43" s="65" t="e">
        <f t="shared" si="10"/>
        <v>#N/A</v>
      </c>
      <c r="V43" s="65" t="e">
        <f t="shared" si="11"/>
        <v>#NUM!</v>
      </c>
      <c r="W43" s="65" t="e">
        <f t="shared" si="12"/>
        <v>#NUM!</v>
      </c>
      <c r="X43" s="65" t="e">
        <f t="shared" si="13"/>
        <v>#NUM!</v>
      </c>
      <c r="Y43" s="65" t="e">
        <f t="shared" si="14"/>
        <v>#NUM!</v>
      </c>
      <c r="Z43" s="65" t="e">
        <f t="shared" si="15"/>
        <v>#N/A</v>
      </c>
      <c r="AA43" s="65" t="e">
        <f t="shared" si="16"/>
        <v>#NUM!</v>
      </c>
      <c r="AB43" s="65" t="e">
        <f t="shared" si="17"/>
        <v>#NUM!</v>
      </c>
      <c r="AC43" s="65" t="e">
        <f t="shared" si="18"/>
        <v>#NUM!</v>
      </c>
      <c r="AD43" s="65" t="e">
        <f t="shared" si="19"/>
        <v>#NUM!</v>
      </c>
      <c r="AE43" s="65" t="e">
        <f t="shared" si="20"/>
        <v>#NUM!</v>
      </c>
      <c r="AF43" s="65" t="e">
        <f t="shared" si="21"/>
        <v>#N/A</v>
      </c>
      <c r="AG43" s="65" t="e">
        <f t="shared" si="22"/>
        <v>#NUM!</v>
      </c>
      <c r="AH43" s="65" t="e">
        <f t="shared" si="23"/>
        <v>#NUM!</v>
      </c>
      <c r="AI43" s="65" t="e">
        <f t="shared" si="24"/>
        <v>#NUM!</v>
      </c>
      <c r="AJ43" s="6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4" t="s">
        <v>18</v>
      </c>
      <c r="D46" s="64" t="s">
        <v>19</v>
      </c>
      <c r="E46" s="64" t="s">
        <v>20</v>
      </c>
      <c r="F46" s="10"/>
      <c r="G46" s="5" t="s">
        <v>21</v>
      </c>
      <c r="H46" s="12"/>
      <c r="I46" s="116" t="s">
        <v>128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3.0300000000000002</v>
      </c>
      <c r="D50" s="16">
        <f>SUMIF(G4:G43,"*下層*",F4:F43)</f>
        <v>0</v>
      </c>
      <c r="E50" s="4">
        <f>SUM(F4:F43)</f>
        <v>3.0300000000000002</v>
      </c>
      <c r="F50" s="13"/>
      <c r="G50" s="17">
        <f>C50*100</f>
        <v>303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4" t="s">
        <v>18</v>
      </c>
      <c r="D53" s="64" t="s">
        <v>19</v>
      </c>
      <c r="E53" s="64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1.82</v>
      </c>
      <c r="D57" s="16">
        <f>SUMIF(H4:H43,"▲",F4:F43)</f>
        <v>0</v>
      </c>
      <c r="E57" s="16">
        <f>SUM(C57:D57)</f>
        <v>1.82</v>
      </c>
      <c r="F57" s="13"/>
      <c r="G57" s="19">
        <f>C57*100</f>
        <v>182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4" t="s">
        <v>18</v>
      </c>
      <c r="D60" s="64" t="s">
        <v>19</v>
      </c>
      <c r="E60" s="64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76.5</v>
      </c>
      <c r="D61" s="20" t="str">
        <f>IF(D47&gt;0,ROUND(D54/D47*100,1),"")</f>
        <v/>
      </c>
      <c r="E61" s="20">
        <f>ROUND(E54/E47*100,1)</f>
        <v>76.5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60.1</v>
      </c>
      <c r="D62" s="20" t="str">
        <f>IF(D47&gt;0,ROUND(D57/D50*100,1),"")</f>
        <v/>
      </c>
      <c r="E62" s="20">
        <f>ROUND(E57/E50*100,1)</f>
        <v>60.1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4" t="s">
        <v>18</v>
      </c>
      <c r="D65" s="64" t="s">
        <v>19</v>
      </c>
      <c r="E65" s="6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1.2100000000000002</v>
      </c>
      <c r="D69" s="16" t="str">
        <f>IF(D66&gt;0,D50-D57,"")</f>
        <v/>
      </c>
      <c r="E69" s="4">
        <f>SUM(C69:D69)</f>
        <v>1.2100000000000002</v>
      </c>
      <c r="F69" s="13"/>
      <c r="G69" s="17">
        <f>C69*100</f>
        <v>121.00000000000001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形状比＝68、Sr＝33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57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59" priority="16" stopIfTrue="1">
      <formula>AND(($H4="スギ"),(#REF!&lt;12))</formula>
    </cfRule>
  </conditionalFormatting>
  <conditionalFormatting sqref="L4:L43">
    <cfRule type="expression" dxfId="558" priority="15" stopIfTrue="1">
      <formula>AND(($H4="スギ"),(#REF!&lt;22),(#REF!&gt;=12))</formula>
    </cfRule>
  </conditionalFormatting>
  <conditionalFormatting sqref="M4:M43">
    <cfRule type="expression" dxfId="557" priority="14" stopIfTrue="1">
      <formula>AND(($H4="スギ"),(#REF!&lt;32),(#REF!&gt;=22))</formula>
    </cfRule>
  </conditionalFormatting>
  <conditionalFormatting sqref="N4:N43">
    <cfRule type="expression" dxfId="556" priority="13" stopIfTrue="1">
      <formula>AND(($H4="スギ"),(#REF!&lt;42),(#REF!&gt;=32))</formula>
    </cfRule>
  </conditionalFormatting>
  <conditionalFormatting sqref="U4:U43 Z4:AF43 AJ4:AJ43 O4:P43">
    <cfRule type="expression" dxfId="555" priority="12" stopIfTrue="1">
      <formula>AND(($H4="スギ"),(#REF!&gt;=42))</formula>
    </cfRule>
  </conditionalFormatting>
  <conditionalFormatting sqref="Q4:Q43 AA4:AA43">
    <cfRule type="expression" dxfId="554" priority="11" stopIfTrue="1">
      <formula>AND(($H4="ヒノキ"),(#REF!&lt;12))</formula>
    </cfRule>
  </conditionalFormatting>
  <conditionalFormatting sqref="R4:R43 AB4:AE43">
    <cfRule type="expression" dxfId="553" priority="10" stopIfTrue="1">
      <formula>AND(($H4="ヒノキ"),(#REF!&lt;22),(#REF!&gt;=12))</formula>
    </cfRule>
  </conditionalFormatting>
  <conditionalFormatting sqref="S4:S43">
    <cfRule type="expression" dxfId="552" priority="9" stopIfTrue="1">
      <formula>AND(($H4="ヒノキ"),(#REF!&lt;32),(#REF!&gt;=22))</formula>
    </cfRule>
  </conditionalFormatting>
  <conditionalFormatting sqref="T4:U43 Z4:AF43 AJ4:AJ43">
    <cfRule type="expression" dxfId="551" priority="8" stopIfTrue="1">
      <formula>AND(($H4="ヒノキ"),(#REF!&gt;=32))</formula>
    </cfRule>
  </conditionalFormatting>
  <conditionalFormatting sqref="V4:V43 AA4:AA43">
    <cfRule type="expression" dxfId="550" priority="7" stopIfTrue="1">
      <formula>AND(($H4="アカマツ"),(#REF!&lt;12))</formula>
    </cfRule>
  </conditionalFormatting>
  <conditionalFormatting sqref="W4:W43 AB4:AB43">
    <cfRule type="expression" dxfId="549" priority="6" stopIfTrue="1">
      <formula>AND(($H4="アカマツ"),(#REF!&lt;22),(#REF!&gt;=12))</formula>
    </cfRule>
  </conditionalFormatting>
  <conditionalFormatting sqref="X4:X43 AC4:AC43">
    <cfRule type="expression" dxfId="548" priority="5" stopIfTrue="1">
      <formula>AND(($H4="アカマツ"),(#REF!&lt;42),(#REF!&gt;=22))</formula>
    </cfRule>
  </conditionalFormatting>
  <conditionalFormatting sqref="Y4:AF43 AJ4:AJ43">
    <cfRule type="expression" dxfId="547" priority="4" stopIfTrue="1">
      <formula>AND(($H4="アカマツ"),(#REF!&gt;=42))</formula>
    </cfRule>
  </conditionalFormatting>
  <conditionalFormatting sqref="AG4:AG43">
    <cfRule type="expression" dxfId="546" priority="3" stopIfTrue="1">
      <formula>AND(($H4&lt;&gt;"スギ"),($H4&lt;&gt;"ヒノキ"),($H4&lt;&gt;"アカマツ"),(#REF!&lt;12))</formula>
    </cfRule>
  </conditionalFormatting>
  <conditionalFormatting sqref="AH4:AH43">
    <cfRule type="expression" dxfId="5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A1:AJ120"/>
  <sheetViews>
    <sheetView showGridLines="0" view="pageBreakPreview" topLeftCell="A19" zoomScaleNormal="85" zoomScaleSheetLayoutView="100" workbookViewId="0">
      <selection activeCell="G17" sqref="G1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129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551</v>
      </c>
      <c r="B4" s="123" t="s">
        <v>56</v>
      </c>
      <c r="C4" s="124"/>
      <c r="D4" s="79">
        <v>46</v>
      </c>
      <c r="E4" s="79">
        <v>25</v>
      </c>
      <c r="F4" s="4">
        <f t="shared" ref="F4:F43" si="0">IF(D4&gt;0,IF(B4="スギ",P4,IF(B4="ヒノキ",U4,IF(B4="アカマツ",Z4,IF(B4="カラマツ",AF4,AJ4)))),"")</f>
        <v>1.84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1.57</v>
      </c>
      <c r="L4" s="80">
        <f t="shared" ref="L4:L43" si="2">ROUND(10^(-5+0.73504+1.83346*LOG(D4)+1.06569*LOG(E4)),2)</f>
        <v>1.88</v>
      </c>
      <c r="M4" s="80">
        <f t="shared" ref="M4:M43" si="3">ROUND(10^(-5+0.71514+1.74357*LOG(D4)+1.17719*LOG(E4)),2)</f>
        <v>1.82</v>
      </c>
      <c r="N4" s="80">
        <f t="shared" ref="N4:N43" si="4">ROUND(10^(-5+0.82956+1.76381*LOG(D4)+1.06412*LOG(E4)),2)</f>
        <v>1.78</v>
      </c>
      <c r="O4" s="80">
        <f t="shared" ref="O4:O43" si="5">ROUND(10^(-5+0.88226+1.79204*LOG(D4)+0.99303*LOG(E4)),2)</f>
        <v>1.78</v>
      </c>
      <c r="P4" s="80">
        <f>HLOOKUP($D4,K$3:O$43,MATCH($A4,$A$3:$A$43,0),1)</f>
        <v>1.78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1.63</v>
      </c>
      <c r="R4" s="80">
        <f t="shared" ref="R4:R43" si="7">ROUND(10^(1.905709*LOG(D4)+1.011385*LOG(E4)-4.293729),2)</f>
        <v>1.94</v>
      </c>
      <c r="S4" s="80">
        <f t="shared" ref="S4:S43" si="8">ROUND(10^(1.771888*LOG(D4)+1.138415*LOG(E4)-4.271259),2)</f>
        <v>1.85</v>
      </c>
      <c r="T4" s="80">
        <f t="shared" ref="T4:T43" si="9">ROUND(10^(1.671519*LOG(D4)+1.363617*LOG(E4)-4.404407),2)</f>
        <v>1.91</v>
      </c>
      <c r="U4" s="80">
        <f t="shared" ref="U4:U43" si="10">HLOOKUP($D4,Q$3:T$43,MATCH($A4,$A$3:$A$43,0),1)</f>
        <v>1.91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2.02</v>
      </c>
      <c r="W4" s="80">
        <f t="shared" ref="W4:W43" si="12">ROUND(10^(-4.155639+1.847898*LOG(D4)+0.951955*LOG(E4)),2)</f>
        <v>1.77</v>
      </c>
      <c r="X4" s="80">
        <f t="shared" ref="X4:X43" si="13">ROUND(10^(-4.194535+1.804172*LOG(D4)+1.034248*LOG(E4)),2)</f>
        <v>1.78</v>
      </c>
      <c r="Y4" s="80">
        <f t="shared" ref="Y4:Y43" si="14">ROUND(10^(-4.42347+2.006485*LOG(D4)+0.967757*LOG(E4)),2)</f>
        <v>1.84</v>
      </c>
      <c r="Z4" s="80">
        <f t="shared" ref="Z4:Z43" si="15">HLOOKUP($D4,V$3:Y$43,MATCH($A4,$A$3:$A$43,0),1)</f>
        <v>1.84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1.55</v>
      </c>
      <c r="AB4" s="80">
        <f t="shared" ref="AB4:AB43" si="17">ROUND(10^(1.979213*LOG(D4)+0.998347*LOG(E4)-4.369281),2)</f>
        <v>2.08</v>
      </c>
      <c r="AC4" s="80">
        <f t="shared" ref="AC4:AC43" si="18">ROUND(10^(1.904401*LOG(D4)+1.062478*LOG(E4)-4.348104),2)</f>
        <v>2.0099999999999998</v>
      </c>
      <c r="AD4" s="80">
        <f t="shared" ref="AD4:AD43" si="19">ROUND(10^(1.640825*LOG(D4)+1.080387*LOG(E4)-3.976731),2)</f>
        <v>1.83</v>
      </c>
      <c r="AE4" s="80">
        <f t="shared" ref="AE4:AE43" si="20">ROUND(10^(1.90887*LOG(D4)+1.088002*LOG(E4)-4.431495),2)</f>
        <v>1.83</v>
      </c>
      <c r="AF4" s="80">
        <f t="shared" ref="AF4:AF43" si="21">HLOOKUP($D4,AA$3:AE$43,MATCH($A4,$A$3:$A$43,0),1)</f>
        <v>1.83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1.62</v>
      </c>
      <c r="AH4" s="80">
        <f t="shared" ref="AH4:AH43" si="23">ROUND(10^(1.93813902*LOG(D4)+0.96697002*LOG(E4)-4.32216295),2)</f>
        <v>1.79</v>
      </c>
      <c r="AI4" s="80">
        <f t="shared" ref="AI4:AI43" si="24">ROUND(10^(1.82464098*LOG(D4)+0.97625989*LOG(E4)-4.15096808),2)</f>
        <v>1.77</v>
      </c>
      <c r="AJ4" s="80">
        <f t="shared" ref="AJ4:AJ43" si="25">HLOOKUP($D4,AG$3:AI$43,MATCH($A4,$A$3:$A$43,0),1)</f>
        <v>1.77</v>
      </c>
    </row>
    <row r="5" spans="1:36" ht="12.95" customHeight="1" x14ac:dyDescent="0.15">
      <c r="A5" s="79">
        <v>552</v>
      </c>
      <c r="B5" s="123" t="s">
        <v>56</v>
      </c>
      <c r="C5" s="124"/>
      <c r="D5" s="79">
        <v>26</v>
      </c>
      <c r="E5" s="79">
        <v>19</v>
      </c>
      <c r="F5" s="4">
        <f t="shared" si="0"/>
        <v>0.48</v>
      </c>
      <c r="G5" s="5"/>
      <c r="H5" s="79"/>
      <c r="I5" s="79"/>
      <c r="J5" s="1" t="s">
        <v>15</v>
      </c>
      <c r="K5" s="80">
        <f t="shared" si="1"/>
        <v>0.44</v>
      </c>
      <c r="L5" s="80">
        <f t="shared" si="2"/>
        <v>0.49</v>
      </c>
      <c r="M5" s="80">
        <f t="shared" si="3"/>
        <v>0.49</v>
      </c>
      <c r="N5" s="80">
        <f t="shared" si="4"/>
        <v>0.49</v>
      </c>
      <c r="O5" s="80">
        <f t="shared" si="5"/>
        <v>0.49</v>
      </c>
      <c r="P5" s="80">
        <f t="shared" ref="P5:P43" si="26">HLOOKUP($D5,K$3:O$43,MATCH(A5,$A$3:$A$43,0),1)</f>
        <v>0.49</v>
      </c>
      <c r="Q5" s="80">
        <f t="shared" si="6"/>
        <v>0.44</v>
      </c>
      <c r="R5" s="80">
        <f t="shared" si="7"/>
        <v>0.5</v>
      </c>
      <c r="S5" s="80">
        <f t="shared" si="8"/>
        <v>0.49</v>
      </c>
      <c r="T5" s="80">
        <f t="shared" si="9"/>
        <v>0.51</v>
      </c>
      <c r="U5" s="80">
        <f t="shared" si="10"/>
        <v>0.49</v>
      </c>
      <c r="V5" s="80">
        <f t="shared" si="11"/>
        <v>0.51</v>
      </c>
      <c r="W5" s="80">
        <f t="shared" si="12"/>
        <v>0.47</v>
      </c>
      <c r="X5" s="80">
        <f t="shared" si="13"/>
        <v>0.48</v>
      </c>
      <c r="Y5" s="80">
        <f t="shared" si="14"/>
        <v>0.45</v>
      </c>
      <c r="Z5" s="80">
        <f t="shared" si="15"/>
        <v>0.48</v>
      </c>
      <c r="AA5" s="80">
        <f t="shared" si="16"/>
        <v>0.42</v>
      </c>
      <c r="AB5" s="80">
        <f t="shared" si="17"/>
        <v>0.51</v>
      </c>
      <c r="AC5" s="80">
        <f t="shared" si="18"/>
        <v>0.51</v>
      </c>
      <c r="AD5" s="80">
        <f t="shared" si="19"/>
        <v>0.53</v>
      </c>
      <c r="AE5" s="80">
        <f t="shared" si="20"/>
        <v>0.46</v>
      </c>
      <c r="AF5" s="80">
        <f t="shared" si="21"/>
        <v>0.51</v>
      </c>
      <c r="AG5" s="80">
        <f t="shared" si="22"/>
        <v>0.42</v>
      </c>
      <c r="AH5" s="80">
        <f t="shared" si="23"/>
        <v>0.45</v>
      </c>
      <c r="AI5" s="80">
        <f t="shared" si="24"/>
        <v>0.48</v>
      </c>
      <c r="AJ5" s="80">
        <f t="shared" si="25"/>
        <v>0.45</v>
      </c>
    </row>
    <row r="6" spans="1:36" ht="12.95" customHeight="1" x14ac:dyDescent="0.15">
      <c r="A6" s="79">
        <v>553</v>
      </c>
      <c r="B6" s="123" t="s">
        <v>56</v>
      </c>
      <c r="C6" s="124"/>
      <c r="D6" s="79">
        <v>24</v>
      </c>
      <c r="E6" s="79">
        <v>17</v>
      </c>
      <c r="F6" s="4">
        <f t="shared" si="0"/>
        <v>0.37</v>
      </c>
      <c r="G6" s="79" t="s">
        <v>72</v>
      </c>
      <c r="H6" s="79" t="s">
        <v>65</v>
      </c>
      <c r="I6" s="106" t="s">
        <v>72</v>
      </c>
      <c r="J6" s="1" t="s">
        <v>15</v>
      </c>
      <c r="K6" s="80">
        <f t="shared" si="1"/>
        <v>0.34</v>
      </c>
      <c r="L6" s="80">
        <f t="shared" si="2"/>
        <v>0.38</v>
      </c>
      <c r="M6" s="80">
        <f t="shared" si="3"/>
        <v>0.37</v>
      </c>
      <c r="N6" s="80">
        <f t="shared" si="4"/>
        <v>0.37</v>
      </c>
      <c r="O6" s="80">
        <f t="shared" si="5"/>
        <v>0.38</v>
      </c>
      <c r="P6" s="80">
        <f t="shared" si="26"/>
        <v>0.37</v>
      </c>
      <c r="Q6" s="80">
        <f t="shared" si="6"/>
        <v>0.34</v>
      </c>
      <c r="R6" s="80">
        <f t="shared" si="7"/>
        <v>0.38</v>
      </c>
      <c r="S6" s="80">
        <f t="shared" si="8"/>
        <v>0.38</v>
      </c>
      <c r="T6" s="80">
        <f t="shared" si="9"/>
        <v>0.38</v>
      </c>
      <c r="U6" s="80">
        <f t="shared" si="10"/>
        <v>0.38</v>
      </c>
      <c r="V6" s="80">
        <f t="shared" si="11"/>
        <v>0.4</v>
      </c>
      <c r="W6" s="80">
        <f t="shared" si="12"/>
        <v>0.37</v>
      </c>
      <c r="X6" s="80">
        <f t="shared" si="13"/>
        <v>0.37</v>
      </c>
      <c r="Y6" s="80">
        <f t="shared" si="14"/>
        <v>0.34</v>
      </c>
      <c r="Z6" s="80">
        <f t="shared" si="15"/>
        <v>0.37</v>
      </c>
      <c r="AA6" s="80">
        <f t="shared" si="16"/>
        <v>0.33</v>
      </c>
      <c r="AB6" s="80">
        <f t="shared" si="17"/>
        <v>0.39</v>
      </c>
      <c r="AC6" s="80">
        <f t="shared" si="18"/>
        <v>0.39</v>
      </c>
      <c r="AD6" s="80">
        <f t="shared" si="19"/>
        <v>0.41</v>
      </c>
      <c r="AE6" s="80">
        <f t="shared" si="20"/>
        <v>0.35</v>
      </c>
      <c r="AF6" s="80">
        <f t="shared" si="21"/>
        <v>0.39</v>
      </c>
      <c r="AG6" s="80">
        <f t="shared" si="22"/>
        <v>0.33</v>
      </c>
      <c r="AH6" s="80">
        <f t="shared" si="23"/>
        <v>0.35</v>
      </c>
      <c r="AI6" s="80">
        <f t="shared" si="24"/>
        <v>0.37</v>
      </c>
      <c r="AJ6" s="80">
        <f t="shared" si="25"/>
        <v>0.35</v>
      </c>
    </row>
    <row r="7" spans="1:36" ht="12.95" customHeight="1" x14ac:dyDescent="0.15">
      <c r="A7" s="79">
        <v>554</v>
      </c>
      <c r="B7" s="123" t="s">
        <v>56</v>
      </c>
      <c r="C7" s="124"/>
      <c r="D7" s="79">
        <v>44</v>
      </c>
      <c r="E7" s="79">
        <v>20</v>
      </c>
      <c r="F7" s="4">
        <f t="shared" si="0"/>
        <v>1.36</v>
      </c>
      <c r="G7" s="79" t="s">
        <v>72</v>
      </c>
      <c r="H7" s="79" t="s">
        <v>65</v>
      </c>
      <c r="I7" s="106" t="s">
        <v>72</v>
      </c>
      <c r="J7" s="1" t="s">
        <v>15</v>
      </c>
      <c r="K7" s="80">
        <f t="shared" si="1"/>
        <v>1.1599999999999999</v>
      </c>
      <c r="L7" s="80">
        <f t="shared" si="2"/>
        <v>1.36</v>
      </c>
      <c r="M7" s="80">
        <f t="shared" si="3"/>
        <v>1.29</v>
      </c>
      <c r="N7" s="80">
        <f t="shared" si="4"/>
        <v>1.3</v>
      </c>
      <c r="O7" s="80">
        <f t="shared" si="5"/>
        <v>1.32</v>
      </c>
      <c r="P7" s="80">
        <f t="shared" si="26"/>
        <v>1.32</v>
      </c>
      <c r="Q7" s="80">
        <f t="shared" si="6"/>
        <v>1.2</v>
      </c>
      <c r="R7" s="80">
        <f t="shared" si="7"/>
        <v>1.43</v>
      </c>
      <c r="S7" s="80">
        <f t="shared" si="8"/>
        <v>1.32</v>
      </c>
      <c r="T7" s="80">
        <f t="shared" si="9"/>
        <v>1.31</v>
      </c>
      <c r="U7" s="80">
        <f t="shared" si="10"/>
        <v>1.31</v>
      </c>
      <c r="V7" s="80">
        <f t="shared" si="11"/>
        <v>1.5</v>
      </c>
      <c r="W7" s="80">
        <f t="shared" si="12"/>
        <v>1.32</v>
      </c>
      <c r="X7" s="80">
        <f t="shared" si="13"/>
        <v>1.31</v>
      </c>
      <c r="Y7" s="80">
        <f t="shared" si="14"/>
        <v>1.36</v>
      </c>
      <c r="Z7" s="80">
        <f t="shared" si="15"/>
        <v>1.36</v>
      </c>
      <c r="AA7" s="80">
        <f t="shared" si="16"/>
        <v>1.1499999999999999</v>
      </c>
      <c r="AB7" s="80">
        <f t="shared" si="17"/>
        <v>1.52</v>
      </c>
      <c r="AC7" s="80">
        <f t="shared" si="18"/>
        <v>1.46</v>
      </c>
      <c r="AD7" s="80">
        <f t="shared" si="19"/>
        <v>1.34</v>
      </c>
      <c r="AE7" s="80">
        <f t="shared" si="20"/>
        <v>1.32</v>
      </c>
      <c r="AF7" s="80">
        <f t="shared" si="21"/>
        <v>1.32</v>
      </c>
      <c r="AG7" s="80">
        <f t="shared" si="22"/>
        <v>1.23</v>
      </c>
      <c r="AH7" s="80">
        <f t="shared" si="23"/>
        <v>1.32</v>
      </c>
      <c r="AI7" s="80">
        <f t="shared" si="24"/>
        <v>1.31</v>
      </c>
      <c r="AJ7" s="80">
        <f t="shared" si="25"/>
        <v>1.31</v>
      </c>
    </row>
    <row r="8" spans="1:36" ht="12.95" customHeight="1" x14ac:dyDescent="0.15">
      <c r="A8" s="79">
        <v>555</v>
      </c>
      <c r="B8" s="123" t="s">
        <v>56</v>
      </c>
      <c r="C8" s="124"/>
      <c r="D8" s="79">
        <v>34</v>
      </c>
      <c r="E8" s="79">
        <v>20</v>
      </c>
      <c r="F8" s="4">
        <f t="shared" si="0"/>
        <v>0.82</v>
      </c>
      <c r="G8" s="5"/>
      <c r="H8" s="79"/>
      <c r="I8" s="79"/>
      <c r="J8" s="1" t="s">
        <v>15</v>
      </c>
      <c r="K8" s="80">
        <f t="shared" si="1"/>
        <v>0.74</v>
      </c>
      <c r="L8" s="80">
        <f t="shared" si="2"/>
        <v>0.85</v>
      </c>
      <c r="M8" s="80">
        <f t="shared" si="3"/>
        <v>0.83</v>
      </c>
      <c r="N8" s="80">
        <f t="shared" si="4"/>
        <v>0.82</v>
      </c>
      <c r="O8" s="80">
        <f t="shared" si="5"/>
        <v>0.83</v>
      </c>
      <c r="P8" s="80">
        <f t="shared" si="26"/>
        <v>0.82</v>
      </c>
      <c r="Q8" s="80">
        <f t="shared" si="6"/>
        <v>0.76</v>
      </c>
      <c r="R8" s="80">
        <f t="shared" si="7"/>
        <v>0.87</v>
      </c>
      <c r="S8" s="80">
        <f t="shared" si="8"/>
        <v>0.84</v>
      </c>
      <c r="T8" s="80">
        <f t="shared" si="9"/>
        <v>0.85</v>
      </c>
      <c r="U8" s="80">
        <f t="shared" si="10"/>
        <v>0.85</v>
      </c>
      <c r="V8" s="80">
        <f t="shared" si="11"/>
        <v>0.91</v>
      </c>
      <c r="W8" s="80">
        <f t="shared" si="12"/>
        <v>0.82</v>
      </c>
      <c r="X8" s="80">
        <f t="shared" si="13"/>
        <v>0.82</v>
      </c>
      <c r="Y8" s="80">
        <f t="shared" si="14"/>
        <v>0.81</v>
      </c>
      <c r="Z8" s="80">
        <f t="shared" si="15"/>
        <v>0.82</v>
      </c>
      <c r="AA8" s="80">
        <f t="shared" si="16"/>
        <v>0.72</v>
      </c>
      <c r="AB8" s="80">
        <f t="shared" si="17"/>
        <v>0.91</v>
      </c>
      <c r="AC8" s="80">
        <f t="shared" si="18"/>
        <v>0.89</v>
      </c>
      <c r="AD8" s="80">
        <f t="shared" si="19"/>
        <v>0.87</v>
      </c>
      <c r="AE8" s="80">
        <f t="shared" si="20"/>
        <v>0.81</v>
      </c>
      <c r="AF8" s="80">
        <f t="shared" si="21"/>
        <v>0.87</v>
      </c>
      <c r="AG8" s="80">
        <f t="shared" si="22"/>
        <v>0.75</v>
      </c>
      <c r="AH8" s="80">
        <f t="shared" si="23"/>
        <v>0.8</v>
      </c>
      <c r="AI8" s="80">
        <f t="shared" si="24"/>
        <v>0.82</v>
      </c>
      <c r="AJ8" s="80">
        <f t="shared" si="25"/>
        <v>0.8</v>
      </c>
    </row>
    <row r="9" spans="1:36" ht="12.95" customHeight="1" x14ac:dyDescent="0.15">
      <c r="A9" s="79">
        <v>556</v>
      </c>
      <c r="B9" s="123" t="s">
        <v>59</v>
      </c>
      <c r="C9" s="124"/>
      <c r="D9" s="79">
        <v>8</v>
      </c>
      <c r="E9" s="79">
        <v>8</v>
      </c>
      <c r="F9" s="4">
        <f t="shared" si="0"/>
        <v>0.02</v>
      </c>
      <c r="G9" s="5" t="s">
        <v>263</v>
      </c>
      <c r="H9" s="79" t="s">
        <v>276</v>
      </c>
      <c r="I9" s="79"/>
      <c r="J9" s="1" t="s">
        <v>15</v>
      </c>
      <c r="K9" s="80">
        <f t="shared" si="1"/>
        <v>0.02</v>
      </c>
      <c r="L9" s="80">
        <f t="shared" si="2"/>
        <v>0.02</v>
      </c>
      <c r="M9" s="80">
        <f t="shared" si="3"/>
        <v>0.02</v>
      </c>
      <c r="N9" s="80">
        <f t="shared" si="4"/>
        <v>0.02</v>
      </c>
      <c r="O9" s="80">
        <f t="shared" si="5"/>
        <v>0.02</v>
      </c>
      <c r="P9" s="80">
        <f t="shared" si="26"/>
        <v>0.02</v>
      </c>
      <c r="Q9" s="80">
        <f t="shared" si="6"/>
        <v>0.02</v>
      </c>
      <c r="R9" s="80">
        <f t="shared" si="7"/>
        <v>0.02</v>
      </c>
      <c r="S9" s="80">
        <f t="shared" si="8"/>
        <v>0.02</v>
      </c>
      <c r="T9" s="80">
        <f t="shared" si="9"/>
        <v>0.02</v>
      </c>
      <c r="U9" s="80">
        <f t="shared" si="10"/>
        <v>0.02</v>
      </c>
      <c r="V9" s="80">
        <f t="shared" si="11"/>
        <v>0.02</v>
      </c>
      <c r="W9" s="80">
        <f t="shared" si="12"/>
        <v>0.02</v>
      </c>
      <c r="X9" s="80">
        <f t="shared" si="13"/>
        <v>0.02</v>
      </c>
      <c r="Y9" s="80">
        <f t="shared" si="14"/>
        <v>0.02</v>
      </c>
      <c r="Z9" s="80">
        <f t="shared" si="15"/>
        <v>0.02</v>
      </c>
      <c r="AA9" s="80">
        <f t="shared" si="16"/>
        <v>0.02</v>
      </c>
      <c r="AB9" s="80">
        <f t="shared" si="17"/>
        <v>0.02</v>
      </c>
      <c r="AC9" s="80">
        <f t="shared" si="18"/>
        <v>0.02</v>
      </c>
      <c r="AD9" s="80">
        <f t="shared" si="19"/>
        <v>0.03</v>
      </c>
      <c r="AE9" s="80">
        <f t="shared" si="20"/>
        <v>0.02</v>
      </c>
      <c r="AF9" s="80">
        <f t="shared" si="21"/>
        <v>0.02</v>
      </c>
      <c r="AG9" s="80">
        <f t="shared" si="22"/>
        <v>0.02</v>
      </c>
      <c r="AH9" s="80">
        <f t="shared" si="23"/>
        <v>0.02</v>
      </c>
      <c r="AI9" s="80">
        <f t="shared" si="24"/>
        <v>0.02</v>
      </c>
      <c r="AJ9" s="80">
        <f t="shared" si="25"/>
        <v>0.02</v>
      </c>
    </row>
    <row r="10" spans="1:36" ht="12.95" customHeight="1" x14ac:dyDescent="0.15">
      <c r="A10" s="79">
        <v>557</v>
      </c>
      <c r="B10" s="123" t="s">
        <v>68</v>
      </c>
      <c r="C10" s="124"/>
      <c r="D10" s="79">
        <v>16</v>
      </c>
      <c r="E10" s="79">
        <v>11</v>
      </c>
      <c r="F10" s="4">
        <f t="shared" si="0"/>
        <v>0.1</v>
      </c>
      <c r="G10" s="79"/>
      <c r="H10" s="79"/>
      <c r="I10" s="79"/>
      <c r="J10" s="1" t="s">
        <v>15</v>
      </c>
      <c r="K10" s="80">
        <f t="shared" si="1"/>
        <v>0.11</v>
      </c>
      <c r="L10" s="80">
        <f t="shared" si="2"/>
        <v>0.11</v>
      </c>
      <c r="M10" s="80">
        <f t="shared" si="3"/>
        <v>0.11</v>
      </c>
      <c r="N10" s="80">
        <f t="shared" si="4"/>
        <v>0.12</v>
      </c>
      <c r="O10" s="80">
        <f t="shared" si="5"/>
        <v>0.12</v>
      </c>
      <c r="P10" s="80">
        <f t="shared" si="26"/>
        <v>0.11</v>
      </c>
      <c r="Q10" s="80">
        <f t="shared" si="6"/>
        <v>0.11</v>
      </c>
      <c r="R10" s="80">
        <f t="shared" si="7"/>
        <v>0.11</v>
      </c>
      <c r="S10" s="80">
        <f t="shared" si="8"/>
        <v>0.11</v>
      </c>
      <c r="T10" s="80">
        <f t="shared" si="9"/>
        <v>0.11</v>
      </c>
      <c r="U10" s="80">
        <f t="shared" si="10"/>
        <v>0.11</v>
      </c>
      <c r="V10" s="80">
        <f t="shared" si="11"/>
        <v>0.12</v>
      </c>
      <c r="W10" s="80">
        <f t="shared" si="12"/>
        <v>0.12</v>
      </c>
      <c r="X10" s="80">
        <f t="shared" si="13"/>
        <v>0.11</v>
      </c>
      <c r="Y10" s="80">
        <f t="shared" si="14"/>
        <v>0.1</v>
      </c>
      <c r="Z10" s="80">
        <f t="shared" si="15"/>
        <v>0.12</v>
      </c>
      <c r="AA10" s="80">
        <f t="shared" si="16"/>
        <v>0.1</v>
      </c>
      <c r="AB10" s="80">
        <f t="shared" si="17"/>
        <v>0.11</v>
      </c>
      <c r="AC10" s="80">
        <f t="shared" si="18"/>
        <v>0.11</v>
      </c>
      <c r="AD10" s="80">
        <f t="shared" si="19"/>
        <v>0.13</v>
      </c>
      <c r="AE10" s="80">
        <f t="shared" si="20"/>
        <v>0.1</v>
      </c>
      <c r="AF10" s="80">
        <f t="shared" si="21"/>
        <v>0.11</v>
      </c>
      <c r="AG10" s="80">
        <f t="shared" si="22"/>
        <v>0.1</v>
      </c>
      <c r="AH10" s="80">
        <f t="shared" si="23"/>
        <v>0.1</v>
      </c>
      <c r="AI10" s="80">
        <f t="shared" si="24"/>
        <v>0.12</v>
      </c>
      <c r="AJ10" s="80">
        <f t="shared" si="25"/>
        <v>0.1</v>
      </c>
    </row>
    <row r="11" spans="1:36" ht="12.95" customHeight="1" x14ac:dyDescent="0.15">
      <c r="A11" s="79">
        <v>558</v>
      </c>
      <c r="B11" s="123" t="s">
        <v>127</v>
      </c>
      <c r="C11" s="124"/>
      <c r="D11" s="79">
        <v>10</v>
      </c>
      <c r="E11" s="79">
        <v>7</v>
      </c>
      <c r="F11" s="4">
        <f t="shared" si="0"/>
        <v>0.03</v>
      </c>
      <c r="G11" s="5" t="s">
        <v>263</v>
      </c>
      <c r="H11" s="79" t="s">
        <v>276</v>
      </c>
      <c r="I11" s="79"/>
      <c r="J11" s="1" t="s">
        <v>15</v>
      </c>
      <c r="K11" s="80">
        <f t="shared" si="1"/>
        <v>0.03</v>
      </c>
      <c r="L11" s="80">
        <f t="shared" si="2"/>
        <v>0.03</v>
      </c>
      <c r="M11" s="80">
        <f t="shared" si="3"/>
        <v>0.03</v>
      </c>
      <c r="N11" s="80">
        <f t="shared" si="4"/>
        <v>0.03</v>
      </c>
      <c r="O11" s="80">
        <f t="shared" si="5"/>
        <v>0.03</v>
      </c>
      <c r="P11" s="80">
        <f t="shared" si="26"/>
        <v>0.03</v>
      </c>
      <c r="Q11" s="80">
        <f t="shared" si="6"/>
        <v>0.03</v>
      </c>
      <c r="R11" s="80">
        <f t="shared" si="7"/>
        <v>0.03</v>
      </c>
      <c r="S11" s="80">
        <f t="shared" si="8"/>
        <v>0.03</v>
      </c>
      <c r="T11" s="80">
        <f t="shared" si="9"/>
        <v>0.03</v>
      </c>
      <c r="U11" s="80">
        <f t="shared" si="10"/>
        <v>0.03</v>
      </c>
      <c r="V11" s="80">
        <f t="shared" si="11"/>
        <v>0.03</v>
      </c>
      <c r="W11" s="80">
        <f t="shared" si="12"/>
        <v>0.03</v>
      </c>
      <c r="X11" s="80">
        <f t="shared" si="13"/>
        <v>0.03</v>
      </c>
      <c r="Y11" s="80">
        <f t="shared" si="14"/>
        <v>0.03</v>
      </c>
      <c r="Z11" s="80">
        <f t="shared" si="15"/>
        <v>0.03</v>
      </c>
      <c r="AA11" s="80">
        <f t="shared" si="16"/>
        <v>0.03</v>
      </c>
      <c r="AB11" s="80">
        <f t="shared" si="17"/>
        <v>0.03</v>
      </c>
      <c r="AC11" s="80">
        <f t="shared" si="18"/>
        <v>0.03</v>
      </c>
      <c r="AD11" s="80">
        <f t="shared" si="19"/>
        <v>0.04</v>
      </c>
      <c r="AE11" s="80">
        <f t="shared" si="20"/>
        <v>0.02</v>
      </c>
      <c r="AF11" s="80">
        <f t="shared" si="21"/>
        <v>0.03</v>
      </c>
      <c r="AG11" s="80">
        <f t="shared" si="22"/>
        <v>0.03</v>
      </c>
      <c r="AH11" s="80">
        <f t="shared" si="23"/>
        <v>0.03</v>
      </c>
      <c r="AI11" s="80">
        <f t="shared" si="24"/>
        <v>0.03</v>
      </c>
      <c r="AJ11" s="80">
        <f t="shared" si="25"/>
        <v>0.03</v>
      </c>
    </row>
    <row r="12" spans="1:36" ht="12.95" customHeight="1" x14ac:dyDescent="0.15">
      <c r="A12" s="79">
        <v>559</v>
      </c>
      <c r="B12" s="123" t="s">
        <v>67</v>
      </c>
      <c r="C12" s="124"/>
      <c r="D12" s="79">
        <v>10</v>
      </c>
      <c r="E12" s="79">
        <v>9</v>
      </c>
      <c r="F12" s="4">
        <f t="shared" si="0"/>
        <v>0.04</v>
      </c>
      <c r="G12" s="5" t="s">
        <v>263</v>
      </c>
      <c r="H12" s="89" t="s">
        <v>276</v>
      </c>
      <c r="I12" s="79"/>
      <c r="J12" s="1" t="s">
        <v>15</v>
      </c>
      <c r="K12" s="80">
        <f t="shared" si="1"/>
        <v>0.04</v>
      </c>
      <c r="L12" s="80">
        <f t="shared" si="2"/>
        <v>0.04</v>
      </c>
      <c r="M12" s="80">
        <f t="shared" si="3"/>
        <v>0.04</v>
      </c>
      <c r="N12" s="80">
        <f t="shared" si="4"/>
        <v>0.04</v>
      </c>
      <c r="O12" s="80">
        <f t="shared" si="5"/>
        <v>0.04</v>
      </c>
      <c r="P12" s="80">
        <f t="shared" si="26"/>
        <v>0.04</v>
      </c>
      <c r="Q12" s="80">
        <f t="shared" si="6"/>
        <v>0.04</v>
      </c>
      <c r="R12" s="80">
        <f t="shared" si="7"/>
        <v>0.04</v>
      </c>
      <c r="S12" s="80">
        <f t="shared" si="8"/>
        <v>0.04</v>
      </c>
      <c r="T12" s="80">
        <f t="shared" si="9"/>
        <v>0.04</v>
      </c>
      <c r="U12" s="80">
        <f t="shared" si="10"/>
        <v>0.04</v>
      </c>
      <c r="V12" s="80">
        <f t="shared" si="11"/>
        <v>0.04</v>
      </c>
      <c r="W12" s="80">
        <f t="shared" si="12"/>
        <v>0.04</v>
      </c>
      <c r="X12" s="80">
        <f t="shared" si="13"/>
        <v>0.04</v>
      </c>
      <c r="Y12" s="80">
        <f t="shared" si="14"/>
        <v>0.03</v>
      </c>
      <c r="Z12" s="80">
        <f t="shared" si="15"/>
        <v>0.04</v>
      </c>
      <c r="AA12" s="80">
        <f t="shared" si="16"/>
        <v>0.04</v>
      </c>
      <c r="AB12" s="80">
        <f t="shared" si="17"/>
        <v>0.04</v>
      </c>
      <c r="AC12" s="80">
        <f t="shared" si="18"/>
        <v>0.04</v>
      </c>
      <c r="AD12" s="80">
        <f t="shared" si="19"/>
        <v>0.05</v>
      </c>
      <c r="AE12" s="80">
        <f t="shared" si="20"/>
        <v>0.03</v>
      </c>
      <c r="AF12" s="80">
        <f t="shared" si="21"/>
        <v>0.04</v>
      </c>
      <c r="AG12" s="80">
        <f t="shared" si="22"/>
        <v>0.04</v>
      </c>
      <c r="AH12" s="80">
        <f t="shared" si="23"/>
        <v>0.03</v>
      </c>
      <c r="AI12" s="80">
        <f t="shared" si="24"/>
        <v>0.04</v>
      </c>
      <c r="AJ12" s="80">
        <f t="shared" si="25"/>
        <v>0.04</v>
      </c>
    </row>
    <row r="13" spans="1:36" ht="12.95" customHeight="1" x14ac:dyDescent="0.15">
      <c r="A13" s="79"/>
      <c r="B13" s="123"/>
      <c r="C13" s="124"/>
      <c r="D13" s="79"/>
      <c r="E13" s="79"/>
      <c r="F13" s="4" t="str">
        <f t="shared" si="0"/>
        <v/>
      </c>
      <c r="G13" s="5"/>
      <c r="H13" s="79"/>
      <c r="I13" s="79"/>
      <c r="J13" s="1" t="s">
        <v>15</v>
      </c>
      <c r="K13" s="80" t="e">
        <f t="shared" si="1"/>
        <v>#NUM!</v>
      </c>
      <c r="L13" s="80" t="e">
        <f t="shared" si="2"/>
        <v>#NUM!</v>
      </c>
      <c r="M13" s="80" t="e">
        <f t="shared" si="3"/>
        <v>#NUM!</v>
      </c>
      <c r="N13" s="80" t="e">
        <f t="shared" si="4"/>
        <v>#NUM!</v>
      </c>
      <c r="O13" s="80" t="e">
        <f t="shared" si="5"/>
        <v>#NUM!</v>
      </c>
      <c r="P13" s="80" t="e">
        <f t="shared" si="26"/>
        <v>#N/A</v>
      </c>
      <c r="Q13" s="80" t="e">
        <f t="shared" si="6"/>
        <v>#NUM!</v>
      </c>
      <c r="R13" s="80" t="e">
        <f t="shared" si="7"/>
        <v>#NUM!</v>
      </c>
      <c r="S13" s="80" t="e">
        <f t="shared" si="8"/>
        <v>#NUM!</v>
      </c>
      <c r="T13" s="80" t="e">
        <f t="shared" si="9"/>
        <v>#NUM!</v>
      </c>
      <c r="U13" s="80" t="e">
        <f t="shared" si="10"/>
        <v>#N/A</v>
      </c>
      <c r="V13" s="80" t="e">
        <f t="shared" si="11"/>
        <v>#NUM!</v>
      </c>
      <c r="W13" s="80" t="e">
        <f t="shared" si="12"/>
        <v>#NUM!</v>
      </c>
      <c r="X13" s="80" t="e">
        <f t="shared" si="13"/>
        <v>#NUM!</v>
      </c>
      <c r="Y13" s="80" t="e">
        <f t="shared" si="14"/>
        <v>#NUM!</v>
      </c>
      <c r="Z13" s="80" t="e">
        <f t="shared" si="15"/>
        <v>#N/A</v>
      </c>
      <c r="AA13" s="80" t="e">
        <f t="shared" si="16"/>
        <v>#NUM!</v>
      </c>
      <c r="AB13" s="80" t="e">
        <f t="shared" si="17"/>
        <v>#NUM!</v>
      </c>
      <c r="AC13" s="80" t="e">
        <f t="shared" si="18"/>
        <v>#NUM!</v>
      </c>
      <c r="AD13" s="80" t="e">
        <f t="shared" si="19"/>
        <v>#NUM!</v>
      </c>
      <c r="AE13" s="80" t="e">
        <f t="shared" si="20"/>
        <v>#NUM!</v>
      </c>
      <c r="AF13" s="80" t="e">
        <f t="shared" si="21"/>
        <v>#N/A</v>
      </c>
      <c r="AG13" s="80" t="e">
        <f t="shared" si="22"/>
        <v>#NUM!</v>
      </c>
      <c r="AH13" s="80" t="e">
        <f t="shared" si="23"/>
        <v>#NUM!</v>
      </c>
      <c r="AI13" s="80" t="e">
        <f t="shared" si="24"/>
        <v>#NUM!</v>
      </c>
      <c r="AJ13" s="80" t="e">
        <f t="shared" si="25"/>
        <v>#N/A</v>
      </c>
    </row>
    <row r="14" spans="1:36" ht="12.95" customHeight="1" x14ac:dyDescent="0.15">
      <c r="A14" s="79"/>
      <c r="B14" s="123"/>
      <c r="C14" s="124"/>
      <c r="D14" s="79"/>
      <c r="E14" s="79"/>
      <c r="F14" s="4" t="str">
        <f t="shared" si="0"/>
        <v/>
      </c>
      <c r="G14" s="5"/>
      <c r="H14" s="79"/>
      <c r="I14" s="79"/>
      <c r="J14" s="1" t="s">
        <v>15</v>
      </c>
      <c r="K14" s="80" t="e">
        <f t="shared" si="1"/>
        <v>#NUM!</v>
      </c>
      <c r="L14" s="80" t="e">
        <f t="shared" si="2"/>
        <v>#NUM!</v>
      </c>
      <c r="M14" s="80" t="e">
        <f t="shared" si="3"/>
        <v>#NUM!</v>
      </c>
      <c r="N14" s="80" t="e">
        <f t="shared" si="4"/>
        <v>#NUM!</v>
      </c>
      <c r="O14" s="80" t="e">
        <f t="shared" si="5"/>
        <v>#NUM!</v>
      </c>
      <c r="P14" s="80" t="e">
        <f t="shared" si="26"/>
        <v>#N/A</v>
      </c>
      <c r="Q14" s="80" t="e">
        <f t="shared" si="6"/>
        <v>#NUM!</v>
      </c>
      <c r="R14" s="80" t="e">
        <f t="shared" si="7"/>
        <v>#NUM!</v>
      </c>
      <c r="S14" s="80" t="e">
        <f t="shared" si="8"/>
        <v>#NUM!</v>
      </c>
      <c r="T14" s="80" t="e">
        <f t="shared" si="9"/>
        <v>#NUM!</v>
      </c>
      <c r="U14" s="80" t="e">
        <f t="shared" si="10"/>
        <v>#N/A</v>
      </c>
      <c r="V14" s="80" t="e">
        <f t="shared" si="11"/>
        <v>#NUM!</v>
      </c>
      <c r="W14" s="80" t="e">
        <f t="shared" si="12"/>
        <v>#NUM!</v>
      </c>
      <c r="X14" s="80" t="e">
        <f t="shared" si="13"/>
        <v>#NUM!</v>
      </c>
      <c r="Y14" s="80" t="e">
        <f t="shared" si="14"/>
        <v>#NUM!</v>
      </c>
      <c r="Z14" s="80" t="e">
        <f t="shared" si="15"/>
        <v>#N/A</v>
      </c>
      <c r="AA14" s="80" t="e">
        <f t="shared" si="16"/>
        <v>#NUM!</v>
      </c>
      <c r="AB14" s="80" t="e">
        <f t="shared" si="17"/>
        <v>#NUM!</v>
      </c>
      <c r="AC14" s="80" t="e">
        <f t="shared" si="18"/>
        <v>#NUM!</v>
      </c>
      <c r="AD14" s="80" t="e">
        <f t="shared" si="19"/>
        <v>#NUM!</v>
      </c>
      <c r="AE14" s="80" t="e">
        <f t="shared" si="20"/>
        <v>#NUM!</v>
      </c>
      <c r="AF14" s="80" t="e">
        <f t="shared" si="21"/>
        <v>#N/A</v>
      </c>
      <c r="AG14" s="80" t="e">
        <f t="shared" si="22"/>
        <v>#NUM!</v>
      </c>
      <c r="AH14" s="80" t="e">
        <f t="shared" si="23"/>
        <v>#NUM!</v>
      </c>
      <c r="AI14" s="80" t="e">
        <f t="shared" si="24"/>
        <v>#NUM!</v>
      </c>
      <c r="AJ14" s="80" t="e">
        <f t="shared" si="25"/>
        <v>#N/A</v>
      </c>
    </row>
    <row r="15" spans="1:36" ht="12.95" customHeight="1" x14ac:dyDescent="0.15">
      <c r="A15" s="79"/>
      <c r="B15" s="123"/>
      <c r="C15" s="124"/>
      <c r="D15" s="79"/>
      <c r="E15" s="79"/>
      <c r="F15" s="4" t="str">
        <f t="shared" si="0"/>
        <v/>
      </c>
      <c r="G15" s="79"/>
      <c r="H15" s="79"/>
      <c r="I15" s="79"/>
      <c r="J15" s="1" t="s">
        <v>15</v>
      </c>
      <c r="K15" s="80" t="e">
        <f t="shared" si="1"/>
        <v>#NUM!</v>
      </c>
      <c r="L15" s="80" t="e">
        <f t="shared" si="2"/>
        <v>#NUM!</v>
      </c>
      <c r="M15" s="80" t="e">
        <f t="shared" si="3"/>
        <v>#NUM!</v>
      </c>
      <c r="N15" s="80" t="e">
        <f t="shared" si="4"/>
        <v>#NUM!</v>
      </c>
      <c r="O15" s="80" t="e">
        <f t="shared" si="5"/>
        <v>#NUM!</v>
      </c>
      <c r="P15" s="80" t="e">
        <f t="shared" si="26"/>
        <v>#N/A</v>
      </c>
      <c r="Q15" s="80" t="e">
        <f t="shared" si="6"/>
        <v>#NUM!</v>
      </c>
      <c r="R15" s="80" t="e">
        <f t="shared" si="7"/>
        <v>#NUM!</v>
      </c>
      <c r="S15" s="80" t="e">
        <f t="shared" si="8"/>
        <v>#NUM!</v>
      </c>
      <c r="T15" s="80" t="e">
        <f t="shared" si="9"/>
        <v>#NUM!</v>
      </c>
      <c r="U15" s="80" t="e">
        <f t="shared" si="10"/>
        <v>#N/A</v>
      </c>
      <c r="V15" s="80" t="e">
        <f t="shared" si="11"/>
        <v>#NUM!</v>
      </c>
      <c r="W15" s="80" t="e">
        <f t="shared" si="12"/>
        <v>#NUM!</v>
      </c>
      <c r="X15" s="80" t="e">
        <f t="shared" si="13"/>
        <v>#NUM!</v>
      </c>
      <c r="Y15" s="80" t="e">
        <f t="shared" si="14"/>
        <v>#NUM!</v>
      </c>
      <c r="Z15" s="80" t="e">
        <f t="shared" si="15"/>
        <v>#N/A</v>
      </c>
      <c r="AA15" s="80" t="e">
        <f t="shared" si="16"/>
        <v>#NUM!</v>
      </c>
      <c r="AB15" s="80" t="e">
        <f t="shared" si="17"/>
        <v>#NUM!</v>
      </c>
      <c r="AC15" s="80" t="e">
        <f t="shared" si="18"/>
        <v>#NUM!</v>
      </c>
      <c r="AD15" s="80" t="e">
        <f t="shared" si="19"/>
        <v>#NUM!</v>
      </c>
      <c r="AE15" s="80" t="e">
        <f t="shared" si="20"/>
        <v>#NUM!</v>
      </c>
      <c r="AF15" s="80" t="e">
        <f t="shared" si="21"/>
        <v>#N/A</v>
      </c>
      <c r="AG15" s="80" t="e">
        <f t="shared" si="22"/>
        <v>#NUM!</v>
      </c>
      <c r="AH15" s="80" t="e">
        <f t="shared" si="23"/>
        <v>#NUM!</v>
      </c>
      <c r="AI15" s="80" t="e">
        <f t="shared" si="24"/>
        <v>#NUM!</v>
      </c>
      <c r="AJ15" s="80" t="e">
        <f t="shared" si="25"/>
        <v>#N/A</v>
      </c>
    </row>
    <row r="16" spans="1:36" ht="12.95" customHeight="1" x14ac:dyDescent="0.15">
      <c r="A16" s="79"/>
      <c r="B16" s="123"/>
      <c r="C16" s="124"/>
      <c r="D16" s="79"/>
      <c r="E16" s="79"/>
      <c r="F16" s="4" t="str">
        <f t="shared" si="0"/>
        <v/>
      </c>
      <c r="G16" s="5"/>
      <c r="H16" s="79"/>
      <c r="I16" s="79"/>
      <c r="J16" s="1" t="s">
        <v>15</v>
      </c>
      <c r="K16" s="80" t="e">
        <f t="shared" si="1"/>
        <v>#NUM!</v>
      </c>
      <c r="L16" s="80" t="e">
        <f t="shared" si="2"/>
        <v>#NUM!</v>
      </c>
      <c r="M16" s="80" t="e">
        <f t="shared" si="3"/>
        <v>#NUM!</v>
      </c>
      <c r="N16" s="80" t="e">
        <f t="shared" si="4"/>
        <v>#NUM!</v>
      </c>
      <c r="O16" s="80" t="e">
        <f t="shared" si="5"/>
        <v>#NUM!</v>
      </c>
      <c r="P16" s="80" t="e">
        <f t="shared" si="26"/>
        <v>#N/A</v>
      </c>
      <c r="Q16" s="80" t="e">
        <f t="shared" si="6"/>
        <v>#NUM!</v>
      </c>
      <c r="R16" s="80" t="e">
        <f t="shared" si="7"/>
        <v>#NUM!</v>
      </c>
      <c r="S16" s="80" t="e">
        <f t="shared" si="8"/>
        <v>#NUM!</v>
      </c>
      <c r="T16" s="80" t="e">
        <f t="shared" si="9"/>
        <v>#NUM!</v>
      </c>
      <c r="U16" s="80" t="e">
        <f t="shared" si="10"/>
        <v>#N/A</v>
      </c>
      <c r="V16" s="80" t="e">
        <f t="shared" si="11"/>
        <v>#NUM!</v>
      </c>
      <c r="W16" s="80" t="e">
        <f t="shared" si="12"/>
        <v>#NUM!</v>
      </c>
      <c r="X16" s="80" t="e">
        <f t="shared" si="13"/>
        <v>#NUM!</v>
      </c>
      <c r="Y16" s="80" t="e">
        <f t="shared" si="14"/>
        <v>#NUM!</v>
      </c>
      <c r="Z16" s="80" t="e">
        <f t="shared" si="15"/>
        <v>#N/A</v>
      </c>
      <c r="AA16" s="80" t="e">
        <f t="shared" si="16"/>
        <v>#NUM!</v>
      </c>
      <c r="AB16" s="80" t="e">
        <f t="shared" si="17"/>
        <v>#NUM!</v>
      </c>
      <c r="AC16" s="80" t="e">
        <f t="shared" si="18"/>
        <v>#NUM!</v>
      </c>
      <c r="AD16" s="80" t="e">
        <f t="shared" si="19"/>
        <v>#NUM!</v>
      </c>
      <c r="AE16" s="80" t="e">
        <f t="shared" si="20"/>
        <v>#NUM!</v>
      </c>
      <c r="AF16" s="80" t="e">
        <f t="shared" si="21"/>
        <v>#N/A</v>
      </c>
      <c r="AG16" s="80" t="e">
        <f t="shared" si="22"/>
        <v>#NUM!</v>
      </c>
      <c r="AH16" s="80" t="e">
        <f t="shared" si="23"/>
        <v>#NUM!</v>
      </c>
      <c r="AI16" s="80" t="e">
        <f t="shared" si="24"/>
        <v>#NUM!</v>
      </c>
      <c r="AJ16" s="80" t="e">
        <f t="shared" si="25"/>
        <v>#N/A</v>
      </c>
    </row>
    <row r="17" spans="1:36" ht="12.95" customHeight="1" x14ac:dyDescent="0.15">
      <c r="A17" s="79"/>
      <c r="B17" s="123"/>
      <c r="C17" s="124"/>
      <c r="D17" s="79"/>
      <c r="E17" s="79"/>
      <c r="F17" s="4" t="str">
        <f t="shared" si="0"/>
        <v/>
      </c>
      <c r="G17" s="79"/>
      <c r="H17" s="79"/>
      <c r="I17" s="79"/>
      <c r="J17" s="1" t="s">
        <v>15</v>
      </c>
      <c r="K17" s="80" t="e">
        <f t="shared" si="1"/>
        <v>#NUM!</v>
      </c>
      <c r="L17" s="80" t="e">
        <f t="shared" si="2"/>
        <v>#NUM!</v>
      </c>
      <c r="M17" s="80" t="e">
        <f t="shared" si="3"/>
        <v>#NUM!</v>
      </c>
      <c r="N17" s="80" t="e">
        <f t="shared" si="4"/>
        <v>#NUM!</v>
      </c>
      <c r="O17" s="80" t="e">
        <f t="shared" si="5"/>
        <v>#NUM!</v>
      </c>
      <c r="P17" s="80" t="e">
        <f t="shared" si="26"/>
        <v>#N/A</v>
      </c>
      <c r="Q17" s="80" t="e">
        <f t="shared" si="6"/>
        <v>#NUM!</v>
      </c>
      <c r="R17" s="80" t="e">
        <f t="shared" si="7"/>
        <v>#NUM!</v>
      </c>
      <c r="S17" s="80" t="e">
        <f t="shared" si="8"/>
        <v>#NUM!</v>
      </c>
      <c r="T17" s="80" t="e">
        <f t="shared" si="9"/>
        <v>#NUM!</v>
      </c>
      <c r="U17" s="80" t="e">
        <f t="shared" si="10"/>
        <v>#N/A</v>
      </c>
      <c r="V17" s="80" t="e">
        <f t="shared" si="11"/>
        <v>#NUM!</v>
      </c>
      <c r="W17" s="80" t="e">
        <f t="shared" si="12"/>
        <v>#NUM!</v>
      </c>
      <c r="X17" s="80" t="e">
        <f t="shared" si="13"/>
        <v>#NUM!</v>
      </c>
      <c r="Y17" s="80" t="e">
        <f t="shared" si="14"/>
        <v>#NUM!</v>
      </c>
      <c r="Z17" s="80" t="e">
        <f t="shared" si="15"/>
        <v>#N/A</v>
      </c>
      <c r="AA17" s="80" t="e">
        <f t="shared" si="16"/>
        <v>#NUM!</v>
      </c>
      <c r="AB17" s="80" t="e">
        <f t="shared" si="17"/>
        <v>#NUM!</v>
      </c>
      <c r="AC17" s="80" t="e">
        <f t="shared" si="18"/>
        <v>#NUM!</v>
      </c>
      <c r="AD17" s="80" t="e">
        <f t="shared" si="19"/>
        <v>#NUM!</v>
      </c>
      <c r="AE17" s="80" t="e">
        <f t="shared" si="20"/>
        <v>#NUM!</v>
      </c>
      <c r="AF17" s="80" t="e">
        <f t="shared" si="21"/>
        <v>#N/A</v>
      </c>
      <c r="AG17" s="80" t="e">
        <f t="shared" si="22"/>
        <v>#NUM!</v>
      </c>
      <c r="AH17" s="80" t="e">
        <f t="shared" si="23"/>
        <v>#NUM!</v>
      </c>
      <c r="AI17" s="80" t="e">
        <f t="shared" si="24"/>
        <v>#NUM!</v>
      </c>
      <c r="AJ17" s="80" t="e">
        <f t="shared" si="25"/>
        <v>#N/A</v>
      </c>
    </row>
    <row r="18" spans="1:36" ht="12.95" customHeight="1" x14ac:dyDescent="0.15">
      <c r="A18" s="79"/>
      <c r="B18" s="123"/>
      <c r="C18" s="124"/>
      <c r="D18" s="79"/>
      <c r="E18" s="79"/>
      <c r="F18" s="4" t="str">
        <f t="shared" si="0"/>
        <v/>
      </c>
      <c r="G18" s="5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23"/>
      <c r="C19" s="124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23"/>
      <c r="C20" s="124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79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130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6</v>
      </c>
      <c r="D47" s="14">
        <f>COUNTIF(G4:G43,"*下層*")</f>
        <v>3</v>
      </c>
      <c r="E47" s="14">
        <f>COUNTA(A4:A43)</f>
        <v>9</v>
      </c>
      <c r="F47" s="10"/>
      <c r="G47" s="15">
        <f>C47*100</f>
        <v>600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19</v>
      </c>
      <c r="D48" s="14">
        <f>IF(D47&gt;0,ROUND(SUMIF(G4:G43,"*下層*",E4:E43)/D47,0),"")</f>
        <v>8</v>
      </c>
      <c r="E48" s="14">
        <f>ROUND(SUM(E4:E43)/E47,0)</f>
        <v>15</v>
      </c>
      <c r="F48" s="13"/>
      <c r="G48" s="15">
        <f>C48</f>
        <v>19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32</v>
      </c>
      <c r="D49" s="14">
        <f>IF(D47&gt;0,ROUND(SUMIF(G4:G43,"*下層*",D4:D43)/D47,0),"")</f>
        <v>9</v>
      </c>
      <c r="E49" s="14">
        <f>ROUND(SUM(D4:D43)/E47,0)</f>
        <v>24</v>
      </c>
      <c r="F49" s="13"/>
      <c r="G49" s="15">
        <f>C49</f>
        <v>32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4.9700000000000006</v>
      </c>
      <c r="D50" s="16">
        <f>SUMIF(G4:G43,"*下層*",F4:F43)</f>
        <v>0.09</v>
      </c>
      <c r="E50" s="4">
        <f>SUM(F4:F43)</f>
        <v>5.0600000000000005</v>
      </c>
      <c r="F50" s="13"/>
      <c r="G50" s="17">
        <f>C50*100</f>
        <v>497.00000000000006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形状比＝59、Sr＝21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2</v>
      </c>
      <c r="D54" s="14">
        <f>COUNTIF(H4:H43,"▲")</f>
        <v>3</v>
      </c>
      <c r="E54" s="14">
        <f>COUNTA(H4:H43)</f>
        <v>5</v>
      </c>
      <c r="F54" s="10"/>
      <c r="G54" s="15">
        <f>C54*100</f>
        <v>200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19</v>
      </c>
      <c r="D55" s="14">
        <f>IF(D54&gt;0,ROUND(SUMIF(H4:H43,"▲",E4:E43)/D54,0),"")</f>
        <v>8</v>
      </c>
      <c r="E55" s="14">
        <f>ROUND(SUMIF(H4:H43,"*",E4:E43)/E54,0)</f>
        <v>12</v>
      </c>
      <c r="F55" s="13"/>
      <c r="G55" s="15">
        <f>C55</f>
        <v>19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34</v>
      </c>
      <c r="D56" s="14">
        <f>IF(D54&gt;0,ROUND(SUMIF(H4:H43,"▲",D4:D43)/D54,0),"")</f>
        <v>9</v>
      </c>
      <c r="E56" s="14">
        <f>ROUND(SUMIF(H4:H43,"*",D4:D43)/E54,0)</f>
        <v>19</v>
      </c>
      <c r="F56" s="13"/>
      <c r="G56" s="15">
        <f>C56</f>
        <v>34</v>
      </c>
      <c r="H56" s="13"/>
      <c r="I56" s="11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1.73</v>
      </c>
      <c r="D57" s="16">
        <f>SUMIF(H4:H43,"▲",F4:F43)</f>
        <v>0.09</v>
      </c>
      <c r="E57" s="16">
        <f>SUM(C57:D57)</f>
        <v>1.82</v>
      </c>
      <c r="F57" s="13"/>
      <c r="G57" s="19">
        <f>C57*100</f>
        <v>173</v>
      </c>
      <c r="H57" s="13"/>
      <c r="I57" s="5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>
        <f>IF(D47&gt;0,ROUND(D54/D47*100,1),"")</f>
        <v>100</v>
      </c>
      <c r="E61" s="20">
        <f>ROUND(E54/E47*100,1)</f>
        <v>55.6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34.799999999999997</v>
      </c>
      <c r="D62" s="20">
        <f>IF(D47&gt;0,ROUND(D57/D50*100,1),"")</f>
        <v>100</v>
      </c>
      <c r="E62" s="20">
        <f>ROUND(E57/E50*100,1)</f>
        <v>36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3.2400000000000007</v>
      </c>
      <c r="D69" s="16" t="str">
        <f>IF(D66&gt;0,D50-D57,"")</f>
        <v/>
      </c>
      <c r="E69" s="4">
        <f>SUM(C69:D69)</f>
        <v>3.2400000000000007</v>
      </c>
      <c r="F69" s="13"/>
      <c r="G69" s="17">
        <f>C69*100</f>
        <v>324.00000000000006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形状比＝61、Sr＝26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43" priority="16" stopIfTrue="1">
      <formula>AND(($H4="スギ"),(#REF!&lt;12))</formula>
    </cfRule>
  </conditionalFormatting>
  <conditionalFormatting sqref="L4:L43">
    <cfRule type="expression" dxfId="542" priority="15" stopIfTrue="1">
      <formula>AND(($H4="スギ"),(#REF!&lt;22),(#REF!&gt;=12))</formula>
    </cfRule>
  </conditionalFormatting>
  <conditionalFormatting sqref="M4:M43">
    <cfRule type="expression" dxfId="541" priority="14" stopIfTrue="1">
      <formula>AND(($H4="スギ"),(#REF!&lt;32),(#REF!&gt;=22))</formula>
    </cfRule>
  </conditionalFormatting>
  <conditionalFormatting sqref="N4:N43">
    <cfRule type="expression" dxfId="540" priority="13" stopIfTrue="1">
      <formula>AND(($H4="スギ"),(#REF!&lt;42),(#REF!&gt;=32))</formula>
    </cfRule>
  </conditionalFormatting>
  <conditionalFormatting sqref="U4:U43 Z4:AF43 AJ4:AJ43 O4:P43">
    <cfRule type="expression" dxfId="539" priority="12" stopIfTrue="1">
      <formula>AND(($H4="スギ"),(#REF!&gt;=42))</formula>
    </cfRule>
  </conditionalFormatting>
  <conditionalFormatting sqref="Q4:Q43 AA4:AA43">
    <cfRule type="expression" dxfId="538" priority="11" stopIfTrue="1">
      <formula>AND(($H4="ヒノキ"),(#REF!&lt;12))</formula>
    </cfRule>
  </conditionalFormatting>
  <conditionalFormatting sqref="R4:R43 AB4:AE43">
    <cfRule type="expression" dxfId="537" priority="10" stopIfTrue="1">
      <formula>AND(($H4="ヒノキ"),(#REF!&lt;22),(#REF!&gt;=12))</formula>
    </cfRule>
  </conditionalFormatting>
  <conditionalFormatting sqref="S4:S43">
    <cfRule type="expression" dxfId="536" priority="9" stopIfTrue="1">
      <formula>AND(($H4="ヒノキ"),(#REF!&lt;32),(#REF!&gt;=22))</formula>
    </cfRule>
  </conditionalFormatting>
  <conditionalFormatting sqref="T4:U43 Z4:AF43 AJ4:AJ43">
    <cfRule type="expression" dxfId="535" priority="8" stopIfTrue="1">
      <formula>AND(($H4="ヒノキ"),(#REF!&gt;=32))</formula>
    </cfRule>
  </conditionalFormatting>
  <conditionalFormatting sqref="V4:V43 AA4:AA43">
    <cfRule type="expression" dxfId="534" priority="7" stopIfTrue="1">
      <formula>AND(($H4="アカマツ"),(#REF!&lt;12))</formula>
    </cfRule>
  </conditionalFormatting>
  <conditionalFormatting sqref="W4:W43 AB4:AB43">
    <cfRule type="expression" dxfId="533" priority="6" stopIfTrue="1">
      <formula>AND(($H4="アカマツ"),(#REF!&lt;22),(#REF!&gt;=12))</formula>
    </cfRule>
  </conditionalFormatting>
  <conditionalFormatting sqref="X4:X43 AC4:AC43">
    <cfRule type="expression" dxfId="532" priority="5" stopIfTrue="1">
      <formula>AND(($H4="アカマツ"),(#REF!&lt;42),(#REF!&gt;=22))</formula>
    </cfRule>
  </conditionalFormatting>
  <conditionalFormatting sqref="Y4:AF43 AJ4:AJ43">
    <cfRule type="expression" dxfId="531" priority="4" stopIfTrue="1">
      <formula>AND(($H4="アカマツ"),(#REF!&gt;=42))</formula>
    </cfRule>
  </conditionalFormatting>
  <conditionalFormatting sqref="AG4:AG43">
    <cfRule type="expression" dxfId="530" priority="3" stopIfTrue="1">
      <formula>AND(($H4&lt;&gt;"スギ"),($H4&lt;&gt;"ヒノキ"),($H4&lt;&gt;"アカマツ"),(#REF!&lt;12))</formula>
    </cfRule>
  </conditionalFormatting>
  <conditionalFormatting sqref="AH4:AH43">
    <cfRule type="expression" dxfId="5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</sheetPr>
  <dimension ref="A1:AJ120"/>
  <sheetViews>
    <sheetView showGridLines="0" view="pageBreakPreview" topLeftCell="A22" zoomScaleNormal="85" zoomScaleSheetLayoutView="100" workbookViewId="0">
      <selection activeCell="I18" sqref="I1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258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561</v>
      </c>
      <c r="B4" s="108" t="s">
        <v>71</v>
      </c>
      <c r="C4" s="108"/>
      <c r="D4" s="79">
        <v>28</v>
      </c>
      <c r="E4" s="79">
        <v>20</v>
      </c>
      <c r="F4" s="4">
        <f t="shared" ref="F4:F43" si="0">IF(D4&gt;0,IF(B4="スギ",P4,IF(B4="ヒノキ",U4,IF(B4="アカマツ",Z4,IF(B4="カラマツ",AF4,AJ4)))),"")</f>
        <v>0.59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0.53</v>
      </c>
      <c r="L4" s="80">
        <f t="shared" ref="L4:L43" si="2">ROUND(10^(-5+0.73504+1.83346*LOG(D4)+1.06569*LOG(E4)),2)</f>
        <v>0.6</v>
      </c>
      <c r="M4" s="80">
        <f t="shared" ref="M4:M43" si="3">ROUND(10^(-5+0.71514+1.74357*LOG(D4)+1.17719*LOG(E4)),2)</f>
        <v>0.59</v>
      </c>
      <c r="N4" s="80">
        <f t="shared" ref="N4:N43" si="4">ROUND(10^(-5+0.82956+1.76381*LOG(D4)+1.06412*LOG(E4)),2)</f>
        <v>0.57999999999999996</v>
      </c>
      <c r="O4" s="80">
        <f t="shared" ref="O4:O43" si="5">ROUND(10^(-5+0.88226+1.79204*LOG(D4)+0.99303*LOG(E4)),2)</f>
        <v>0.59</v>
      </c>
      <c r="P4" s="80">
        <f>HLOOKUP($D4,K$3:O$43,MATCH($A4,$A$3:$A$43,0),1)</f>
        <v>0.59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0.53</v>
      </c>
      <c r="R4" s="80">
        <f t="shared" ref="R4:R43" si="7">ROUND(10^(1.905709*LOG(D4)+1.011385*LOG(E4)-4.293729),2)</f>
        <v>0.6</v>
      </c>
      <c r="S4" s="80">
        <f t="shared" ref="S4:S43" si="8">ROUND(10^(1.771888*LOG(D4)+1.138415*LOG(E4)-4.271259),2)</f>
        <v>0.59</v>
      </c>
      <c r="T4" s="80">
        <f t="shared" ref="T4:T43" si="9">ROUND(10^(1.671519*LOG(D4)+1.363617*LOG(E4)-4.404407),2)</f>
        <v>0.61</v>
      </c>
      <c r="U4" s="80">
        <f t="shared" ref="U4:U43" si="10">HLOOKUP($D4,Q$3:T$43,MATCH($A4,$A$3:$A$43,0),1)</f>
        <v>0.59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0.62</v>
      </c>
      <c r="W4" s="80">
        <f t="shared" ref="W4:W43" si="12">ROUND(10^(-4.155639+1.847898*LOG(D4)+0.951955*LOG(E4)),2)</f>
        <v>0.56999999999999995</v>
      </c>
      <c r="X4" s="80">
        <f t="shared" ref="X4:X43" si="13">ROUND(10^(-4.194535+1.804172*LOG(D4)+1.034248*LOG(E4)),2)</f>
        <v>0.57999999999999996</v>
      </c>
      <c r="Y4" s="80">
        <f t="shared" ref="Y4:Y43" si="14">ROUND(10^(-4.42347+2.006485*LOG(D4)+0.967757*LOG(E4)),2)</f>
        <v>0.55000000000000004</v>
      </c>
      <c r="Z4" s="80">
        <f t="shared" ref="Z4:Z43" si="15">HLOOKUP($D4,V$3:Y$43,MATCH($A4,$A$3:$A$43,0),1)</f>
        <v>0.57999999999999996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0.51</v>
      </c>
      <c r="AB4" s="80">
        <f t="shared" ref="AB4:AB43" si="17">ROUND(10^(1.979213*LOG(D4)+0.998347*LOG(E4)-4.369281),2)</f>
        <v>0.62</v>
      </c>
      <c r="AC4" s="80">
        <f t="shared" ref="AC4:AC43" si="18">ROUND(10^(1.904401*LOG(D4)+1.062478*LOG(E4)-4.348104),2)</f>
        <v>0.62</v>
      </c>
      <c r="AD4" s="80">
        <f t="shared" ref="AD4:AD43" si="19">ROUND(10^(1.640825*LOG(D4)+1.080387*LOG(E4)-3.976731),2)</f>
        <v>0.64</v>
      </c>
      <c r="AE4" s="80">
        <f t="shared" ref="AE4:AE43" si="20">ROUND(10^(1.90887*LOG(D4)+1.088002*LOG(E4)-4.431495),2)</f>
        <v>0.56000000000000005</v>
      </c>
      <c r="AF4" s="80">
        <f t="shared" ref="AF4:AF43" si="21">HLOOKUP($D4,AA$3:AE$43,MATCH($A4,$A$3:$A$43,0),1)</f>
        <v>0.62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80">
        <f t="shared" ref="AH4:AH43" si="23">ROUND(10^(1.93813902*LOG(D4)+0.96697002*LOG(E4)-4.32216295),2)</f>
        <v>0.55000000000000004</v>
      </c>
      <c r="AI4" s="80">
        <f t="shared" ref="AI4:AI43" si="24">ROUND(10^(1.82464098*LOG(D4)+0.97625989*LOG(E4)-4.15096808),2)</f>
        <v>0.57999999999999996</v>
      </c>
      <c r="AJ4" s="80">
        <f t="shared" ref="AJ4:AJ43" si="25">HLOOKUP($D4,AG$3:AI$43,MATCH($A4,$A$3:$A$43,0),1)</f>
        <v>0.55000000000000004</v>
      </c>
    </row>
    <row r="5" spans="1:36" ht="12.95" customHeight="1" x14ac:dyDescent="0.15">
      <c r="A5" s="79">
        <v>562</v>
      </c>
      <c r="B5" s="108" t="s">
        <v>71</v>
      </c>
      <c r="C5" s="108"/>
      <c r="D5" s="79">
        <v>18</v>
      </c>
      <c r="E5" s="79">
        <v>19</v>
      </c>
      <c r="F5" s="4">
        <f t="shared" si="0"/>
        <v>0.25</v>
      </c>
      <c r="G5" s="5" t="s">
        <v>72</v>
      </c>
      <c r="H5" s="79" t="s">
        <v>65</v>
      </c>
      <c r="I5" s="5" t="s">
        <v>72</v>
      </c>
      <c r="J5" s="1" t="s">
        <v>15</v>
      </c>
      <c r="K5" s="80">
        <f t="shared" si="1"/>
        <v>0.23</v>
      </c>
      <c r="L5" s="80">
        <f t="shared" si="2"/>
        <v>0.25</v>
      </c>
      <c r="M5" s="80">
        <f t="shared" si="3"/>
        <v>0.26</v>
      </c>
      <c r="N5" s="80">
        <f t="shared" si="4"/>
        <v>0.25</v>
      </c>
      <c r="O5" s="80">
        <f t="shared" si="5"/>
        <v>0.25</v>
      </c>
      <c r="P5" s="80">
        <f t="shared" ref="P5:P43" si="26">HLOOKUP($D5,K$3:O$43,MATCH(A5,$A$3:$A$43,0),1)</f>
        <v>0.25</v>
      </c>
      <c r="Q5" s="80">
        <f t="shared" si="6"/>
        <v>0.23</v>
      </c>
      <c r="R5" s="80">
        <f t="shared" si="7"/>
        <v>0.25</v>
      </c>
      <c r="S5" s="80">
        <f t="shared" si="8"/>
        <v>0.26</v>
      </c>
      <c r="T5" s="80">
        <f t="shared" si="9"/>
        <v>0.27</v>
      </c>
      <c r="U5" s="80">
        <f t="shared" si="10"/>
        <v>0.25</v>
      </c>
      <c r="V5" s="80">
        <f t="shared" si="11"/>
        <v>0.25</v>
      </c>
      <c r="W5" s="80">
        <f t="shared" si="12"/>
        <v>0.24</v>
      </c>
      <c r="X5" s="80">
        <f t="shared" si="13"/>
        <v>0.25</v>
      </c>
      <c r="Y5" s="80">
        <f t="shared" si="14"/>
        <v>0.22</v>
      </c>
      <c r="Z5" s="80">
        <f t="shared" si="15"/>
        <v>0.24</v>
      </c>
      <c r="AA5" s="80">
        <f t="shared" si="16"/>
        <v>0.22</v>
      </c>
      <c r="AB5" s="80">
        <f t="shared" si="17"/>
        <v>0.25</v>
      </c>
      <c r="AC5" s="80">
        <f t="shared" si="18"/>
        <v>0.25</v>
      </c>
      <c r="AD5" s="80">
        <f t="shared" si="19"/>
        <v>0.28999999999999998</v>
      </c>
      <c r="AE5" s="80">
        <f t="shared" si="20"/>
        <v>0.23</v>
      </c>
      <c r="AF5" s="80">
        <f t="shared" si="21"/>
        <v>0.25</v>
      </c>
      <c r="AG5" s="80">
        <f t="shared" si="22"/>
        <v>0.21</v>
      </c>
      <c r="AH5" s="80">
        <f t="shared" si="23"/>
        <v>0.22</v>
      </c>
      <c r="AI5" s="80">
        <f t="shared" si="24"/>
        <v>0.24</v>
      </c>
      <c r="AJ5" s="80">
        <f t="shared" si="25"/>
        <v>0.22</v>
      </c>
    </row>
    <row r="6" spans="1:36" ht="12.95" customHeight="1" x14ac:dyDescent="0.15">
      <c r="A6" s="79">
        <v>563</v>
      </c>
      <c r="B6" s="108" t="s">
        <v>71</v>
      </c>
      <c r="C6" s="108"/>
      <c r="D6" s="79">
        <v>24</v>
      </c>
      <c r="E6" s="79">
        <v>21</v>
      </c>
      <c r="F6" s="4">
        <f t="shared" si="0"/>
        <v>0.48</v>
      </c>
      <c r="G6" s="79"/>
      <c r="H6" s="79"/>
      <c r="I6" s="79"/>
      <c r="J6" s="1" t="s">
        <v>15</v>
      </c>
      <c r="K6" s="80">
        <f t="shared" si="1"/>
        <v>0.42</v>
      </c>
      <c r="L6" s="80">
        <f t="shared" si="2"/>
        <v>0.47</v>
      </c>
      <c r="M6" s="80">
        <f t="shared" si="3"/>
        <v>0.48</v>
      </c>
      <c r="N6" s="80">
        <f t="shared" si="4"/>
        <v>0.47</v>
      </c>
      <c r="O6" s="80">
        <f t="shared" si="5"/>
        <v>0.47</v>
      </c>
      <c r="P6" s="80">
        <f t="shared" si="26"/>
        <v>0.48</v>
      </c>
      <c r="Q6" s="80">
        <f t="shared" si="6"/>
        <v>0.42</v>
      </c>
      <c r="R6" s="80">
        <f t="shared" si="7"/>
        <v>0.47</v>
      </c>
      <c r="S6" s="80">
        <f t="shared" si="8"/>
        <v>0.48</v>
      </c>
      <c r="T6" s="80">
        <f t="shared" si="9"/>
        <v>0.51</v>
      </c>
      <c r="U6" s="80">
        <f t="shared" si="10"/>
        <v>0.48</v>
      </c>
      <c r="V6" s="80">
        <f t="shared" si="11"/>
        <v>0.48</v>
      </c>
      <c r="W6" s="80">
        <f t="shared" si="12"/>
        <v>0.45</v>
      </c>
      <c r="X6" s="80">
        <f t="shared" si="13"/>
        <v>0.46</v>
      </c>
      <c r="Y6" s="80">
        <f t="shared" si="14"/>
        <v>0.42</v>
      </c>
      <c r="Z6" s="80">
        <f t="shared" si="15"/>
        <v>0.46</v>
      </c>
      <c r="AA6" s="80">
        <f t="shared" si="16"/>
        <v>0.4</v>
      </c>
      <c r="AB6" s="80">
        <f t="shared" si="17"/>
        <v>0.48</v>
      </c>
      <c r="AC6" s="80">
        <f t="shared" si="18"/>
        <v>0.48</v>
      </c>
      <c r="AD6" s="80">
        <f t="shared" si="19"/>
        <v>0.52</v>
      </c>
      <c r="AE6" s="80">
        <f t="shared" si="20"/>
        <v>0.44</v>
      </c>
      <c r="AF6" s="80">
        <f t="shared" si="21"/>
        <v>0.48</v>
      </c>
      <c r="AG6" s="80">
        <f t="shared" si="22"/>
        <v>0.4</v>
      </c>
      <c r="AH6" s="80">
        <f t="shared" si="23"/>
        <v>0.43</v>
      </c>
      <c r="AI6" s="80">
        <f t="shared" si="24"/>
        <v>0.46</v>
      </c>
      <c r="AJ6" s="80">
        <f t="shared" si="25"/>
        <v>0.43</v>
      </c>
    </row>
    <row r="7" spans="1:36" ht="12.95" customHeight="1" x14ac:dyDescent="0.15">
      <c r="A7" s="79">
        <v>564</v>
      </c>
      <c r="B7" s="108" t="s">
        <v>71</v>
      </c>
      <c r="C7" s="108"/>
      <c r="D7" s="79">
        <v>20</v>
      </c>
      <c r="E7" s="79">
        <v>19</v>
      </c>
      <c r="F7" s="4">
        <f t="shared" si="0"/>
        <v>0.3</v>
      </c>
      <c r="G7" s="5"/>
      <c r="H7" s="79"/>
      <c r="I7" s="79"/>
      <c r="J7" s="1" t="s">
        <v>15</v>
      </c>
      <c r="K7" s="80">
        <f t="shared" si="1"/>
        <v>0.28000000000000003</v>
      </c>
      <c r="L7" s="80">
        <f t="shared" si="2"/>
        <v>0.3</v>
      </c>
      <c r="M7" s="80">
        <f t="shared" si="3"/>
        <v>0.31</v>
      </c>
      <c r="N7" s="80">
        <f t="shared" si="4"/>
        <v>0.31</v>
      </c>
      <c r="O7" s="80">
        <f t="shared" si="5"/>
        <v>0.3</v>
      </c>
      <c r="P7" s="80">
        <f t="shared" si="26"/>
        <v>0.3</v>
      </c>
      <c r="Q7" s="80">
        <f t="shared" si="6"/>
        <v>0.27</v>
      </c>
      <c r="R7" s="80">
        <f t="shared" si="7"/>
        <v>0.3</v>
      </c>
      <c r="S7" s="80">
        <f t="shared" si="8"/>
        <v>0.31</v>
      </c>
      <c r="T7" s="80">
        <f t="shared" si="9"/>
        <v>0.33</v>
      </c>
      <c r="U7" s="80">
        <f t="shared" si="10"/>
        <v>0.3</v>
      </c>
      <c r="V7" s="80">
        <f t="shared" si="11"/>
        <v>0.31</v>
      </c>
      <c r="W7" s="80">
        <f t="shared" si="12"/>
        <v>0.28999999999999998</v>
      </c>
      <c r="X7" s="80">
        <f t="shared" si="13"/>
        <v>0.3</v>
      </c>
      <c r="Y7" s="80">
        <f t="shared" si="14"/>
        <v>0.27</v>
      </c>
      <c r="Z7" s="80">
        <f t="shared" si="15"/>
        <v>0.28999999999999998</v>
      </c>
      <c r="AA7" s="80">
        <f t="shared" si="16"/>
        <v>0.26</v>
      </c>
      <c r="AB7" s="80">
        <f t="shared" si="17"/>
        <v>0.3</v>
      </c>
      <c r="AC7" s="80">
        <f t="shared" si="18"/>
        <v>0.31</v>
      </c>
      <c r="AD7" s="80">
        <f t="shared" si="19"/>
        <v>0.35</v>
      </c>
      <c r="AE7" s="80">
        <f t="shared" si="20"/>
        <v>0.28000000000000003</v>
      </c>
      <c r="AF7" s="80">
        <f t="shared" si="21"/>
        <v>0.3</v>
      </c>
      <c r="AG7" s="80">
        <f t="shared" si="22"/>
        <v>0.26</v>
      </c>
      <c r="AH7" s="80">
        <f t="shared" si="23"/>
        <v>0.27</v>
      </c>
      <c r="AI7" s="80">
        <f t="shared" si="24"/>
        <v>0.3</v>
      </c>
      <c r="AJ7" s="80">
        <f t="shared" si="25"/>
        <v>0.27</v>
      </c>
    </row>
    <row r="8" spans="1:36" ht="12.95" customHeight="1" x14ac:dyDescent="0.15">
      <c r="A8" s="79">
        <v>565</v>
      </c>
      <c r="B8" s="108" t="s">
        <v>71</v>
      </c>
      <c r="C8" s="108"/>
      <c r="D8" s="79">
        <v>14</v>
      </c>
      <c r="E8" s="79">
        <v>14</v>
      </c>
      <c r="F8" s="4">
        <f t="shared" si="0"/>
        <v>0.11</v>
      </c>
      <c r="G8" s="79" t="s">
        <v>303</v>
      </c>
      <c r="H8" s="79" t="s">
        <v>65</v>
      </c>
      <c r="I8" s="104" t="s">
        <v>303</v>
      </c>
      <c r="J8" s="1" t="s">
        <v>15</v>
      </c>
      <c r="K8" s="80">
        <f t="shared" si="1"/>
        <v>0.11</v>
      </c>
      <c r="L8" s="80">
        <f t="shared" si="2"/>
        <v>0.11</v>
      </c>
      <c r="M8" s="80">
        <f t="shared" si="3"/>
        <v>0.12</v>
      </c>
      <c r="N8" s="80">
        <f t="shared" si="4"/>
        <v>0.12</v>
      </c>
      <c r="O8" s="80">
        <f t="shared" si="5"/>
        <v>0.12</v>
      </c>
      <c r="P8" s="80">
        <f t="shared" si="26"/>
        <v>0.11</v>
      </c>
      <c r="Q8" s="80">
        <f t="shared" si="6"/>
        <v>0.11</v>
      </c>
      <c r="R8" s="80">
        <f t="shared" si="7"/>
        <v>0.11</v>
      </c>
      <c r="S8" s="80">
        <f t="shared" si="8"/>
        <v>0.12</v>
      </c>
      <c r="T8" s="80">
        <f t="shared" si="9"/>
        <v>0.12</v>
      </c>
      <c r="U8" s="80">
        <f t="shared" si="10"/>
        <v>0.11</v>
      </c>
      <c r="V8" s="80">
        <f t="shared" si="11"/>
        <v>0.12</v>
      </c>
      <c r="W8" s="80">
        <f t="shared" si="12"/>
        <v>0.11</v>
      </c>
      <c r="X8" s="80">
        <f t="shared" si="13"/>
        <v>0.11</v>
      </c>
      <c r="Y8" s="80">
        <f t="shared" si="14"/>
        <v>0.1</v>
      </c>
      <c r="Z8" s="80">
        <f t="shared" si="15"/>
        <v>0.11</v>
      </c>
      <c r="AA8" s="80">
        <f t="shared" si="16"/>
        <v>0.1</v>
      </c>
      <c r="AB8" s="80">
        <f t="shared" si="17"/>
        <v>0.11</v>
      </c>
      <c r="AC8" s="80">
        <f t="shared" si="18"/>
        <v>0.11</v>
      </c>
      <c r="AD8" s="80">
        <f t="shared" si="19"/>
        <v>0.14000000000000001</v>
      </c>
      <c r="AE8" s="80">
        <f t="shared" si="20"/>
        <v>0.1</v>
      </c>
      <c r="AF8" s="80">
        <f t="shared" si="21"/>
        <v>0.11</v>
      </c>
      <c r="AG8" s="80">
        <f t="shared" si="22"/>
        <v>0.1</v>
      </c>
      <c r="AH8" s="80">
        <f t="shared" si="23"/>
        <v>0.1</v>
      </c>
      <c r="AI8" s="80">
        <f t="shared" si="24"/>
        <v>0.11</v>
      </c>
      <c r="AJ8" s="80">
        <f t="shared" si="25"/>
        <v>0.1</v>
      </c>
    </row>
    <row r="9" spans="1:36" ht="12.95" customHeight="1" x14ac:dyDescent="0.15">
      <c r="A9" s="79">
        <v>566</v>
      </c>
      <c r="B9" s="108" t="s">
        <v>71</v>
      </c>
      <c r="C9" s="108"/>
      <c r="D9" s="79">
        <v>28</v>
      </c>
      <c r="E9" s="79">
        <v>21</v>
      </c>
      <c r="F9" s="4">
        <f t="shared" si="0"/>
        <v>0.63</v>
      </c>
      <c r="G9" s="5"/>
      <c r="H9" s="79"/>
      <c r="I9" s="79"/>
      <c r="J9" s="1" t="s">
        <v>15</v>
      </c>
      <c r="K9" s="80">
        <f t="shared" si="1"/>
        <v>0.55000000000000004</v>
      </c>
      <c r="L9" s="80">
        <f t="shared" si="2"/>
        <v>0.63</v>
      </c>
      <c r="M9" s="80">
        <f t="shared" si="3"/>
        <v>0.62</v>
      </c>
      <c r="N9" s="80">
        <f t="shared" si="4"/>
        <v>0.62</v>
      </c>
      <c r="O9" s="80">
        <f t="shared" si="5"/>
        <v>0.61</v>
      </c>
      <c r="P9" s="80">
        <f t="shared" si="26"/>
        <v>0.62</v>
      </c>
      <c r="Q9" s="80">
        <f t="shared" si="6"/>
        <v>0.56000000000000005</v>
      </c>
      <c r="R9" s="80">
        <f t="shared" si="7"/>
        <v>0.63</v>
      </c>
      <c r="S9" s="80">
        <f t="shared" si="8"/>
        <v>0.63</v>
      </c>
      <c r="T9" s="80">
        <f t="shared" si="9"/>
        <v>0.66</v>
      </c>
      <c r="U9" s="80">
        <f t="shared" si="10"/>
        <v>0.63</v>
      </c>
      <c r="V9" s="80">
        <f t="shared" si="11"/>
        <v>0.65</v>
      </c>
      <c r="W9" s="80">
        <f t="shared" si="12"/>
        <v>0.6</v>
      </c>
      <c r="X9" s="80">
        <f t="shared" si="13"/>
        <v>0.61</v>
      </c>
      <c r="Y9" s="80">
        <f t="shared" si="14"/>
        <v>0.57999999999999996</v>
      </c>
      <c r="Z9" s="80">
        <f t="shared" si="15"/>
        <v>0.61</v>
      </c>
      <c r="AA9" s="80">
        <f t="shared" si="16"/>
        <v>0.53</v>
      </c>
      <c r="AB9" s="80">
        <f t="shared" si="17"/>
        <v>0.65</v>
      </c>
      <c r="AC9" s="80">
        <f t="shared" si="18"/>
        <v>0.65</v>
      </c>
      <c r="AD9" s="80">
        <f t="shared" si="19"/>
        <v>0.67</v>
      </c>
      <c r="AE9" s="80">
        <f t="shared" si="20"/>
        <v>0.59</v>
      </c>
      <c r="AF9" s="80">
        <f t="shared" si="21"/>
        <v>0.65</v>
      </c>
      <c r="AG9" s="80">
        <f t="shared" si="22"/>
        <v>0.53</v>
      </c>
      <c r="AH9" s="80">
        <f t="shared" si="23"/>
        <v>0.57999999999999996</v>
      </c>
      <c r="AI9" s="80">
        <f t="shared" si="24"/>
        <v>0.6</v>
      </c>
      <c r="AJ9" s="80">
        <f t="shared" si="25"/>
        <v>0.57999999999999996</v>
      </c>
    </row>
    <row r="10" spans="1:36" ht="12.95" customHeight="1" x14ac:dyDescent="0.15">
      <c r="A10" s="79">
        <v>567</v>
      </c>
      <c r="B10" s="108" t="s">
        <v>71</v>
      </c>
      <c r="C10" s="108"/>
      <c r="D10" s="79">
        <v>22</v>
      </c>
      <c r="E10" s="79">
        <v>19</v>
      </c>
      <c r="F10" s="4">
        <f t="shared" si="0"/>
        <v>0.37</v>
      </c>
      <c r="G10" s="5" t="s">
        <v>131</v>
      </c>
      <c r="H10" s="79" t="s">
        <v>65</v>
      </c>
      <c r="I10" s="104" t="s">
        <v>304</v>
      </c>
      <c r="J10" s="1" t="s">
        <v>15</v>
      </c>
      <c r="K10" s="80">
        <f t="shared" si="1"/>
        <v>0.33</v>
      </c>
      <c r="L10" s="80">
        <f t="shared" si="2"/>
        <v>0.36</v>
      </c>
      <c r="M10" s="80">
        <f t="shared" si="3"/>
        <v>0.36</v>
      </c>
      <c r="N10" s="80">
        <f t="shared" si="4"/>
        <v>0.36</v>
      </c>
      <c r="O10" s="80">
        <f t="shared" si="5"/>
        <v>0.36</v>
      </c>
      <c r="P10" s="80">
        <f t="shared" si="26"/>
        <v>0.36</v>
      </c>
      <c r="Q10" s="80">
        <f t="shared" si="6"/>
        <v>0.33</v>
      </c>
      <c r="R10" s="80">
        <f t="shared" si="7"/>
        <v>0.36</v>
      </c>
      <c r="S10" s="80">
        <f t="shared" si="8"/>
        <v>0.37</v>
      </c>
      <c r="T10" s="80">
        <f t="shared" si="9"/>
        <v>0.38</v>
      </c>
      <c r="U10" s="80">
        <f t="shared" si="10"/>
        <v>0.37</v>
      </c>
      <c r="V10" s="80">
        <f t="shared" si="11"/>
        <v>0.37</v>
      </c>
      <c r="W10" s="80">
        <f t="shared" si="12"/>
        <v>0.35</v>
      </c>
      <c r="X10" s="80">
        <f t="shared" si="13"/>
        <v>0.35</v>
      </c>
      <c r="Y10" s="80">
        <f t="shared" si="14"/>
        <v>0.32</v>
      </c>
      <c r="Z10" s="80">
        <f t="shared" si="15"/>
        <v>0.35</v>
      </c>
      <c r="AA10" s="80">
        <f t="shared" si="16"/>
        <v>0.31</v>
      </c>
      <c r="AB10" s="80">
        <f t="shared" si="17"/>
        <v>0.37</v>
      </c>
      <c r="AC10" s="80">
        <f t="shared" si="18"/>
        <v>0.37</v>
      </c>
      <c r="AD10" s="80">
        <f t="shared" si="19"/>
        <v>0.41</v>
      </c>
      <c r="AE10" s="80">
        <f t="shared" si="20"/>
        <v>0.33</v>
      </c>
      <c r="AF10" s="80">
        <f t="shared" si="21"/>
        <v>0.37</v>
      </c>
      <c r="AG10" s="80">
        <f t="shared" si="22"/>
        <v>0.31</v>
      </c>
      <c r="AH10" s="80">
        <f t="shared" si="23"/>
        <v>0.33</v>
      </c>
      <c r="AI10" s="80">
        <f t="shared" si="24"/>
        <v>0.35</v>
      </c>
      <c r="AJ10" s="80">
        <f t="shared" si="25"/>
        <v>0.33</v>
      </c>
    </row>
    <row r="11" spans="1:36" ht="12.95" customHeight="1" x14ac:dyDescent="0.15">
      <c r="A11" s="79">
        <v>568</v>
      </c>
      <c r="B11" s="108" t="s">
        <v>71</v>
      </c>
      <c r="C11" s="108"/>
      <c r="D11" s="79">
        <v>18</v>
      </c>
      <c r="E11" s="79">
        <v>18</v>
      </c>
      <c r="F11" s="4">
        <f t="shared" si="0"/>
        <v>0.23</v>
      </c>
      <c r="G11" s="5"/>
      <c r="H11" s="79"/>
      <c r="I11" s="79"/>
      <c r="J11" s="1" t="s">
        <v>15</v>
      </c>
      <c r="K11" s="80">
        <f t="shared" si="1"/>
        <v>0.22</v>
      </c>
      <c r="L11" s="80">
        <f t="shared" si="2"/>
        <v>0.24</v>
      </c>
      <c r="M11" s="80">
        <f t="shared" si="3"/>
        <v>0.24</v>
      </c>
      <c r="N11" s="80">
        <f t="shared" si="4"/>
        <v>0.24</v>
      </c>
      <c r="O11" s="80">
        <f t="shared" si="5"/>
        <v>0.24</v>
      </c>
      <c r="P11" s="80">
        <f t="shared" si="26"/>
        <v>0.24</v>
      </c>
      <c r="Q11" s="80">
        <f t="shared" si="6"/>
        <v>0.22</v>
      </c>
      <c r="R11" s="80">
        <f t="shared" si="7"/>
        <v>0.23</v>
      </c>
      <c r="S11" s="80">
        <f t="shared" si="8"/>
        <v>0.24</v>
      </c>
      <c r="T11" s="80">
        <f t="shared" si="9"/>
        <v>0.25</v>
      </c>
      <c r="U11" s="80">
        <f t="shared" si="10"/>
        <v>0.23</v>
      </c>
      <c r="V11" s="80">
        <f t="shared" si="11"/>
        <v>0.24</v>
      </c>
      <c r="W11" s="80">
        <f t="shared" si="12"/>
        <v>0.23</v>
      </c>
      <c r="X11" s="80">
        <f t="shared" si="13"/>
        <v>0.23</v>
      </c>
      <c r="Y11" s="80">
        <f t="shared" si="14"/>
        <v>0.2</v>
      </c>
      <c r="Z11" s="80">
        <f t="shared" si="15"/>
        <v>0.23</v>
      </c>
      <c r="AA11" s="80">
        <f t="shared" si="16"/>
        <v>0.21</v>
      </c>
      <c r="AB11" s="80">
        <f t="shared" si="17"/>
        <v>0.23</v>
      </c>
      <c r="AC11" s="80">
        <f t="shared" si="18"/>
        <v>0.24</v>
      </c>
      <c r="AD11" s="80">
        <f t="shared" si="19"/>
        <v>0.27</v>
      </c>
      <c r="AE11" s="80">
        <f t="shared" si="20"/>
        <v>0.21</v>
      </c>
      <c r="AF11" s="80">
        <f t="shared" si="21"/>
        <v>0.23</v>
      </c>
      <c r="AG11" s="80">
        <f t="shared" si="22"/>
        <v>0.2</v>
      </c>
      <c r="AH11" s="80">
        <f t="shared" si="23"/>
        <v>0.21</v>
      </c>
      <c r="AI11" s="80">
        <f t="shared" si="24"/>
        <v>0.23</v>
      </c>
      <c r="AJ11" s="80">
        <f t="shared" si="25"/>
        <v>0.21</v>
      </c>
    </row>
    <row r="12" spans="1:36" ht="12.95" customHeight="1" x14ac:dyDescent="0.15">
      <c r="A12" s="79">
        <v>569</v>
      </c>
      <c r="B12" s="108" t="s">
        <v>71</v>
      </c>
      <c r="C12" s="108"/>
      <c r="D12" s="79">
        <v>24</v>
      </c>
      <c r="E12" s="79">
        <v>19</v>
      </c>
      <c r="F12" s="4">
        <f t="shared" si="0"/>
        <v>0.43</v>
      </c>
      <c r="G12" s="5"/>
      <c r="H12" s="79"/>
      <c r="I12" s="79"/>
      <c r="J12" s="1" t="s">
        <v>15</v>
      </c>
      <c r="K12" s="80">
        <f t="shared" si="1"/>
        <v>0.38</v>
      </c>
      <c r="L12" s="80">
        <f t="shared" si="2"/>
        <v>0.42</v>
      </c>
      <c r="M12" s="80">
        <f t="shared" si="3"/>
        <v>0.42</v>
      </c>
      <c r="N12" s="80">
        <f t="shared" si="4"/>
        <v>0.42</v>
      </c>
      <c r="O12" s="80">
        <f t="shared" si="5"/>
        <v>0.42</v>
      </c>
      <c r="P12" s="80">
        <f t="shared" si="26"/>
        <v>0.42</v>
      </c>
      <c r="Q12" s="80">
        <f t="shared" si="6"/>
        <v>0.38</v>
      </c>
      <c r="R12" s="80">
        <f t="shared" si="7"/>
        <v>0.43</v>
      </c>
      <c r="S12" s="80">
        <f t="shared" si="8"/>
        <v>0.43</v>
      </c>
      <c r="T12" s="80">
        <f t="shared" si="9"/>
        <v>0.44</v>
      </c>
      <c r="U12" s="80">
        <f t="shared" si="10"/>
        <v>0.43</v>
      </c>
      <c r="V12" s="80">
        <f t="shared" si="11"/>
        <v>0.44</v>
      </c>
      <c r="W12" s="80">
        <f t="shared" si="12"/>
        <v>0.41</v>
      </c>
      <c r="X12" s="80">
        <f t="shared" si="13"/>
        <v>0.42</v>
      </c>
      <c r="Y12" s="80">
        <f t="shared" si="14"/>
        <v>0.38</v>
      </c>
      <c r="Z12" s="80">
        <f t="shared" si="15"/>
        <v>0.42</v>
      </c>
      <c r="AA12" s="80">
        <f t="shared" si="16"/>
        <v>0.37</v>
      </c>
      <c r="AB12" s="80">
        <f t="shared" si="17"/>
        <v>0.44</v>
      </c>
      <c r="AC12" s="80">
        <f t="shared" si="18"/>
        <v>0.44</v>
      </c>
      <c r="AD12" s="80">
        <f t="shared" si="19"/>
        <v>0.47</v>
      </c>
      <c r="AE12" s="80">
        <f t="shared" si="20"/>
        <v>0.39</v>
      </c>
      <c r="AF12" s="80">
        <f t="shared" si="21"/>
        <v>0.44</v>
      </c>
      <c r="AG12" s="80">
        <f t="shared" si="22"/>
        <v>0.36</v>
      </c>
      <c r="AH12" s="80">
        <f t="shared" si="23"/>
        <v>0.39</v>
      </c>
      <c r="AI12" s="80">
        <f t="shared" si="24"/>
        <v>0.41</v>
      </c>
      <c r="AJ12" s="80">
        <f t="shared" si="25"/>
        <v>0.39</v>
      </c>
    </row>
    <row r="13" spans="1:36" ht="12.95" customHeight="1" x14ac:dyDescent="0.15">
      <c r="A13" s="79">
        <v>570</v>
      </c>
      <c r="B13" s="108" t="s">
        <v>71</v>
      </c>
      <c r="C13" s="108"/>
      <c r="D13" s="79">
        <v>32</v>
      </c>
      <c r="E13" s="79">
        <v>20</v>
      </c>
      <c r="F13" s="4">
        <f t="shared" si="0"/>
        <v>0.77</v>
      </c>
      <c r="G13" s="5"/>
      <c r="H13" s="79"/>
      <c r="I13" s="79"/>
      <c r="J13" s="1" t="s">
        <v>15</v>
      </c>
      <c r="K13" s="80">
        <f t="shared" si="1"/>
        <v>0.67</v>
      </c>
      <c r="L13" s="80">
        <f t="shared" si="2"/>
        <v>0.76</v>
      </c>
      <c r="M13" s="80">
        <f t="shared" si="3"/>
        <v>0.74</v>
      </c>
      <c r="N13" s="80">
        <f t="shared" si="4"/>
        <v>0.74</v>
      </c>
      <c r="O13" s="80">
        <f t="shared" si="5"/>
        <v>0.74</v>
      </c>
      <c r="P13" s="80">
        <f t="shared" si="26"/>
        <v>0.74</v>
      </c>
      <c r="Q13" s="80">
        <f t="shared" si="6"/>
        <v>0.68</v>
      </c>
      <c r="R13" s="80">
        <f t="shared" si="7"/>
        <v>0.78</v>
      </c>
      <c r="S13" s="80">
        <f t="shared" si="8"/>
        <v>0.75</v>
      </c>
      <c r="T13" s="80">
        <f t="shared" si="9"/>
        <v>0.77</v>
      </c>
      <c r="U13" s="80">
        <f t="shared" si="10"/>
        <v>0.77</v>
      </c>
      <c r="V13" s="80">
        <f t="shared" si="11"/>
        <v>0.81</v>
      </c>
      <c r="W13" s="80">
        <f t="shared" si="12"/>
        <v>0.73</v>
      </c>
      <c r="X13" s="80">
        <f t="shared" si="13"/>
        <v>0.74</v>
      </c>
      <c r="Y13" s="80">
        <f t="shared" si="14"/>
        <v>0.72</v>
      </c>
      <c r="Z13" s="80">
        <f t="shared" si="15"/>
        <v>0.74</v>
      </c>
      <c r="AA13" s="80">
        <f t="shared" si="16"/>
        <v>0.65</v>
      </c>
      <c r="AB13" s="80">
        <f t="shared" si="17"/>
        <v>0.81</v>
      </c>
      <c r="AC13" s="80">
        <f t="shared" si="18"/>
        <v>0.8</v>
      </c>
      <c r="AD13" s="80">
        <f t="shared" si="19"/>
        <v>0.79</v>
      </c>
      <c r="AE13" s="80">
        <f t="shared" si="20"/>
        <v>0.72</v>
      </c>
      <c r="AF13" s="80">
        <f t="shared" si="21"/>
        <v>0.79</v>
      </c>
      <c r="AG13" s="80">
        <f t="shared" si="22"/>
        <v>0.66</v>
      </c>
      <c r="AH13" s="80">
        <f t="shared" si="23"/>
        <v>0.71</v>
      </c>
      <c r="AI13" s="80">
        <f t="shared" si="24"/>
        <v>0.73</v>
      </c>
      <c r="AJ13" s="80">
        <f t="shared" si="25"/>
        <v>0.71</v>
      </c>
    </row>
    <row r="14" spans="1:36" ht="12.95" customHeight="1" x14ac:dyDescent="0.15">
      <c r="A14" s="79">
        <v>571</v>
      </c>
      <c r="B14" s="108" t="s">
        <v>71</v>
      </c>
      <c r="C14" s="108"/>
      <c r="D14" s="79">
        <v>22</v>
      </c>
      <c r="E14" s="79">
        <v>19</v>
      </c>
      <c r="F14" s="4">
        <f t="shared" si="0"/>
        <v>0.37</v>
      </c>
      <c r="G14" s="5"/>
      <c r="H14" s="79"/>
      <c r="I14" s="79"/>
      <c r="J14" s="1" t="s">
        <v>15</v>
      </c>
      <c r="K14" s="80">
        <f t="shared" si="1"/>
        <v>0.33</v>
      </c>
      <c r="L14" s="80">
        <f t="shared" si="2"/>
        <v>0.36</v>
      </c>
      <c r="M14" s="80">
        <f t="shared" si="3"/>
        <v>0.36</v>
      </c>
      <c r="N14" s="80">
        <f t="shared" si="4"/>
        <v>0.36</v>
      </c>
      <c r="O14" s="80">
        <f t="shared" si="5"/>
        <v>0.36</v>
      </c>
      <c r="P14" s="80">
        <f t="shared" si="26"/>
        <v>0.36</v>
      </c>
      <c r="Q14" s="80">
        <f t="shared" si="6"/>
        <v>0.33</v>
      </c>
      <c r="R14" s="80">
        <f t="shared" si="7"/>
        <v>0.36</v>
      </c>
      <c r="S14" s="80">
        <f t="shared" si="8"/>
        <v>0.37</v>
      </c>
      <c r="T14" s="80">
        <f t="shared" si="9"/>
        <v>0.38</v>
      </c>
      <c r="U14" s="80">
        <f t="shared" si="10"/>
        <v>0.37</v>
      </c>
      <c r="V14" s="80">
        <f t="shared" si="11"/>
        <v>0.37</v>
      </c>
      <c r="W14" s="80">
        <f t="shared" si="12"/>
        <v>0.35</v>
      </c>
      <c r="X14" s="80">
        <f t="shared" si="13"/>
        <v>0.35</v>
      </c>
      <c r="Y14" s="80">
        <f t="shared" si="14"/>
        <v>0.32</v>
      </c>
      <c r="Z14" s="80">
        <f t="shared" si="15"/>
        <v>0.35</v>
      </c>
      <c r="AA14" s="80">
        <f t="shared" si="16"/>
        <v>0.31</v>
      </c>
      <c r="AB14" s="80">
        <f t="shared" si="17"/>
        <v>0.37</v>
      </c>
      <c r="AC14" s="80">
        <f t="shared" si="18"/>
        <v>0.37</v>
      </c>
      <c r="AD14" s="80">
        <f t="shared" si="19"/>
        <v>0.41</v>
      </c>
      <c r="AE14" s="80">
        <f t="shared" si="20"/>
        <v>0.33</v>
      </c>
      <c r="AF14" s="80">
        <f t="shared" si="21"/>
        <v>0.37</v>
      </c>
      <c r="AG14" s="80">
        <f t="shared" si="22"/>
        <v>0.31</v>
      </c>
      <c r="AH14" s="80">
        <f t="shared" si="23"/>
        <v>0.33</v>
      </c>
      <c r="AI14" s="80">
        <f t="shared" si="24"/>
        <v>0.35</v>
      </c>
      <c r="AJ14" s="80">
        <f t="shared" si="25"/>
        <v>0.33</v>
      </c>
    </row>
    <row r="15" spans="1:36" ht="12.95" customHeight="1" x14ac:dyDescent="0.15">
      <c r="A15" s="79">
        <v>572</v>
      </c>
      <c r="B15" s="108" t="s">
        <v>71</v>
      </c>
      <c r="C15" s="108"/>
      <c r="D15" s="79">
        <v>26</v>
      </c>
      <c r="E15" s="79">
        <v>21</v>
      </c>
      <c r="F15" s="4">
        <f t="shared" si="0"/>
        <v>0.55000000000000004</v>
      </c>
      <c r="G15" s="79"/>
      <c r="H15" s="79"/>
      <c r="I15" s="79"/>
      <c r="J15" s="1" t="s">
        <v>15</v>
      </c>
      <c r="K15" s="80">
        <f t="shared" si="1"/>
        <v>0.49</v>
      </c>
      <c r="L15" s="80">
        <f t="shared" si="2"/>
        <v>0.55000000000000004</v>
      </c>
      <c r="M15" s="80">
        <f t="shared" si="3"/>
        <v>0.55000000000000004</v>
      </c>
      <c r="N15" s="80">
        <f t="shared" si="4"/>
        <v>0.54</v>
      </c>
      <c r="O15" s="80">
        <f t="shared" si="5"/>
        <v>0.54</v>
      </c>
      <c r="P15" s="80">
        <f t="shared" si="26"/>
        <v>0.55000000000000004</v>
      </c>
      <c r="Q15" s="80">
        <f t="shared" si="6"/>
        <v>0.49</v>
      </c>
      <c r="R15" s="80">
        <f t="shared" si="7"/>
        <v>0.55000000000000004</v>
      </c>
      <c r="S15" s="80">
        <f t="shared" si="8"/>
        <v>0.55000000000000004</v>
      </c>
      <c r="T15" s="80">
        <f t="shared" si="9"/>
        <v>0.57999999999999996</v>
      </c>
      <c r="U15" s="80">
        <f t="shared" si="10"/>
        <v>0.55000000000000004</v>
      </c>
      <c r="V15" s="80">
        <f t="shared" si="11"/>
        <v>0.56000000000000005</v>
      </c>
      <c r="W15" s="80">
        <f t="shared" si="12"/>
        <v>0.52</v>
      </c>
      <c r="X15" s="80">
        <f t="shared" si="13"/>
        <v>0.53</v>
      </c>
      <c r="Y15" s="80">
        <f t="shared" si="14"/>
        <v>0.5</v>
      </c>
      <c r="Z15" s="80">
        <f t="shared" si="15"/>
        <v>0.53</v>
      </c>
      <c r="AA15" s="80">
        <f t="shared" si="16"/>
        <v>0.47</v>
      </c>
      <c r="AB15" s="80">
        <f t="shared" si="17"/>
        <v>0.56000000000000005</v>
      </c>
      <c r="AC15" s="80">
        <f t="shared" si="18"/>
        <v>0.56000000000000005</v>
      </c>
      <c r="AD15" s="80">
        <f t="shared" si="19"/>
        <v>0.59</v>
      </c>
      <c r="AE15" s="80">
        <f t="shared" si="20"/>
        <v>0.51</v>
      </c>
      <c r="AF15" s="80">
        <f t="shared" si="21"/>
        <v>0.56000000000000005</v>
      </c>
      <c r="AG15" s="80">
        <f t="shared" si="22"/>
        <v>0.46</v>
      </c>
      <c r="AH15" s="80">
        <f t="shared" si="23"/>
        <v>0.5</v>
      </c>
      <c r="AI15" s="80">
        <f t="shared" si="24"/>
        <v>0.53</v>
      </c>
      <c r="AJ15" s="80">
        <f t="shared" si="25"/>
        <v>0.5</v>
      </c>
    </row>
    <row r="16" spans="1:36" ht="12.95" customHeight="1" x14ac:dyDescent="0.15">
      <c r="A16" s="79">
        <v>573</v>
      </c>
      <c r="B16" s="108" t="s">
        <v>71</v>
      </c>
      <c r="C16" s="108"/>
      <c r="D16" s="79">
        <v>24</v>
      </c>
      <c r="E16" s="79">
        <v>21</v>
      </c>
      <c r="F16" s="4">
        <f t="shared" si="0"/>
        <v>0.48</v>
      </c>
      <c r="G16" s="5"/>
      <c r="H16" s="79"/>
      <c r="I16" s="79"/>
      <c r="J16" s="1" t="s">
        <v>15</v>
      </c>
      <c r="K16" s="80">
        <f t="shared" si="1"/>
        <v>0.42</v>
      </c>
      <c r="L16" s="80">
        <f t="shared" si="2"/>
        <v>0.47</v>
      </c>
      <c r="M16" s="80">
        <f t="shared" si="3"/>
        <v>0.48</v>
      </c>
      <c r="N16" s="80">
        <f t="shared" si="4"/>
        <v>0.47</v>
      </c>
      <c r="O16" s="80">
        <f t="shared" si="5"/>
        <v>0.47</v>
      </c>
      <c r="P16" s="80">
        <f t="shared" si="26"/>
        <v>0.48</v>
      </c>
      <c r="Q16" s="80">
        <f t="shared" si="6"/>
        <v>0.42</v>
      </c>
      <c r="R16" s="80">
        <f t="shared" si="7"/>
        <v>0.47</v>
      </c>
      <c r="S16" s="80">
        <f t="shared" si="8"/>
        <v>0.48</v>
      </c>
      <c r="T16" s="80">
        <f t="shared" si="9"/>
        <v>0.51</v>
      </c>
      <c r="U16" s="80">
        <f t="shared" si="10"/>
        <v>0.48</v>
      </c>
      <c r="V16" s="80">
        <f t="shared" si="11"/>
        <v>0.48</v>
      </c>
      <c r="W16" s="80">
        <f t="shared" si="12"/>
        <v>0.45</v>
      </c>
      <c r="X16" s="80">
        <f t="shared" si="13"/>
        <v>0.46</v>
      </c>
      <c r="Y16" s="80">
        <f t="shared" si="14"/>
        <v>0.42</v>
      </c>
      <c r="Z16" s="80">
        <f t="shared" si="15"/>
        <v>0.46</v>
      </c>
      <c r="AA16" s="80">
        <f t="shared" si="16"/>
        <v>0.4</v>
      </c>
      <c r="AB16" s="80">
        <f t="shared" si="17"/>
        <v>0.48</v>
      </c>
      <c r="AC16" s="80">
        <f t="shared" si="18"/>
        <v>0.48</v>
      </c>
      <c r="AD16" s="80">
        <f t="shared" si="19"/>
        <v>0.52</v>
      </c>
      <c r="AE16" s="80">
        <f t="shared" si="20"/>
        <v>0.44</v>
      </c>
      <c r="AF16" s="80">
        <f t="shared" si="21"/>
        <v>0.48</v>
      </c>
      <c r="AG16" s="80">
        <f t="shared" si="22"/>
        <v>0.4</v>
      </c>
      <c r="AH16" s="80">
        <f t="shared" si="23"/>
        <v>0.43</v>
      </c>
      <c r="AI16" s="80">
        <f t="shared" si="24"/>
        <v>0.46</v>
      </c>
      <c r="AJ16" s="80">
        <f t="shared" si="25"/>
        <v>0.43</v>
      </c>
    </row>
    <row r="17" spans="1:36" ht="12.95" customHeight="1" x14ac:dyDescent="0.15">
      <c r="A17" s="79">
        <v>574</v>
      </c>
      <c r="B17" s="108" t="s">
        <v>71</v>
      </c>
      <c r="C17" s="108"/>
      <c r="D17" s="79">
        <v>16</v>
      </c>
      <c r="E17" s="79">
        <v>18</v>
      </c>
      <c r="F17" s="4">
        <f t="shared" si="0"/>
        <v>0.19</v>
      </c>
      <c r="G17" s="79"/>
      <c r="H17" s="104" t="s">
        <v>65</v>
      </c>
      <c r="I17" s="79" t="s">
        <v>299</v>
      </c>
      <c r="J17" s="1" t="s">
        <v>15</v>
      </c>
      <c r="K17" s="80">
        <f t="shared" si="1"/>
        <v>0.18</v>
      </c>
      <c r="L17" s="80">
        <f t="shared" si="2"/>
        <v>0.19</v>
      </c>
      <c r="M17" s="80">
        <f t="shared" si="3"/>
        <v>0.2</v>
      </c>
      <c r="N17" s="80">
        <f t="shared" si="4"/>
        <v>0.19</v>
      </c>
      <c r="O17" s="80">
        <f t="shared" si="5"/>
        <v>0.19</v>
      </c>
      <c r="P17" s="80">
        <f t="shared" si="26"/>
        <v>0.19</v>
      </c>
      <c r="Q17" s="80">
        <f t="shared" si="6"/>
        <v>0.17</v>
      </c>
      <c r="R17" s="80">
        <f t="shared" si="7"/>
        <v>0.19</v>
      </c>
      <c r="S17" s="80">
        <f t="shared" si="8"/>
        <v>0.2</v>
      </c>
      <c r="T17" s="80">
        <f t="shared" si="9"/>
        <v>0.21</v>
      </c>
      <c r="U17" s="80">
        <f t="shared" si="10"/>
        <v>0.19</v>
      </c>
      <c r="V17" s="80">
        <f t="shared" si="11"/>
        <v>0.19</v>
      </c>
      <c r="W17" s="80">
        <f t="shared" si="12"/>
        <v>0.18</v>
      </c>
      <c r="X17" s="80">
        <f t="shared" si="13"/>
        <v>0.19</v>
      </c>
      <c r="Y17" s="80">
        <f t="shared" si="14"/>
        <v>0.16</v>
      </c>
      <c r="Z17" s="80">
        <f t="shared" si="15"/>
        <v>0.18</v>
      </c>
      <c r="AA17" s="80">
        <f t="shared" si="16"/>
        <v>0.17</v>
      </c>
      <c r="AB17" s="80">
        <f t="shared" si="17"/>
        <v>0.18</v>
      </c>
      <c r="AC17" s="80">
        <f t="shared" si="18"/>
        <v>0.19</v>
      </c>
      <c r="AD17" s="80">
        <f t="shared" si="19"/>
        <v>0.23</v>
      </c>
      <c r="AE17" s="80">
        <f t="shared" si="20"/>
        <v>0.17</v>
      </c>
      <c r="AF17" s="80">
        <f t="shared" si="21"/>
        <v>0.18</v>
      </c>
      <c r="AG17" s="80">
        <f t="shared" si="22"/>
        <v>0.16</v>
      </c>
      <c r="AH17" s="80">
        <f t="shared" si="23"/>
        <v>0.17</v>
      </c>
      <c r="AI17" s="80">
        <f t="shared" si="24"/>
        <v>0.19</v>
      </c>
      <c r="AJ17" s="80">
        <f t="shared" si="25"/>
        <v>0.17</v>
      </c>
    </row>
    <row r="18" spans="1:36" ht="12.95" customHeight="1" x14ac:dyDescent="0.15">
      <c r="A18" s="79">
        <v>575</v>
      </c>
      <c r="B18" s="108" t="s">
        <v>71</v>
      </c>
      <c r="C18" s="108"/>
      <c r="D18" s="79">
        <v>28</v>
      </c>
      <c r="E18" s="79">
        <v>21</v>
      </c>
      <c r="F18" s="4">
        <f t="shared" si="0"/>
        <v>0.63</v>
      </c>
      <c r="G18" s="60"/>
      <c r="H18" s="79"/>
      <c r="I18" s="79"/>
      <c r="J18" s="1" t="s">
        <v>15</v>
      </c>
      <c r="K18" s="80">
        <f t="shared" si="1"/>
        <v>0.55000000000000004</v>
      </c>
      <c r="L18" s="80">
        <f t="shared" si="2"/>
        <v>0.63</v>
      </c>
      <c r="M18" s="80">
        <f t="shared" si="3"/>
        <v>0.62</v>
      </c>
      <c r="N18" s="80">
        <f t="shared" si="4"/>
        <v>0.62</v>
      </c>
      <c r="O18" s="80">
        <f t="shared" si="5"/>
        <v>0.61</v>
      </c>
      <c r="P18" s="80">
        <f t="shared" si="26"/>
        <v>0.62</v>
      </c>
      <c r="Q18" s="80">
        <f t="shared" si="6"/>
        <v>0.56000000000000005</v>
      </c>
      <c r="R18" s="80">
        <f t="shared" si="7"/>
        <v>0.63</v>
      </c>
      <c r="S18" s="80">
        <f t="shared" si="8"/>
        <v>0.63</v>
      </c>
      <c r="T18" s="80">
        <f t="shared" si="9"/>
        <v>0.66</v>
      </c>
      <c r="U18" s="80">
        <f t="shared" si="10"/>
        <v>0.63</v>
      </c>
      <c r="V18" s="80">
        <f t="shared" si="11"/>
        <v>0.65</v>
      </c>
      <c r="W18" s="80">
        <f t="shared" si="12"/>
        <v>0.6</v>
      </c>
      <c r="X18" s="80">
        <f t="shared" si="13"/>
        <v>0.61</v>
      </c>
      <c r="Y18" s="80">
        <f t="shared" si="14"/>
        <v>0.57999999999999996</v>
      </c>
      <c r="Z18" s="80">
        <f t="shared" si="15"/>
        <v>0.61</v>
      </c>
      <c r="AA18" s="80">
        <f t="shared" si="16"/>
        <v>0.53</v>
      </c>
      <c r="AB18" s="80">
        <f t="shared" si="17"/>
        <v>0.65</v>
      </c>
      <c r="AC18" s="80">
        <f t="shared" si="18"/>
        <v>0.65</v>
      </c>
      <c r="AD18" s="80">
        <f t="shared" si="19"/>
        <v>0.67</v>
      </c>
      <c r="AE18" s="80">
        <f t="shared" si="20"/>
        <v>0.59</v>
      </c>
      <c r="AF18" s="80">
        <f t="shared" si="21"/>
        <v>0.65</v>
      </c>
      <c r="AG18" s="80">
        <f t="shared" si="22"/>
        <v>0.53</v>
      </c>
      <c r="AH18" s="80">
        <f t="shared" si="23"/>
        <v>0.57999999999999996</v>
      </c>
      <c r="AI18" s="80">
        <f t="shared" si="24"/>
        <v>0.6</v>
      </c>
      <c r="AJ18" s="80">
        <f t="shared" si="25"/>
        <v>0.57999999999999996</v>
      </c>
    </row>
    <row r="19" spans="1:36" ht="12.95" customHeight="1" x14ac:dyDescent="0.15">
      <c r="A19" s="79">
        <v>576</v>
      </c>
      <c r="B19" s="108" t="s">
        <v>71</v>
      </c>
      <c r="C19" s="108"/>
      <c r="D19" s="79">
        <v>18</v>
      </c>
      <c r="E19" s="79">
        <v>18</v>
      </c>
      <c r="F19" s="4">
        <f t="shared" si="0"/>
        <v>0.23</v>
      </c>
      <c r="G19" s="5" t="s">
        <v>72</v>
      </c>
      <c r="H19" s="79" t="s">
        <v>65</v>
      </c>
      <c r="I19" s="5" t="s">
        <v>72</v>
      </c>
      <c r="J19" s="1" t="s">
        <v>15</v>
      </c>
      <c r="K19" s="80">
        <f t="shared" si="1"/>
        <v>0.22</v>
      </c>
      <c r="L19" s="80">
        <f t="shared" si="2"/>
        <v>0.24</v>
      </c>
      <c r="M19" s="80">
        <f t="shared" si="3"/>
        <v>0.24</v>
      </c>
      <c r="N19" s="80">
        <f t="shared" si="4"/>
        <v>0.24</v>
      </c>
      <c r="O19" s="80">
        <f t="shared" si="5"/>
        <v>0.24</v>
      </c>
      <c r="P19" s="80">
        <f t="shared" si="26"/>
        <v>0.24</v>
      </c>
      <c r="Q19" s="80">
        <f t="shared" si="6"/>
        <v>0.22</v>
      </c>
      <c r="R19" s="80">
        <f t="shared" si="7"/>
        <v>0.23</v>
      </c>
      <c r="S19" s="80">
        <f t="shared" si="8"/>
        <v>0.24</v>
      </c>
      <c r="T19" s="80">
        <f t="shared" si="9"/>
        <v>0.25</v>
      </c>
      <c r="U19" s="80">
        <f t="shared" si="10"/>
        <v>0.23</v>
      </c>
      <c r="V19" s="80">
        <f t="shared" si="11"/>
        <v>0.24</v>
      </c>
      <c r="W19" s="80">
        <f t="shared" si="12"/>
        <v>0.23</v>
      </c>
      <c r="X19" s="80">
        <f t="shared" si="13"/>
        <v>0.23</v>
      </c>
      <c r="Y19" s="80">
        <f t="shared" si="14"/>
        <v>0.2</v>
      </c>
      <c r="Z19" s="80">
        <f t="shared" si="15"/>
        <v>0.23</v>
      </c>
      <c r="AA19" s="80">
        <f t="shared" si="16"/>
        <v>0.21</v>
      </c>
      <c r="AB19" s="80">
        <f t="shared" si="17"/>
        <v>0.23</v>
      </c>
      <c r="AC19" s="80">
        <f t="shared" si="18"/>
        <v>0.24</v>
      </c>
      <c r="AD19" s="80">
        <f t="shared" si="19"/>
        <v>0.27</v>
      </c>
      <c r="AE19" s="80">
        <f t="shared" si="20"/>
        <v>0.21</v>
      </c>
      <c r="AF19" s="80">
        <f t="shared" si="21"/>
        <v>0.23</v>
      </c>
      <c r="AG19" s="80">
        <f t="shared" si="22"/>
        <v>0.2</v>
      </c>
      <c r="AH19" s="80">
        <f t="shared" si="23"/>
        <v>0.21</v>
      </c>
      <c r="AI19" s="80">
        <f t="shared" si="24"/>
        <v>0.23</v>
      </c>
      <c r="AJ19" s="80">
        <f t="shared" si="25"/>
        <v>0.21</v>
      </c>
    </row>
    <row r="20" spans="1:36" ht="12.95" customHeight="1" x14ac:dyDescent="0.15">
      <c r="A20" s="79"/>
      <c r="B20" s="108"/>
      <c r="C20" s="108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60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60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6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132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16</v>
      </c>
      <c r="D47" s="14">
        <f>COUNTIF(G4:G43,"*下層*")</f>
        <v>0</v>
      </c>
      <c r="E47" s="14">
        <f>COUNTA(A4:A43)</f>
        <v>16</v>
      </c>
      <c r="F47" s="10"/>
      <c r="G47" s="15">
        <f>C47*100</f>
        <v>1600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19</v>
      </c>
      <c r="D48" s="14" t="str">
        <f>IF(D47&gt;0,ROUND(SUMIF(G4:G43,"*下層*",E4:E43)/D47,0),"")</f>
        <v/>
      </c>
      <c r="E48" s="14">
        <f>ROUND(SUM(E4:E43)/E47,0)</f>
        <v>19</v>
      </c>
      <c r="F48" s="13"/>
      <c r="G48" s="15">
        <f>C48</f>
        <v>19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23</v>
      </c>
      <c r="D49" s="14" t="str">
        <f>IF(D47&gt;0,ROUND(SUMIF(G4:G43,"*下層*",D4:D43)/D47,0),"")</f>
        <v/>
      </c>
      <c r="E49" s="14">
        <f>ROUND(SUM(D4:D43)/E47,0)</f>
        <v>23</v>
      </c>
      <c r="F49" s="13"/>
      <c r="G49" s="15">
        <f>C49</f>
        <v>23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6.6100000000000012</v>
      </c>
      <c r="D50" s="16">
        <f>SUMIF(G4:G43,"*下層*",F4:F43)</f>
        <v>0</v>
      </c>
      <c r="E50" s="4">
        <f>SUM(F4:F43)</f>
        <v>6.6100000000000012</v>
      </c>
      <c r="F50" s="13"/>
      <c r="G50" s="17">
        <f>C50*100</f>
        <v>661.00000000000011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1.1499999999999999</v>
      </c>
      <c r="D57" s="16">
        <f>SUMIF(H4:H43,"▲",F4:F43)</f>
        <v>0</v>
      </c>
      <c r="E57" s="16">
        <f>SUM(C57:D57)</f>
        <v>1.1499999999999999</v>
      </c>
      <c r="F57" s="13"/>
      <c r="G57" s="19">
        <f>C57*100</f>
        <v>114.99999999999999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31.3</v>
      </c>
      <c r="D61" s="20" t="str">
        <f>IF(D47&gt;0,ROUND(D54/D47*100,1),"")</f>
        <v/>
      </c>
      <c r="E61" s="20">
        <f>ROUND(E54/E47*100,1)</f>
        <v>31.3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17.399999999999999</v>
      </c>
      <c r="D62" s="20" t="str">
        <f>IF(D47&gt;0,ROUND(D57/D50*100,1),"")</f>
        <v/>
      </c>
      <c r="E62" s="20">
        <f>ROUND(E57/E50*100,1)</f>
        <v>17.399999999999999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5.4600000000000009</v>
      </c>
      <c r="D69" s="16" t="str">
        <f>IF(D66&gt;0,D50-D57,"")</f>
        <v/>
      </c>
      <c r="E69" s="4">
        <f>SUM(C69:D69)</f>
        <v>5.4600000000000009</v>
      </c>
      <c r="F69" s="13"/>
      <c r="G69" s="17">
        <f>C69*100</f>
        <v>546.00000000000011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27" priority="16" stopIfTrue="1">
      <formula>AND(($H4="スギ"),(#REF!&lt;12))</formula>
    </cfRule>
  </conditionalFormatting>
  <conditionalFormatting sqref="L4:L43">
    <cfRule type="expression" dxfId="526" priority="15" stopIfTrue="1">
      <formula>AND(($H4="スギ"),(#REF!&lt;22),(#REF!&gt;=12))</formula>
    </cfRule>
  </conditionalFormatting>
  <conditionalFormatting sqref="M4:M43">
    <cfRule type="expression" dxfId="525" priority="14" stopIfTrue="1">
      <formula>AND(($H4="スギ"),(#REF!&lt;32),(#REF!&gt;=22))</formula>
    </cfRule>
  </conditionalFormatting>
  <conditionalFormatting sqref="N4:N43">
    <cfRule type="expression" dxfId="524" priority="13" stopIfTrue="1">
      <formula>AND(($H4="スギ"),(#REF!&lt;42),(#REF!&gt;=32))</formula>
    </cfRule>
  </conditionalFormatting>
  <conditionalFormatting sqref="U4:U43 Z4:AF43 AJ4:AJ43 O4:P43">
    <cfRule type="expression" dxfId="523" priority="12" stopIfTrue="1">
      <formula>AND(($H4="スギ"),(#REF!&gt;=42))</formula>
    </cfRule>
  </conditionalFormatting>
  <conditionalFormatting sqref="Q4:Q43 AA4:AA43">
    <cfRule type="expression" dxfId="522" priority="11" stopIfTrue="1">
      <formula>AND(($H4="ヒノキ"),(#REF!&lt;12))</formula>
    </cfRule>
  </conditionalFormatting>
  <conditionalFormatting sqref="R4:R43 AB4:AE43">
    <cfRule type="expression" dxfId="521" priority="10" stopIfTrue="1">
      <formula>AND(($H4="ヒノキ"),(#REF!&lt;22),(#REF!&gt;=12))</formula>
    </cfRule>
  </conditionalFormatting>
  <conditionalFormatting sqref="S4:S43">
    <cfRule type="expression" dxfId="520" priority="9" stopIfTrue="1">
      <formula>AND(($H4="ヒノキ"),(#REF!&lt;32),(#REF!&gt;=22))</formula>
    </cfRule>
  </conditionalFormatting>
  <conditionalFormatting sqref="T4:U43 Z4:AF43 AJ4:AJ43">
    <cfRule type="expression" dxfId="519" priority="8" stopIfTrue="1">
      <formula>AND(($H4="ヒノキ"),(#REF!&gt;=32))</formula>
    </cfRule>
  </conditionalFormatting>
  <conditionalFormatting sqref="V4:V43 AA4:AA43">
    <cfRule type="expression" dxfId="518" priority="7" stopIfTrue="1">
      <formula>AND(($H4="アカマツ"),(#REF!&lt;12))</formula>
    </cfRule>
  </conditionalFormatting>
  <conditionalFormatting sqref="W4:W43 AB4:AB43">
    <cfRule type="expression" dxfId="517" priority="6" stopIfTrue="1">
      <formula>AND(($H4="アカマツ"),(#REF!&lt;22),(#REF!&gt;=12))</formula>
    </cfRule>
  </conditionalFormatting>
  <conditionalFormatting sqref="X4:X43 AC4:AC43">
    <cfRule type="expression" dxfId="516" priority="5" stopIfTrue="1">
      <formula>AND(($H4="アカマツ"),(#REF!&lt;42),(#REF!&gt;=22))</formula>
    </cfRule>
  </conditionalFormatting>
  <conditionalFormatting sqref="Y4:AF43 AJ4:AJ43">
    <cfRule type="expression" dxfId="515" priority="4" stopIfTrue="1">
      <formula>AND(($H4="アカマツ"),(#REF!&gt;=42))</formula>
    </cfRule>
  </conditionalFormatting>
  <conditionalFormatting sqref="AG4:AG43">
    <cfRule type="expression" dxfId="514" priority="3" stopIfTrue="1">
      <formula>AND(($H4&lt;&gt;"スギ"),($H4&lt;&gt;"ヒノキ"),($H4&lt;&gt;"アカマツ"),(#REF!&lt;12))</formula>
    </cfRule>
  </conditionalFormatting>
  <conditionalFormatting sqref="AH4:AH43">
    <cfRule type="expression" dxfId="5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9D5EC"/>
  </sheetPr>
  <dimension ref="A1:AJ120"/>
  <sheetViews>
    <sheetView showGridLines="0" view="pageBreakPreview" topLeftCell="A25" zoomScaleNormal="85" zoomScaleSheetLayoutView="100" workbookViewId="0">
      <selection activeCell="F48" sqref="F4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259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581</v>
      </c>
      <c r="B4" s="123" t="s">
        <v>56</v>
      </c>
      <c r="C4" s="124"/>
      <c r="D4" s="79">
        <v>28</v>
      </c>
      <c r="E4" s="79">
        <v>24</v>
      </c>
      <c r="F4" s="4">
        <f t="shared" ref="F4:F43" si="0">IF(D4&gt;0,IF(B4="スギ",P4,IF(B4="ヒノキ",U4,IF(B4="アカマツ",Z4,IF(B4="カラマツ",AF4,AJ4)))),"")</f>
        <v>0.7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0.63</v>
      </c>
      <c r="L4" s="80">
        <f t="shared" ref="L4:L43" si="2">ROUND(10^(-5+0.73504+1.83346*LOG(D4)+1.06569*LOG(E4)),2)</f>
        <v>0.72</v>
      </c>
      <c r="M4" s="80">
        <f t="shared" ref="M4:M43" si="3">ROUND(10^(-5+0.71514+1.74357*LOG(D4)+1.17719*LOG(E4)),2)</f>
        <v>0.73</v>
      </c>
      <c r="N4" s="80">
        <f t="shared" ref="N4:N43" si="4">ROUND(10^(-5+0.82956+1.76381*LOG(D4)+1.06412*LOG(E4)),2)</f>
        <v>0.71</v>
      </c>
      <c r="O4" s="80">
        <f t="shared" ref="O4:O43" si="5">ROUND(10^(-5+0.88226+1.79204*LOG(D4)+0.99303*LOG(E4)),2)</f>
        <v>0.7</v>
      </c>
      <c r="P4" s="80">
        <f>HLOOKUP($D4,K$3:O$43,MATCH($A4,$A$3:$A$43,0),1)</f>
        <v>0.73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0.64</v>
      </c>
      <c r="R4" s="80">
        <f t="shared" ref="R4:R43" si="7">ROUND(10^(1.905709*LOG(D4)+1.011385*LOG(E4)-4.293729),2)</f>
        <v>0.72</v>
      </c>
      <c r="S4" s="80">
        <f t="shared" ref="S4:S43" si="8">ROUND(10^(1.771888*LOG(D4)+1.138415*LOG(E4)-4.271259),2)</f>
        <v>0.73</v>
      </c>
      <c r="T4" s="80">
        <f t="shared" ref="T4:T43" si="9">ROUND(10^(1.671519*LOG(D4)+1.363617*LOG(E4)-4.404407),2)</f>
        <v>0.79</v>
      </c>
      <c r="U4" s="80">
        <f t="shared" ref="U4:U43" si="10">HLOOKUP($D4,Q$3:T$43,MATCH($A4,$A$3:$A$43,0),1)</f>
        <v>0.73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0.74</v>
      </c>
      <c r="W4" s="80">
        <f t="shared" ref="W4:W43" si="12">ROUND(10^(-4.155639+1.847898*LOG(D4)+0.951955*LOG(E4)),2)</f>
        <v>0.68</v>
      </c>
      <c r="X4" s="80">
        <f t="shared" ref="X4:X43" si="13">ROUND(10^(-4.194535+1.804172*LOG(D4)+1.034248*LOG(E4)),2)</f>
        <v>0.7</v>
      </c>
      <c r="Y4" s="80">
        <f t="shared" ref="Y4:Y43" si="14">ROUND(10^(-4.42347+2.006485*LOG(D4)+0.967757*LOG(E4)),2)</f>
        <v>0.65</v>
      </c>
      <c r="Z4" s="80">
        <f t="shared" ref="Z4:Z43" si="15">HLOOKUP($D4,V$3:Y$43,MATCH($A4,$A$3:$A$43,0),1)</f>
        <v>0.7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0.61</v>
      </c>
      <c r="AB4" s="80">
        <f t="shared" ref="AB4:AB43" si="17">ROUND(10^(1.979213*LOG(D4)+0.998347*LOG(E4)-4.369281),2)</f>
        <v>0.75</v>
      </c>
      <c r="AC4" s="80">
        <f t="shared" ref="AC4:AC43" si="18">ROUND(10^(1.904401*LOG(D4)+1.062478*LOG(E4)-4.348104),2)</f>
        <v>0.75</v>
      </c>
      <c r="AD4" s="80">
        <f t="shared" ref="AD4:AD43" si="19">ROUND(10^(1.640825*LOG(D4)+1.080387*LOG(E4)-3.976731),2)</f>
        <v>0.77</v>
      </c>
      <c r="AE4" s="80">
        <f t="shared" ref="AE4:AE43" si="20">ROUND(10^(1.90887*LOG(D4)+1.088002*LOG(E4)-4.431495),2)</f>
        <v>0.68</v>
      </c>
      <c r="AF4" s="80">
        <f t="shared" ref="AF4:AF43" si="21">HLOOKUP($D4,AA$3:AE$43,MATCH($A4,$A$3:$A$43,0),1)</f>
        <v>0.75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0.6</v>
      </c>
      <c r="AH4" s="80">
        <f t="shared" ref="AH4:AH43" si="23">ROUND(10^(1.93813902*LOG(D4)+0.96697002*LOG(E4)-4.32216295),2)</f>
        <v>0.66</v>
      </c>
      <c r="AI4" s="80">
        <f t="shared" ref="AI4:AI43" si="24">ROUND(10^(1.82464098*LOG(D4)+0.97625989*LOG(E4)-4.15096808),2)</f>
        <v>0.69</v>
      </c>
      <c r="AJ4" s="80">
        <f t="shared" ref="AJ4:AJ43" si="25">HLOOKUP($D4,AG$3:AI$43,MATCH($A4,$A$3:$A$43,0),1)</f>
        <v>0.66</v>
      </c>
    </row>
    <row r="5" spans="1:36" ht="12.95" customHeight="1" x14ac:dyDescent="0.15">
      <c r="A5" s="79">
        <v>582</v>
      </c>
      <c r="B5" s="123" t="s">
        <v>56</v>
      </c>
      <c r="C5" s="124"/>
      <c r="D5" s="79">
        <v>26</v>
      </c>
      <c r="E5" s="79">
        <v>24</v>
      </c>
      <c r="F5" s="4">
        <f t="shared" si="0"/>
        <v>0.61</v>
      </c>
      <c r="G5" s="5" t="s">
        <v>72</v>
      </c>
      <c r="H5" s="82" t="s">
        <v>65</v>
      </c>
      <c r="I5" s="5" t="s">
        <v>72</v>
      </c>
      <c r="J5" s="1" t="s">
        <v>15</v>
      </c>
      <c r="K5" s="80">
        <f t="shared" si="1"/>
        <v>0.56000000000000005</v>
      </c>
      <c r="L5" s="80">
        <f t="shared" si="2"/>
        <v>0.63</v>
      </c>
      <c r="M5" s="80">
        <f t="shared" si="3"/>
        <v>0.64</v>
      </c>
      <c r="N5" s="80">
        <f t="shared" si="4"/>
        <v>0.62</v>
      </c>
      <c r="O5" s="80">
        <f t="shared" si="5"/>
        <v>0.61</v>
      </c>
      <c r="P5" s="80">
        <f t="shared" ref="P5:P43" si="26">HLOOKUP($D5,K$3:O$43,MATCH(A5,$A$3:$A$43,0),1)</f>
        <v>0.64</v>
      </c>
      <c r="Q5" s="80">
        <f t="shared" si="6"/>
        <v>0.56000000000000005</v>
      </c>
      <c r="R5" s="80">
        <f t="shared" si="7"/>
        <v>0.63</v>
      </c>
      <c r="S5" s="80">
        <f t="shared" si="8"/>
        <v>0.64</v>
      </c>
      <c r="T5" s="80">
        <f t="shared" si="9"/>
        <v>0.7</v>
      </c>
      <c r="U5" s="80">
        <f t="shared" si="10"/>
        <v>0.64</v>
      </c>
      <c r="V5" s="80">
        <f t="shared" si="11"/>
        <v>0.64</v>
      </c>
      <c r="W5" s="80">
        <f t="shared" si="12"/>
        <v>0.59</v>
      </c>
      <c r="X5" s="80">
        <f t="shared" si="13"/>
        <v>0.61</v>
      </c>
      <c r="Y5" s="80">
        <f t="shared" si="14"/>
        <v>0.56000000000000005</v>
      </c>
      <c r="Z5" s="80">
        <f t="shared" si="15"/>
        <v>0.61</v>
      </c>
      <c r="AA5" s="80">
        <f t="shared" si="16"/>
        <v>0.53</v>
      </c>
      <c r="AB5" s="80">
        <f t="shared" si="17"/>
        <v>0.64</v>
      </c>
      <c r="AC5" s="80">
        <f t="shared" si="18"/>
        <v>0.65</v>
      </c>
      <c r="AD5" s="80">
        <f t="shared" si="19"/>
        <v>0.69</v>
      </c>
      <c r="AE5" s="80">
        <f t="shared" si="20"/>
        <v>0.59</v>
      </c>
      <c r="AF5" s="80">
        <f t="shared" si="21"/>
        <v>0.65</v>
      </c>
      <c r="AG5" s="80">
        <f t="shared" si="22"/>
        <v>0.52</v>
      </c>
      <c r="AH5" s="80">
        <f t="shared" si="23"/>
        <v>0.56999999999999995</v>
      </c>
      <c r="AI5" s="80">
        <f t="shared" si="24"/>
        <v>0.6</v>
      </c>
      <c r="AJ5" s="80">
        <f t="shared" si="25"/>
        <v>0.56999999999999995</v>
      </c>
    </row>
    <row r="6" spans="1:36" ht="12.95" customHeight="1" x14ac:dyDescent="0.15">
      <c r="A6" s="79">
        <v>583</v>
      </c>
      <c r="B6" s="123" t="s">
        <v>56</v>
      </c>
      <c r="C6" s="124"/>
      <c r="D6" s="79">
        <v>26</v>
      </c>
      <c r="E6" s="79">
        <v>24</v>
      </c>
      <c r="F6" s="4">
        <f t="shared" si="0"/>
        <v>0.61</v>
      </c>
      <c r="G6" s="79"/>
      <c r="H6" s="79"/>
      <c r="I6" s="106"/>
      <c r="J6" s="1" t="s">
        <v>15</v>
      </c>
      <c r="K6" s="80">
        <f t="shared" si="1"/>
        <v>0.56000000000000005</v>
      </c>
      <c r="L6" s="80">
        <f t="shared" si="2"/>
        <v>0.63</v>
      </c>
      <c r="M6" s="80">
        <f t="shared" si="3"/>
        <v>0.64</v>
      </c>
      <c r="N6" s="80">
        <f t="shared" si="4"/>
        <v>0.62</v>
      </c>
      <c r="O6" s="80">
        <f t="shared" si="5"/>
        <v>0.61</v>
      </c>
      <c r="P6" s="80">
        <f t="shared" si="26"/>
        <v>0.64</v>
      </c>
      <c r="Q6" s="80">
        <f t="shared" si="6"/>
        <v>0.56000000000000005</v>
      </c>
      <c r="R6" s="80">
        <f t="shared" si="7"/>
        <v>0.63</v>
      </c>
      <c r="S6" s="80">
        <f t="shared" si="8"/>
        <v>0.64</v>
      </c>
      <c r="T6" s="80">
        <f t="shared" si="9"/>
        <v>0.7</v>
      </c>
      <c r="U6" s="80">
        <f t="shared" si="10"/>
        <v>0.64</v>
      </c>
      <c r="V6" s="80">
        <f t="shared" si="11"/>
        <v>0.64</v>
      </c>
      <c r="W6" s="80">
        <f t="shared" si="12"/>
        <v>0.59</v>
      </c>
      <c r="X6" s="80">
        <f t="shared" si="13"/>
        <v>0.61</v>
      </c>
      <c r="Y6" s="80">
        <f t="shared" si="14"/>
        <v>0.56000000000000005</v>
      </c>
      <c r="Z6" s="80">
        <f t="shared" si="15"/>
        <v>0.61</v>
      </c>
      <c r="AA6" s="80">
        <f t="shared" si="16"/>
        <v>0.53</v>
      </c>
      <c r="AB6" s="80">
        <f t="shared" si="17"/>
        <v>0.64</v>
      </c>
      <c r="AC6" s="80">
        <f t="shared" si="18"/>
        <v>0.65</v>
      </c>
      <c r="AD6" s="80">
        <f t="shared" si="19"/>
        <v>0.69</v>
      </c>
      <c r="AE6" s="80">
        <f t="shared" si="20"/>
        <v>0.59</v>
      </c>
      <c r="AF6" s="80">
        <f t="shared" si="21"/>
        <v>0.65</v>
      </c>
      <c r="AG6" s="80">
        <f t="shared" si="22"/>
        <v>0.52</v>
      </c>
      <c r="AH6" s="80">
        <f t="shared" si="23"/>
        <v>0.56999999999999995</v>
      </c>
      <c r="AI6" s="80">
        <f t="shared" si="24"/>
        <v>0.6</v>
      </c>
      <c r="AJ6" s="80">
        <f t="shared" si="25"/>
        <v>0.56999999999999995</v>
      </c>
    </row>
    <row r="7" spans="1:36" ht="12.95" customHeight="1" x14ac:dyDescent="0.15">
      <c r="A7" s="79">
        <v>584</v>
      </c>
      <c r="B7" s="123" t="s">
        <v>56</v>
      </c>
      <c r="C7" s="124"/>
      <c r="D7" s="79">
        <v>24</v>
      </c>
      <c r="E7" s="79">
        <v>21</v>
      </c>
      <c r="F7" s="4">
        <f t="shared" si="0"/>
        <v>0.46</v>
      </c>
      <c r="G7" s="5"/>
      <c r="H7" s="79"/>
      <c r="I7" s="5"/>
      <c r="J7" s="1" t="s">
        <v>15</v>
      </c>
      <c r="K7" s="80">
        <f t="shared" si="1"/>
        <v>0.42</v>
      </c>
      <c r="L7" s="80">
        <f t="shared" si="2"/>
        <v>0.47</v>
      </c>
      <c r="M7" s="80">
        <f t="shared" si="3"/>
        <v>0.48</v>
      </c>
      <c r="N7" s="80">
        <f t="shared" si="4"/>
        <v>0.47</v>
      </c>
      <c r="O7" s="80">
        <f t="shared" si="5"/>
        <v>0.47</v>
      </c>
      <c r="P7" s="80">
        <f t="shared" si="26"/>
        <v>0.48</v>
      </c>
      <c r="Q7" s="80">
        <f t="shared" si="6"/>
        <v>0.42</v>
      </c>
      <c r="R7" s="80">
        <f t="shared" si="7"/>
        <v>0.47</v>
      </c>
      <c r="S7" s="80">
        <f t="shared" si="8"/>
        <v>0.48</v>
      </c>
      <c r="T7" s="80">
        <f t="shared" si="9"/>
        <v>0.51</v>
      </c>
      <c r="U7" s="80">
        <f t="shared" si="10"/>
        <v>0.48</v>
      </c>
      <c r="V7" s="80">
        <f t="shared" si="11"/>
        <v>0.48</v>
      </c>
      <c r="W7" s="80">
        <f t="shared" si="12"/>
        <v>0.45</v>
      </c>
      <c r="X7" s="80">
        <f t="shared" si="13"/>
        <v>0.46</v>
      </c>
      <c r="Y7" s="80">
        <f t="shared" si="14"/>
        <v>0.42</v>
      </c>
      <c r="Z7" s="80">
        <f t="shared" si="15"/>
        <v>0.46</v>
      </c>
      <c r="AA7" s="80">
        <f t="shared" si="16"/>
        <v>0.4</v>
      </c>
      <c r="AB7" s="80">
        <f t="shared" si="17"/>
        <v>0.48</v>
      </c>
      <c r="AC7" s="80">
        <f t="shared" si="18"/>
        <v>0.48</v>
      </c>
      <c r="AD7" s="80">
        <f t="shared" si="19"/>
        <v>0.52</v>
      </c>
      <c r="AE7" s="80">
        <f t="shared" si="20"/>
        <v>0.44</v>
      </c>
      <c r="AF7" s="80">
        <f t="shared" si="21"/>
        <v>0.48</v>
      </c>
      <c r="AG7" s="80">
        <f t="shared" si="22"/>
        <v>0.4</v>
      </c>
      <c r="AH7" s="80">
        <f t="shared" si="23"/>
        <v>0.43</v>
      </c>
      <c r="AI7" s="80">
        <f t="shared" si="24"/>
        <v>0.46</v>
      </c>
      <c r="AJ7" s="80">
        <f t="shared" si="25"/>
        <v>0.43</v>
      </c>
    </row>
    <row r="8" spans="1:36" ht="12.95" customHeight="1" x14ac:dyDescent="0.15">
      <c r="A8" s="79">
        <v>585</v>
      </c>
      <c r="B8" s="123" t="s">
        <v>56</v>
      </c>
      <c r="C8" s="124"/>
      <c r="D8" s="79">
        <v>24</v>
      </c>
      <c r="E8" s="79">
        <v>23</v>
      </c>
      <c r="F8" s="4">
        <f t="shared" si="0"/>
        <v>0.51</v>
      </c>
      <c r="G8" s="5" t="s">
        <v>133</v>
      </c>
      <c r="H8" s="79"/>
      <c r="I8" s="5"/>
      <c r="J8" s="1" t="s">
        <v>15</v>
      </c>
      <c r="K8" s="80">
        <f t="shared" si="1"/>
        <v>0.46</v>
      </c>
      <c r="L8" s="80">
        <f t="shared" si="2"/>
        <v>0.52</v>
      </c>
      <c r="M8" s="80">
        <f t="shared" si="3"/>
        <v>0.53</v>
      </c>
      <c r="N8" s="80">
        <f t="shared" si="4"/>
        <v>0.52</v>
      </c>
      <c r="O8" s="80">
        <f t="shared" si="5"/>
        <v>0.51</v>
      </c>
      <c r="P8" s="80">
        <f t="shared" si="26"/>
        <v>0.53</v>
      </c>
      <c r="Q8" s="80">
        <f t="shared" si="6"/>
        <v>0.46</v>
      </c>
      <c r="R8" s="80">
        <f t="shared" si="7"/>
        <v>0.52</v>
      </c>
      <c r="S8" s="80">
        <f t="shared" si="8"/>
        <v>0.53</v>
      </c>
      <c r="T8" s="80">
        <f t="shared" si="9"/>
        <v>0.56999999999999995</v>
      </c>
      <c r="U8" s="80">
        <f t="shared" si="10"/>
        <v>0.53</v>
      </c>
      <c r="V8" s="80">
        <f t="shared" si="11"/>
        <v>0.53</v>
      </c>
      <c r="W8" s="80">
        <f t="shared" si="12"/>
        <v>0.49</v>
      </c>
      <c r="X8" s="80">
        <f t="shared" si="13"/>
        <v>0.51</v>
      </c>
      <c r="Y8" s="80">
        <f t="shared" si="14"/>
        <v>0.46</v>
      </c>
      <c r="Z8" s="80">
        <f t="shared" si="15"/>
        <v>0.51</v>
      </c>
      <c r="AA8" s="80">
        <f t="shared" si="16"/>
        <v>0.44</v>
      </c>
      <c r="AB8" s="80">
        <f t="shared" si="17"/>
        <v>0.53</v>
      </c>
      <c r="AC8" s="80">
        <f t="shared" si="18"/>
        <v>0.53</v>
      </c>
      <c r="AD8" s="80">
        <f t="shared" si="19"/>
        <v>0.56999999999999995</v>
      </c>
      <c r="AE8" s="80">
        <f t="shared" si="20"/>
        <v>0.48</v>
      </c>
      <c r="AF8" s="80">
        <f t="shared" si="21"/>
        <v>0.53</v>
      </c>
      <c r="AG8" s="80">
        <f t="shared" si="22"/>
        <v>0.43</v>
      </c>
      <c r="AH8" s="80">
        <f t="shared" si="23"/>
        <v>0.47</v>
      </c>
      <c r="AI8" s="80">
        <f t="shared" si="24"/>
        <v>0.5</v>
      </c>
      <c r="AJ8" s="80">
        <f t="shared" si="25"/>
        <v>0.47</v>
      </c>
    </row>
    <row r="9" spans="1:36" ht="12.95" customHeight="1" x14ac:dyDescent="0.15">
      <c r="A9" s="79">
        <v>586</v>
      </c>
      <c r="B9" s="123" t="s">
        <v>56</v>
      </c>
      <c r="C9" s="124"/>
      <c r="D9" s="79">
        <v>22</v>
      </c>
      <c r="E9" s="79">
        <v>22</v>
      </c>
      <c r="F9" s="4">
        <f t="shared" si="0"/>
        <v>0.41</v>
      </c>
      <c r="G9" s="5" t="s">
        <v>72</v>
      </c>
      <c r="H9" s="79" t="s">
        <v>65</v>
      </c>
      <c r="I9" s="5" t="s">
        <v>72</v>
      </c>
      <c r="J9" s="1" t="s">
        <v>15</v>
      </c>
      <c r="K9" s="80">
        <f t="shared" si="1"/>
        <v>0.38</v>
      </c>
      <c r="L9" s="80">
        <f t="shared" si="2"/>
        <v>0.42</v>
      </c>
      <c r="M9" s="80">
        <f t="shared" si="3"/>
        <v>0.43</v>
      </c>
      <c r="N9" s="80">
        <f t="shared" si="4"/>
        <v>0.42</v>
      </c>
      <c r="O9" s="80">
        <f t="shared" si="5"/>
        <v>0.42</v>
      </c>
      <c r="P9" s="80">
        <f t="shared" si="26"/>
        <v>0.43</v>
      </c>
      <c r="Q9" s="80">
        <f t="shared" si="6"/>
        <v>0.38</v>
      </c>
      <c r="R9" s="80">
        <f t="shared" si="7"/>
        <v>0.42</v>
      </c>
      <c r="S9" s="80">
        <f t="shared" si="8"/>
        <v>0.43</v>
      </c>
      <c r="T9" s="80">
        <f t="shared" si="9"/>
        <v>0.47</v>
      </c>
      <c r="U9" s="80">
        <f t="shared" si="10"/>
        <v>0.43</v>
      </c>
      <c r="V9" s="80">
        <f t="shared" si="11"/>
        <v>0.43</v>
      </c>
      <c r="W9" s="80">
        <f t="shared" si="12"/>
        <v>0.4</v>
      </c>
      <c r="X9" s="80">
        <f t="shared" si="13"/>
        <v>0.41</v>
      </c>
      <c r="Y9" s="80">
        <f t="shared" si="14"/>
        <v>0.37</v>
      </c>
      <c r="Z9" s="80">
        <f t="shared" si="15"/>
        <v>0.41</v>
      </c>
      <c r="AA9" s="80">
        <f t="shared" si="16"/>
        <v>0.36</v>
      </c>
      <c r="AB9" s="80">
        <f t="shared" si="17"/>
        <v>0.42</v>
      </c>
      <c r="AC9" s="80">
        <f t="shared" si="18"/>
        <v>0.43</v>
      </c>
      <c r="AD9" s="80">
        <f t="shared" si="19"/>
        <v>0.47</v>
      </c>
      <c r="AE9" s="80">
        <f t="shared" si="20"/>
        <v>0.39</v>
      </c>
      <c r="AF9" s="80">
        <f t="shared" si="21"/>
        <v>0.43</v>
      </c>
      <c r="AG9" s="80">
        <f t="shared" si="22"/>
        <v>0.35</v>
      </c>
      <c r="AH9" s="80">
        <f t="shared" si="23"/>
        <v>0.38</v>
      </c>
      <c r="AI9" s="80">
        <f t="shared" si="24"/>
        <v>0.41</v>
      </c>
      <c r="AJ9" s="80">
        <f t="shared" si="25"/>
        <v>0.38</v>
      </c>
    </row>
    <row r="10" spans="1:36" ht="12.95" customHeight="1" x14ac:dyDescent="0.15">
      <c r="A10" s="79">
        <v>587</v>
      </c>
      <c r="B10" s="123" t="s">
        <v>56</v>
      </c>
      <c r="C10" s="124"/>
      <c r="D10" s="79">
        <v>22</v>
      </c>
      <c r="E10" s="79">
        <v>20</v>
      </c>
      <c r="F10" s="4">
        <f t="shared" si="0"/>
        <v>0.37</v>
      </c>
      <c r="G10" s="79"/>
      <c r="H10" s="79"/>
      <c r="I10" s="79"/>
      <c r="J10" s="1" t="s">
        <v>15</v>
      </c>
      <c r="K10" s="80">
        <f t="shared" si="1"/>
        <v>0.35</v>
      </c>
      <c r="L10" s="80">
        <f t="shared" si="2"/>
        <v>0.38</v>
      </c>
      <c r="M10" s="80">
        <f t="shared" si="3"/>
        <v>0.39</v>
      </c>
      <c r="N10" s="80">
        <f t="shared" si="4"/>
        <v>0.38</v>
      </c>
      <c r="O10" s="80">
        <f t="shared" si="5"/>
        <v>0.38</v>
      </c>
      <c r="P10" s="80">
        <f t="shared" si="26"/>
        <v>0.39</v>
      </c>
      <c r="Q10" s="80">
        <f t="shared" si="6"/>
        <v>0.34</v>
      </c>
      <c r="R10" s="80">
        <f t="shared" si="7"/>
        <v>0.38</v>
      </c>
      <c r="S10" s="80">
        <f t="shared" si="8"/>
        <v>0.39</v>
      </c>
      <c r="T10" s="80">
        <f t="shared" si="9"/>
        <v>0.41</v>
      </c>
      <c r="U10" s="80">
        <f t="shared" si="10"/>
        <v>0.39</v>
      </c>
      <c r="V10" s="80">
        <f t="shared" si="11"/>
        <v>0.39</v>
      </c>
      <c r="W10" s="80">
        <f t="shared" si="12"/>
        <v>0.37</v>
      </c>
      <c r="X10" s="80">
        <f t="shared" si="13"/>
        <v>0.37</v>
      </c>
      <c r="Y10" s="80">
        <f t="shared" si="14"/>
        <v>0.34</v>
      </c>
      <c r="Z10" s="80">
        <f t="shared" si="15"/>
        <v>0.37</v>
      </c>
      <c r="AA10" s="80">
        <f t="shared" si="16"/>
        <v>0.33</v>
      </c>
      <c r="AB10" s="80">
        <f t="shared" si="17"/>
        <v>0.39</v>
      </c>
      <c r="AC10" s="80">
        <f t="shared" si="18"/>
        <v>0.39</v>
      </c>
      <c r="AD10" s="80">
        <f t="shared" si="19"/>
        <v>0.43</v>
      </c>
      <c r="AE10" s="80">
        <f t="shared" si="20"/>
        <v>0.35</v>
      </c>
      <c r="AF10" s="80">
        <f t="shared" si="21"/>
        <v>0.39</v>
      </c>
      <c r="AG10" s="80">
        <f t="shared" si="22"/>
        <v>0.32</v>
      </c>
      <c r="AH10" s="80">
        <f t="shared" si="23"/>
        <v>0.34</v>
      </c>
      <c r="AI10" s="80">
        <f t="shared" si="24"/>
        <v>0.37</v>
      </c>
      <c r="AJ10" s="80">
        <f t="shared" si="25"/>
        <v>0.34</v>
      </c>
    </row>
    <row r="11" spans="1:36" ht="12.95" customHeight="1" x14ac:dyDescent="0.15">
      <c r="A11" s="79">
        <v>588</v>
      </c>
      <c r="B11" s="123" t="s">
        <v>57</v>
      </c>
      <c r="C11" s="124"/>
      <c r="D11" s="79">
        <v>8</v>
      </c>
      <c r="E11" s="79">
        <v>9</v>
      </c>
      <c r="F11" s="4">
        <f t="shared" si="0"/>
        <v>0.02</v>
      </c>
      <c r="G11" s="5" t="s">
        <v>252</v>
      </c>
      <c r="H11" s="82" t="s">
        <v>55</v>
      </c>
      <c r="I11" s="79"/>
      <c r="J11" s="1" t="s">
        <v>15</v>
      </c>
      <c r="K11" s="80">
        <f t="shared" si="1"/>
        <v>0.03</v>
      </c>
      <c r="L11" s="80">
        <f t="shared" si="2"/>
        <v>0.03</v>
      </c>
      <c r="M11" s="80">
        <f t="shared" si="3"/>
        <v>0.03</v>
      </c>
      <c r="N11" s="80">
        <f t="shared" si="4"/>
        <v>0.03</v>
      </c>
      <c r="O11" s="80">
        <f t="shared" si="5"/>
        <v>0.03</v>
      </c>
      <c r="P11" s="80">
        <f t="shared" si="26"/>
        <v>0.03</v>
      </c>
      <c r="Q11" s="80">
        <f t="shared" si="6"/>
        <v>0.03</v>
      </c>
      <c r="R11" s="80">
        <f t="shared" si="7"/>
        <v>0.02</v>
      </c>
      <c r="S11" s="80">
        <f t="shared" si="8"/>
        <v>0.03</v>
      </c>
      <c r="T11" s="80">
        <f t="shared" si="9"/>
        <v>0.03</v>
      </c>
      <c r="U11" s="80">
        <f t="shared" si="10"/>
        <v>0.03</v>
      </c>
      <c r="V11" s="80">
        <f t="shared" si="11"/>
        <v>0.03</v>
      </c>
      <c r="W11" s="80">
        <f t="shared" si="12"/>
        <v>0.03</v>
      </c>
      <c r="X11" s="80">
        <f t="shared" si="13"/>
        <v>0.03</v>
      </c>
      <c r="Y11" s="80">
        <f t="shared" si="14"/>
        <v>0.02</v>
      </c>
      <c r="Z11" s="80">
        <f t="shared" si="15"/>
        <v>0.03</v>
      </c>
      <c r="AA11" s="80">
        <f t="shared" si="16"/>
        <v>0.02</v>
      </c>
      <c r="AB11" s="80">
        <f t="shared" si="17"/>
        <v>0.02</v>
      </c>
      <c r="AC11" s="80">
        <f t="shared" si="18"/>
        <v>0.02</v>
      </c>
      <c r="AD11" s="80">
        <f t="shared" si="19"/>
        <v>0.03</v>
      </c>
      <c r="AE11" s="80">
        <f t="shared" si="20"/>
        <v>0.02</v>
      </c>
      <c r="AF11" s="80">
        <f t="shared" si="21"/>
        <v>0.02</v>
      </c>
      <c r="AG11" s="80">
        <f t="shared" si="22"/>
        <v>0.02</v>
      </c>
      <c r="AH11" s="80">
        <f t="shared" si="23"/>
        <v>0.02</v>
      </c>
      <c r="AI11" s="80">
        <f t="shared" si="24"/>
        <v>0.03</v>
      </c>
      <c r="AJ11" s="80">
        <f t="shared" si="25"/>
        <v>0.02</v>
      </c>
    </row>
    <row r="12" spans="1:36" ht="12.95" customHeight="1" x14ac:dyDescent="0.15">
      <c r="A12" s="79">
        <v>589</v>
      </c>
      <c r="B12" s="123" t="s">
        <v>85</v>
      </c>
      <c r="C12" s="124"/>
      <c r="D12" s="79">
        <v>12</v>
      </c>
      <c r="E12" s="79">
        <v>10</v>
      </c>
      <c r="F12" s="4">
        <f t="shared" si="0"/>
        <v>0.05</v>
      </c>
      <c r="G12" s="5" t="s">
        <v>252</v>
      </c>
      <c r="H12" s="82" t="s">
        <v>55</v>
      </c>
      <c r="I12" s="79"/>
      <c r="J12" s="1" t="s">
        <v>15</v>
      </c>
      <c r="K12" s="80">
        <f t="shared" si="1"/>
        <v>0.06</v>
      </c>
      <c r="L12" s="80">
        <f t="shared" si="2"/>
        <v>0.06</v>
      </c>
      <c r="M12" s="80">
        <f t="shared" si="3"/>
        <v>0.06</v>
      </c>
      <c r="N12" s="80">
        <f t="shared" si="4"/>
        <v>0.06</v>
      </c>
      <c r="O12" s="80">
        <f t="shared" si="5"/>
        <v>0.06</v>
      </c>
      <c r="P12" s="80">
        <f t="shared" si="26"/>
        <v>0.06</v>
      </c>
      <c r="Q12" s="80">
        <f t="shared" si="6"/>
        <v>0.06</v>
      </c>
      <c r="R12" s="80">
        <f t="shared" si="7"/>
        <v>0.06</v>
      </c>
      <c r="S12" s="80">
        <f t="shared" si="8"/>
        <v>0.06</v>
      </c>
      <c r="T12" s="80">
        <f t="shared" si="9"/>
        <v>0.06</v>
      </c>
      <c r="U12" s="80">
        <f t="shared" si="10"/>
        <v>0.06</v>
      </c>
      <c r="V12" s="80">
        <f t="shared" si="11"/>
        <v>0.06</v>
      </c>
      <c r="W12" s="80">
        <f t="shared" si="12"/>
        <v>0.06</v>
      </c>
      <c r="X12" s="80">
        <f t="shared" si="13"/>
        <v>0.06</v>
      </c>
      <c r="Y12" s="80">
        <f t="shared" si="14"/>
        <v>0.05</v>
      </c>
      <c r="Z12" s="80">
        <f t="shared" si="15"/>
        <v>0.06</v>
      </c>
      <c r="AA12" s="80">
        <f t="shared" si="16"/>
        <v>0.06</v>
      </c>
      <c r="AB12" s="80">
        <f t="shared" si="17"/>
        <v>0.06</v>
      </c>
      <c r="AC12" s="80">
        <f t="shared" si="18"/>
        <v>0.06</v>
      </c>
      <c r="AD12" s="80">
        <f t="shared" si="19"/>
        <v>7.0000000000000007E-2</v>
      </c>
      <c r="AE12" s="80">
        <f t="shared" si="20"/>
        <v>0.05</v>
      </c>
      <c r="AF12" s="80">
        <f t="shared" si="21"/>
        <v>0.06</v>
      </c>
      <c r="AG12" s="80">
        <f t="shared" si="22"/>
        <v>0.05</v>
      </c>
      <c r="AH12" s="80">
        <f t="shared" si="23"/>
        <v>0.05</v>
      </c>
      <c r="AI12" s="80">
        <f t="shared" si="24"/>
        <v>0.06</v>
      </c>
      <c r="AJ12" s="80">
        <f t="shared" si="25"/>
        <v>0.05</v>
      </c>
    </row>
    <row r="13" spans="1:36" ht="12.95" customHeight="1" x14ac:dyDescent="0.15">
      <c r="A13" s="79"/>
      <c r="B13" s="123"/>
      <c r="C13" s="124"/>
      <c r="D13" s="79"/>
      <c r="E13" s="79"/>
      <c r="F13" s="4" t="str">
        <f t="shared" si="0"/>
        <v/>
      </c>
      <c r="G13" s="5"/>
      <c r="H13" s="79"/>
      <c r="I13" s="79"/>
      <c r="J13" s="1" t="s">
        <v>15</v>
      </c>
      <c r="K13" s="80" t="e">
        <f t="shared" si="1"/>
        <v>#NUM!</v>
      </c>
      <c r="L13" s="80" t="e">
        <f t="shared" si="2"/>
        <v>#NUM!</v>
      </c>
      <c r="M13" s="80" t="e">
        <f t="shared" si="3"/>
        <v>#NUM!</v>
      </c>
      <c r="N13" s="80" t="e">
        <f t="shared" si="4"/>
        <v>#NUM!</v>
      </c>
      <c r="O13" s="80" t="e">
        <f t="shared" si="5"/>
        <v>#NUM!</v>
      </c>
      <c r="P13" s="80" t="e">
        <f t="shared" si="26"/>
        <v>#N/A</v>
      </c>
      <c r="Q13" s="80" t="e">
        <f t="shared" si="6"/>
        <v>#NUM!</v>
      </c>
      <c r="R13" s="80" t="e">
        <f t="shared" si="7"/>
        <v>#NUM!</v>
      </c>
      <c r="S13" s="80" t="e">
        <f t="shared" si="8"/>
        <v>#NUM!</v>
      </c>
      <c r="T13" s="80" t="e">
        <f t="shared" si="9"/>
        <v>#NUM!</v>
      </c>
      <c r="U13" s="80" t="e">
        <f t="shared" si="10"/>
        <v>#N/A</v>
      </c>
      <c r="V13" s="80" t="e">
        <f t="shared" si="11"/>
        <v>#NUM!</v>
      </c>
      <c r="W13" s="80" t="e">
        <f t="shared" si="12"/>
        <v>#NUM!</v>
      </c>
      <c r="X13" s="80" t="e">
        <f t="shared" si="13"/>
        <v>#NUM!</v>
      </c>
      <c r="Y13" s="80" t="e">
        <f t="shared" si="14"/>
        <v>#NUM!</v>
      </c>
      <c r="Z13" s="80" t="e">
        <f t="shared" si="15"/>
        <v>#N/A</v>
      </c>
      <c r="AA13" s="80" t="e">
        <f t="shared" si="16"/>
        <v>#NUM!</v>
      </c>
      <c r="AB13" s="80" t="e">
        <f t="shared" si="17"/>
        <v>#NUM!</v>
      </c>
      <c r="AC13" s="80" t="e">
        <f t="shared" si="18"/>
        <v>#NUM!</v>
      </c>
      <c r="AD13" s="80" t="e">
        <f t="shared" si="19"/>
        <v>#NUM!</v>
      </c>
      <c r="AE13" s="80" t="e">
        <f t="shared" si="20"/>
        <v>#NUM!</v>
      </c>
      <c r="AF13" s="80" t="e">
        <f t="shared" si="21"/>
        <v>#N/A</v>
      </c>
      <c r="AG13" s="80" t="e">
        <f t="shared" si="22"/>
        <v>#NUM!</v>
      </c>
      <c r="AH13" s="80" t="e">
        <f t="shared" si="23"/>
        <v>#NUM!</v>
      </c>
      <c r="AI13" s="80" t="e">
        <f t="shared" si="24"/>
        <v>#NUM!</v>
      </c>
      <c r="AJ13" s="80" t="e">
        <f t="shared" si="25"/>
        <v>#N/A</v>
      </c>
    </row>
    <row r="14" spans="1:36" ht="12.95" customHeight="1" x14ac:dyDescent="0.15">
      <c r="A14" s="79"/>
      <c r="B14" s="123"/>
      <c r="C14" s="124"/>
      <c r="D14" s="79"/>
      <c r="E14" s="79"/>
      <c r="F14" s="4" t="str">
        <f t="shared" si="0"/>
        <v/>
      </c>
      <c r="G14" s="5"/>
      <c r="H14" s="79"/>
      <c r="I14" s="79"/>
      <c r="J14" s="1" t="s">
        <v>15</v>
      </c>
      <c r="K14" s="80" t="e">
        <f t="shared" si="1"/>
        <v>#NUM!</v>
      </c>
      <c r="L14" s="80" t="e">
        <f t="shared" si="2"/>
        <v>#NUM!</v>
      </c>
      <c r="M14" s="80" t="e">
        <f t="shared" si="3"/>
        <v>#NUM!</v>
      </c>
      <c r="N14" s="80" t="e">
        <f t="shared" si="4"/>
        <v>#NUM!</v>
      </c>
      <c r="O14" s="80" t="e">
        <f t="shared" si="5"/>
        <v>#NUM!</v>
      </c>
      <c r="P14" s="80" t="e">
        <f t="shared" si="26"/>
        <v>#N/A</v>
      </c>
      <c r="Q14" s="80" t="e">
        <f t="shared" si="6"/>
        <v>#NUM!</v>
      </c>
      <c r="R14" s="80" t="e">
        <f t="shared" si="7"/>
        <v>#NUM!</v>
      </c>
      <c r="S14" s="80" t="e">
        <f t="shared" si="8"/>
        <v>#NUM!</v>
      </c>
      <c r="T14" s="80" t="e">
        <f t="shared" si="9"/>
        <v>#NUM!</v>
      </c>
      <c r="U14" s="80" t="e">
        <f t="shared" si="10"/>
        <v>#N/A</v>
      </c>
      <c r="V14" s="80" t="e">
        <f t="shared" si="11"/>
        <v>#NUM!</v>
      </c>
      <c r="W14" s="80" t="e">
        <f t="shared" si="12"/>
        <v>#NUM!</v>
      </c>
      <c r="X14" s="80" t="e">
        <f t="shared" si="13"/>
        <v>#NUM!</v>
      </c>
      <c r="Y14" s="80" t="e">
        <f t="shared" si="14"/>
        <v>#NUM!</v>
      </c>
      <c r="Z14" s="80" t="e">
        <f t="shared" si="15"/>
        <v>#N/A</v>
      </c>
      <c r="AA14" s="80" t="e">
        <f t="shared" si="16"/>
        <v>#NUM!</v>
      </c>
      <c r="AB14" s="80" t="e">
        <f t="shared" si="17"/>
        <v>#NUM!</v>
      </c>
      <c r="AC14" s="80" t="e">
        <f t="shared" si="18"/>
        <v>#NUM!</v>
      </c>
      <c r="AD14" s="80" t="e">
        <f t="shared" si="19"/>
        <v>#NUM!</v>
      </c>
      <c r="AE14" s="80" t="e">
        <f t="shared" si="20"/>
        <v>#NUM!</v>
      </c>
      <c r="AF14" s="80" t="e">
        <f t="shared" si="21"/>
        <v>#N/A</v>
      </c>
      <c r="AG14" s="80" t="e">
        <f t="shared" si="22"/>
        <v>#NUM!</v>
      </c>
      <c r="AH14" s="80" t="e">
        <f t="shared" si="23"/>
        <v>#NUM!</v>
      </c>
      <c r="AI14" s="80" t="e">
        <f t="shared" si="24"/>
        <v>#NUM!</v>
      </c>
      <c r="AJ14" s="80" t="e">
        <f t="shared" si="25"/>
        <v>#N/A</v>
      </c>
    </row>
    <row r="15" spans="1:36" ht="12.95" customHeight="1" x14ac:dyDescent="0.15">
      <c r="A15" s="79"/>
      <c r="B15" s="123"/>
      <c r="C15" s="124"/>
      <c r="D15" s="79"/>
      <c r="E15" s="79"/>
      <c r="F15" s="4" t="str">
        <f t="shared" si="0"/>
        <v/>
      </c>
      <c r="G15" s="79"/>
      <c r="H15" s="79"/>
      <c r="I15" s="79"/>
      <c r="J15" s="1" t="s">
        <v>15</v>
      </c>
      <c r="K15" s="80" t="e">
        <f t="shared" si="1"/>
        <v>#NUM!</v>
      </c>
      <c r="L15" s="80" t="e">
        <f t="shared" si="2"/>
        <v>#NUM!</v>
      </c>
      <c r="M15" s="80" t="e">
        <f t="shared" si="3"/>
        <v>#NUM!</v>
      </c>
      <c r="N15" s="80" t="e">
        <f t="shared" si="4"/>
        <v>#NUM!</v>
      </c>
      <c r="O15" s="80" t="e">
        <f t="shared" si="5"/>
        <v>#NUM!</v>
      </c>
      <c r="P15" s="80" t="e">
        <f t="shared" si="26"/>
        <v>#N/A</v>
      </c>
      <c r="Q15" s="80" t="e">
        <f t="shared" si="6"/>
        <v>#NUM!</v>
      </c>
      <c r="R15" s="80" t="e">
        <f t="shared" si="7"/>
        <v>#NUM!</v>
      </c>
      <c r="S15" s="80" t="e">
        <f t="shared" si="8"/>
        <v>#NUM!</v>
      </c>
      <c r="T15" s="80" t="e">
        <f t="shared" si="9"/>
        <v>#NUM!</v>
      </c>
      <c r="U15" s="80" t="e">
        <f t="shared" si="10"/>
        <v>#N/A</v>
      </c>
      <c r="V15" s="80" t="e">
        <f t="shared" si="11"/>
        <v>#NUM!</v>
      </c>
      <c r="W15" s="80" t="e">
        <f t="shared" si="12"/>
        <v>#NUM!</v>
      </c>
      <c r="X15" s="80" t="e">
        <f t="shared" si="13"/>
        <v>#NUM!</v>
      </c>
      <c r="Y15" s="80" t="e">
        <f t="shared" si="14"/>
        <v>#NUM!</v>
      </c>
      <c r="Z15" s="80" t="e">
        <f t="shared" si="15"/>
        <v>#N/A</v>
      </c>
      <c r="AA15" s="80" t="e">
        <f t="shared" si="16"/>
        <v>#NUM!</v>
      </c>
      <c r="AB15" s="80" t="e">
        <f t="shared" si="17"/>
        <v>#NUM!</v>
      </c>
      <c r="AC15" s="80" t="e">
        <f t="shared" si="18"/>
        <v>#NUM!</v>
      </c>
      <c r="AD15" s="80" t="e">
        <f t="shared" si="19"/>
        <v>#NUM!</v>
      </c>
      <c r="AE15" s="80" t="e">
        <f t="shared" si="20"/>
        <v>#NUM!</v>
      </c>
      <c r="AF15" s="80" t="e">
        <f t="shared" si="21"/>
        <v>#N/A</v>
      </c>
      <c r="AG15" s="80" t="e">
        <f t="shared" si="22"/>
        <v>#NUM!</v>
      </c>
      <c r="AH15" s="80" t="e">
        <f t="shared" si="23"/>
        <v>#NUM!</v>
      </c>
      <c r="AI15" s="80" t="e">
        <f t="shared" si="24"/>
        <v>#NUM!</v>
      </c>
      <c r="AJ15" s="80" t="e">
        <f t="shared" si="25"/>
        <v>#N/A</v>
      </c>
    </row>
    <row r="16" spans="1:36" ht="12.95" customHeight="1" x14ac:dyDescent="0.15">
      <c r="A16" s="79"/>
      <c r="B16" s="123"/>
      <c r="C16" s="124"/>
      <c r="D16" s="79"/>
      <c r="E16" s="79"/>
      <c r="F16" s="4" t="str">
        <f t="shared" si="0"/>
        <v/>
      </c>
      <c r="G16" s="5"/>
      <c r="H16" s="79"/>
      <c r="I16" s="79"/>
      <c r="J16" s="1" t="s">
        <v>15</v>
      </c>
      <c r="K16" s="80" t="e">
        <f t="shared" si="1"/>
        <v>#NUM!</v>
      </c>
      <c r="L16" s="80" t="e">
        <f t="shared" si="2"/>
        <v>#NUM!</v>
      </c>
      <c r="M16" s="80" t="e">
        <f t="shared" si="3"/>
        <v>#NUM!</v>
      </c>
      <c r="N16" s="80" t="e">
        <f t="shared" si="4"/>
        <v>#NUM!</v>
      </c>
      <c r="O16" s="80" t="e">
        <f t="shared" si="5"/>
        <v>#NUM!</v>
      </c>
      <c r="P16" s="80" t="e">
        <f t="shared" si="26"/>
        <v>#N/A</v>
      </c>
      <c r="Q16" s="80" t="e">
        <f t="shared" si="6"/>
        <v>#NUM!</v>
      </c>
      <c r="R16" s="80" t="e">
        <f t="shared" si="7"/>
        <v>#NUM!</v>
      </c>
      <c r="S16" s="80" t="e">
        <f t="shared" si="8"/>
        <v>#NUM!</v>
      </c>
      <c r="T16" s="80" t="e">
        <f t="shared" si="9"/>
        <v>#NUM!</v>
      </c>
      <c r="U16" s="80" t="e">
        <f t="shared" si="10"/>
        <v>#N/A</v>
      </c>
      <c r="V16" s="80" t="e">
        <f t="shared" si="11"/>
        <v>#NUM!</v>
      </c>
      <c r="W16" s="80" t="e">
        <f t="shared" si="12"/>
        <v>#NUM!</v>
      </c>
      <c r="X16" s="80" t="e">
        <f t="shared" si="13"/>
        <v>#NUM!</v>
      </c>
      <c r="Y16" s="80" t="e">
        <f t="shared" si="14"/>
        <v>#NUM!</v>
      </c>
      <c r="Z16" s="80" t="e">
        <f t="shared" si="15"/>
        <v>#N/A</v>
      </c>
      <c r="AA16" s="80" t="e">
        <f t="shared" si="16"/>
        <v>#NUM!</v>
      </c>
      <c r="AB16" s="80" t="e">
        <f t="shared" si="17"/>
        <v>#NUM!</v>
      </c>
      <c r="AC16" s="80" t="e">
        <f t="shared" si="18"/>
        <v>#NUM!</v>
      </c>
      <c r="AD16" s="80" t="e">
        <f t="shared" si="19"/>
        <v>#NUM!</v>
      </c>
      <c r="AE16" s="80" t="e">
        <f t="shared" si="20"/>
        <v>#NUM!</v>
      </c>
      <c r="AF16" s="80" t="e">
        <f t="shared" si="21"/>
        <v>#N/A</v>
      </c>
      <c r="AG16" s="80" t="e">
        <f t="shared" si="22"/>
        <v>#NUM!</v>
      </c>
      <c r="AH16" s="80" t="e">
        <f t="shared" si="23"/>
        <v>#NUM!</v>
      </c>
      <c r="AI16" s="80" t="e">
        <f t="shared" si="24"/>
        <v>#NUM!</v>
      </c>
      <c r="AJ16" s="80" t="e">
        <f t="shared" si="25"/>
        <v>#N/A</v>
      </c>
    </row>
    <row r="17" spans="1:36" ht="12.95" customHeight="1" x14ac:dyDescent="0.15">
      <c r="A17" s="79"/>
      <c r="B17" s="123"/>
      <c r="C17" s="124"/>
      <c r="D17" s="79"/>
      <c r="E17" s="79"/>
      <c r="F17" s="4" t="str">
        <f t="shared" si="0"/>
        <v/>
      </c>
      <c r="G17" s="79"/>
      <c r="H17" s="79"/>
      <c r="I17" s="79"/>
      <c r="J17" s="1" t="s">
        <v>15</v>
      </c>
      <c r="K17" s="80" t="e">
        <f t="shared" si="1"/>
        <v>#NUM!</v>
      </c>
      <c r="L17" s="80" t="e">
        <f t="shared" si="2"/>
        <v>#NUM!</v>
      </c>
      <c r="M17" s="80" t="e">
        <f t="shared" si="3"/>
        <v>#NUM!</v>
      </c>
      <c r="N17" s="80" t="e">
        <f t="shared" si="4"/>
        <v>#NUM!</v>
      </c>
      <c r="O17" s="80" t="e">
        <f t="shared" si="5"/>
        <v>#NUM!</v>
      </c>
      <c r="P17" s="80" t="e">
        <f t="shared" si="26"/>
        <v>#N/A</v>
      </c>
      <c r="Q17" s="80" t="e">
        <f t="shared" si="6"/>
        <v>#NUM!</v>
      </c>
      <c r="R17" s="80" t="e">
        <f t="shared" si="7"/>
        <v>#NUM!</v>
      </c>
      <c r="S17" s="80" t="e">
        <f t="shared" si="8"/>
        <v>#NUM!</v>
      </c>
      <c r="T17" s="80" t="e">
        <f t="shared" si="9"/>
        <v>#NUM!</v>
      </c>
      <c r="U17" s="80" t="e">
        <f t="shared" si="10"/>
        <v>#N/A</v>
      </c>
      <c r="V17" s="80" t="e">
        <f t="shared" si="11"/>
        <v>#NUM!</v>
      </c>
      <c r="W17" s="80" t="e">
        <f t="shared" si="12"/>
        <v>#NUM!</v>
      </c>
      <c r="X17" s="80" t="e">
        <f t="shared" si="13"/>
        <v>#NUM!</v>
      </c>
      <c r="Y17" s="80" t="e">
        <f t="shared" si="14"/>
        <v>#NUM!</v>
      </c>
      <c r="Z17" s="80" t="e">
        <f t="shared" si="15"/>
        <v>#N/A</v>
      </c>
      <c r="AA17" s="80" t="e">
        <f t="shared" si="16"/>
        <v>#NUM!</v>
      </c>
      <c r="AB17" s="80" t="e">
        <f t="shared" si="17"/>
        <v>#NUM!</v>
      </c>
      <c r="AC17" s="80" t="e">
        <f t="shared" si="18"/>
        <v>#NUM!</v>
      </c>
      <c r="AD17" s="80" t="e">
        <f t="shared" si="19"/>
        <v>#NUM!</v>
      </c>
      <c r="AE17" s="80" t="e">
        <f t="shared" si="20"/>
        <v>#NUM!</v>
      </c>
      <c r="AF17" s="80" t="e">
        <f t="shared" si="21"/>
        <v>#N/A</v>
      </c>
      <c r="AG17" s="80" t="e">
        <f t="shared" si="22"/>
        <v>#NUM!</v>
      </c>
      <c r="AH17" s="80" t="e">
        <f t="shared" si="23"/>
        <v>#NUM!</v>
      </c>
      <c r="AI17" s="80" t="e">
        <f t="shared" si="24"/>
        <v>#NUM!</v>
      </c>
      <c r="AJ17" s="80" t="e">
        <f t="shared" si="25"/>
        <v>#N/A</v>
      </c>
    </row>
    <row r="18" spans="1:36" ht="12.95" customHeight="1" x14ac:dyDescent="0.15">
      <c r="A18" s="79"/>
      <c r="B18" s="123"/>
      <c r="C18" s="124"/>
      <c r="D18" s="79"/>
      <c r="E18" s="79"/>
      <c r="F18" s="4" t="str">
        <f t="shared" si="0"/>
        <v/>
      </c>
      <c r="G18" s="5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23"/>
      <c r="C19" s="124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23"/>
      <c r="C20" s="124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79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79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134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7</v>
      </c>
      <c r="D47" s="14">
        <f>COUNTIF(G4:G43,"*下層*")</f>
        <v>2</v>
      </c>
      <c r="E47" s="14">
        <f>COUNTA(A4:A43)</f>
        <v>9</v>
      </c>
      <c r="F47" s="10"/>
      <c r="G47" s="15">
        <f>C47*100</f>
        <v>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23</v>
      </c>
      <c r="D48" s="14">
        <f>IF(D47&gt;0,ROUND(SUMIF(G4:G43,"*下層*",E4:E43)/D47,0),"")</f>
        <v>10</v>
      </c>
      <c r="E48" s="14">
        <f>ROUND(SUM(E4:E43)/E47,0)</f>
        <v>20</v>
      </c>
      <c r="F48" s="13"/>
      <c r="G48" s="15">
        <f>C48</f>
        <v>23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25</v>
      </c>
      <c r="D49" s="14">
        <f>IF(D47&gt;0,ROUND(SUMIF(G4:G43,"*下層*",D4:D43)/D47,0),"")</f>
        <v>10</v>
      </c>
      <c r="E49" s="14">
        <f>ROUND(SUM(D4:D43)/E47,0)</f>
        <v>21</v>
      </c>
      <c r="F49" s="13"/>
      <c r="G49" s="15">
        <f>C49</f>
        <v>25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3.67</v>
      </c>
      <c r="D50" s="16">
        <f>SUMIF(G4:G43,"*下層*",F4:F43)</f>
        <v>7.0000000000000007E-2</v>
      </c>
      <c r="E50" s="4">
        <f>SUM(F4:F43)</f>
        <v>3.7399999999999998</v>
      </c>
      <c r="F50" s="13"/>
      <c r="G50" s="17">
        <f>C50*100</f>
        <v>367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形状比＝92、Sr＝16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2</v>
      </c>
      <c r="D54" s="14">
        <f>COUNTIF(H4:H43,"▲")</f>
        <v>2</v>
      </c>
      <c r="E54" s="14">
        <f>COUNTA(H4:H43)</f>
        <v>4</v>
      </c>
      <c r="F54" s="10"/>
      <c r="G54" s="15">
        <f>C54*100</f>
        <v>200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23</v>
      </c>
      <c r="D55" s="14">
        <f>IF(D54&gt;0,ROUND(SUMIF(H4:H43,"▲",E4:E43)/D54,0),"")</f>
        <v>10</v>
      </c>
      <c r="E55" s="14">
        <f>ROUND(SUMIF(H4:H43,"*",E4:E43)/E54,0)</f>
        <v>16</v>
      </c>
      <c r="F55" s="13"/>
      <c r="G55" s="15">
        <f>C55</f>
        <v>23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24</v>
      </c>
      <c r="D56" s="14">
        <f>IF(D54&gt;0,ROUND(SUMIF(H4:H43,"▲",D4:D43)/D54,0),"")</f>
        <v>10</v>
      </c>
      <c r="E56" s="14">
        <f>ROUND(SUMIF(H4:H43,"*",D4:D43)/E54,0)</f>
        <v>17</v>
      </c>
      <c r="F56" s="13"/>
      <c r="G56" s="15">
        <f>C56</f>
        <v>24</v>
      </c>
      <c r="H56" s="13"/>
      <c r="I56" s="11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1.02</v>
      </c>
      <c r="D57" s="16">
        <f>SUMIF(H4:H43,"▲",F4:F43)</f>
        <v>7.0000000000000007E-2</v>
      </c>
      <c r="E57" s="16">
        <f>SUM(C57:D57)</f>
        <v>1.0900000000000001</v>
      </c>
      <c r="F57" s="13"/>
      <c r="G57" s="19">
        <f>C57*100</f>
        <v>102</v>
      </c>
      <c r="H57" s="13"/>
      <c r="I57" s="5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28.6</v>
      </c>
      <c r="D61" s="20">
        <f>IF(D47&gt;0,ROUND(D54/D47*100,1),"")</f>
        <v>100</v>
      </c>
      <c r="E61" s="20">
        <f>ROUND(E54/E47*100,1)</f>
        <v>44.4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27.8</v>
      </c>
      <c r="D62" s="20">
        <f>IF(D47&gt;0,ROUND(D57/D50*100,1),"")</f>
        <v>100</v>
      </c>
      <c r="E62" s="20">
        <f>ROUND(E57/E50*100,1)</f>
        <v>29.1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2.65</v>
      </c>
      <c r="D69" s="16" t="str">
        <f>IF(D66&gt;0,D50-D57,"")</f>
        <v/>
      </c>
      <c r="E69" s="4">
        <f>SUM(C69:D69)</f>
        <v>2.65</v>
      </c>
      <c r="F69" s="13"/>
      <c r="G69" s="17">
        <f>C69*100</f>
        <v>265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11" priority="16" stopIfTrue="1">
      <formula>AND(($H4="スギ"),(#REF!&lt;12))</formula>
    </cfRule>
  </conditionalFormatting>
  <conditionalFormatting sqref="L4:L43">
    <cfRule type="expression" dxfId="510" priority="15" stopIfTrue="1">
      <formula>AND(($H4="スギ"),(#REF!&lt;22),(#REF!&gt;=12))</formula>
    </cfRule>
  </conditionalFormatting>
  <conditionalFormatting sqref="M4:M43">
    <cfRule type="expression" dxfId="509" priority="14" stopIfTrue="1">
      <formula>AND(($H4="スギ"),(#REF!&lt;32),(#REF!&gt;=22))</formula>
    </cfRule>
  </conditionalFormatting>
  <conditionalFormatting sqref="N4:N43">
    <cfRule type="expression" dxfId="508" priority="13" stopIfTrue="1">
      <formula>AND(($H4="スギ"),(#REF!&lt;42),(#REF!&gt;=32))</formula>
    </cfRule>
  </conditionalFormatting>
  <conditionalFormatting sqref="U4:U43 Z4:AF43 AJ4:AJ43 O4:P43">
    <cfRule type="expression" dxfId="507" priority="12" stopIfTrue="1">
      <formula>AND(($H4="スギ"),(#REF!&gt;=42))</formula>
    </cfRule>
  </conditionalFormatting>
  <conditionalFormatting sqref="Q4:Q43 AA4:AA43">
    <cfRule type="expression" dxfId="506" priority="11" stopIfTrue="1">
      <formula>AND(($H4="ヒノキ"),(#REF!&lt;12))</formula>
    </cfRule>
  </conditionalFormatting>
  <conditionalFormatting sqref="R4:R43 AB4:AE43">
    <cfRule type="expression" dxfId="505" priority="10" stopIfTrue="1">
      <formula>AND(($H4="ヒノキ"),(#REF!&lt;22),(#REF!&gt;=12))</formula>
    </cfRule>
  </conditionalFormatting>
  <conditionalFormatting sqref="S4:S43">
    <cfRule type="expression" dxfId="504" priority="9" stopIfTrue="1">
      <formula>AND(($H4="ヒノキ"),(#REF!&lt;32),(#REF!&gt;=22))</formula>
    </cfRule>
  </conditionalFormatting>
  <conditionalFormatting sqref="T4:U43 Z4:AF43 AJ4:AJ43">
    <cfRule type="expression" dxfId="503" priority="8" stopIfTrue="1">
      <formula>AND(($H4="ヒノキ"),(#REF!&gt;=32))</formula>
    </cfRule>
  </conditionalFormatting>
  <conditionalFormatting sqref="V4:V43 AA4:AA43">
    <cfRule type="expression" dxfId="502" priority="7" stopIfTrue="1">
      <formula>AND(($H4="アカマツ"),(#REF!&lt;12))</formula>
    </cfRule>
  </conditionalFormatting>
  <conditionalFormatting sqref="W4:W43 AB4:AB43">
    <cfRule type="expression" dxfId="501" priority="6" stopIfTrue="1">
      <formula>AND(($H4="アカマツ"),(#REF!&lt;22),(#REF!&gt;=12))</formula>
    </cfRule>
  </conditionalFormatting>
  <conditionalFormatting sqref="X4:X43 AC4:AC43">
    <cfRule type="expression" dxfId="500" priority="5" stopIfTrue="1">
      <formula>AND(($H4="アカマツ"),(#REF!&lt;42),(#REF!&gt;=22))</formula>
    </cfRule>
  </conditionalFormatting>
  <conditionalFormatting sqref="Y4:AF43 AJ4:AJ43">
    <cfRule type="expression" dxfId="499" priority="4" stopIfTrue="1">
      <formula>AND(($H4="アカマツ"),(#REF!&gt;=42))</formula>
    </cfRule>
  </conditionalFormatting>
  <conditionalFormatting sqref="AG4:AG43">
    <cfRule type="expression" dxfId="498" priority="3" stopIfTrue="1">
      <formula>AND(($H4&lt;&gt;"スギ"),($H4&lt;&gt;"ヒノキ"),($H4&lt;&gt;"アカマツ"),(#REF!&lt;12))</formula>
    </cfRule>
  </conditionalFormatting>
  <conditionalFormatting sqref="AH4:AH43">
    <cfRule type="expression" dxfId="4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AJ120"/>
  <sheetViews>
    <sheetView showGridLines="0" view="pageBreakPreview" topLeftCell="A22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142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671</v>
      </c>
      <c r="B4" s="108" t="s">
        <v>61</v>
      </c>
      <c r="C4" s="108"/>
      <c r="D4" s="82">
        <v>18</v>
      </c>
      <c r="E4" s="82">
        <v>14</v>
      </c>
      <c r="F4" s="4">
        <f t="shared" ref="F4:F43" si="0">IF(D4&gt;0,IF(B4="スギ",P4,IF(B4="ヒノキ",U4,IF(B4="アカマツ",Z4,IF(B4="カラマツ",AF4,AJ4)))),"")</f>
        <v>0.17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0.17</v>
      </c>
      <c r="L4" s="83">
        <f t="shared" ref="L4:L43" si="2">ROUND(10^(-5+0.73504+1.83346*LOG(D4)+1.06569*LOG(E4)),2)</f>
        <v>0.18</v>
      </c>
      <c r="M4" s="83">
        <f t="shared" ref="M4:M43" si="3">ROUND(10^(-5+0.71514+1.74357*LOG(D4)+1.17719*LOG(E4)),2)</f>
        <v>0.18</v>
      </c>
      <c r="N4" s="83">
        <f t="shared" ref="N4:N43" si="4">ROUND(10^(-5+0.82956+1.76381*LOG(D4)+1.06412*LOG(E4)),2)</f>
        <v>0.18</v>
      </c>
      <c r="O4" s="83">
        <f t="shared" ref="O4:O43" si="5">ROUND(10^(-5+0.88226+1.79204*LOG(D4)+0.99303*LOG(E4)),2)</f>
        <v>0.19</v>
      </c>
      <c r="P4" s="83">
        <f>HLOOKUP($D4,K$3:O$43,MATCH($A4,$A$3:$A$43,0),1)</f>
        <v>0.18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0.17</v>
      </c>
      <c r="R4" s="83">
        <f t="shared" ref="R4:R43" si="7">ROUND(10^(1.905709*LOG(D4)+1.011385*LOG(E4)-4.293729),2)</f>
        <v>0.18</v>
      </c>
      <c r="S4" s="83">
        <f t="shared" ref="S4:S43" si="8">ROUND(10^(1.771888*LOG(D4)+1.138415*LOG(E4)-4.271259),2)</f>
        <v>0.18</v>
      </c>
      <c r="T4" s="83">
        <f t="shared" ref="T4:T43" si="9">ROUND(10^(1.671519*LOG(D4)+1.363617*LOG(E4)-4.404407),2)</f>
        <v>0.18</v>
      </c>
      <c r="U4" s="83">
        <f t="shared" ref="U4:U43" si="10">HLOOKUP($D4,Q$3:T$43,MATCH($A4,$A$3:$A$43,0),1)</f>
        <v>0.18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0.19</v>
      </c>
      <c r="W4" s="83">
        <f t="shared" ref="W4:W43" si="12">ROUND(10^(-4.155639+1.847898*LOG(D4)+0.951955*LOG(E4)),2)</f>
        <v>0.18</v>
      </c>
      <c r="X4" s="83">
        <f t="shared" ref="X4:X43" si="13">ROUND(10^(-4.194535+1.804172*LOG(D4)+1.034248*LOG(E4)),2)</f>
        <v>0.18</v>
      </c>
      <c r="Y4" s="83">
        <f t="shared" ref="Y4:Y43" si="14">ROUND(10^(-4.42347+2.006485*LOG(D4)+0.967757*LOG(E4)),2)</f>
        <v>0.16</v>
      </c>
      <c r="Z4" s="83">
        <f t="shared" ref="Z4:Z43" si="15">HLOOKUP($D4,V$3:Y$43,MATCH($A4,$A$3:$A$43,0),1)</f>
        <v>0.18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0.16</v>
      </c>
      <c r="AB4" s="83">
        <f t="shared" ref="AB4:AB43" si="17">ROUND(10^(1.979213*LOG(D4)+0.998347*LOG(E4)-4.369281),2)</f>
        <v>0.18</v>
      </c>
      <c r="AC4" s="83">
        <f t="shared" ref="AC4:AC43" si="18">ROUND(10^(1.904401*LOG(D4)+1.062478*LOG(E4)-4.348104),2)</f>
        <v>0.18</v>
      </c>
      <c r="AD4" s="83">
        <f t="shared" ref="AD4:AD43" si="19">ROUND(10^(1.640825*LOG(D4)+1.080387*LOG(E4)-3.976731),2)</f>
        <v>0.21</v>
      </c>
      <c r="AE4" s="83">
        <f t="shared" ref="AE4:AE43" si="20">ROUND(10^(1.90887*LOG(D4)+1.088002*LOG(E4)-4.431495),2)</f>
        <v>0.16</v>
      </c>
      <c r="AF4" s="83">
        <f t="shared" ref="AF4:AF43" si="21">HLOOKUP($D4,AA$3:AE$43,MATCH($A4,$A$3:$A$43,0),1)</f>
        <v>0.18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0.16</v>
      </c>
      <c r="AH4" s="83">
        <f t="shared" ref="AH4:AH43" si="23">ROUND(10^(1.93813902*LOG(D4)+0.96697002*LOG(E4)-4.32216295),2)</f>
        <v>0.17</v>
      </c>
      <c r="AI4" s="83">
        <f t="shared" ref="AI4:AI43" si="24">ROUND(10^(1.82464098*LOG(D4)+0.97625989*LOG(E4)-4.15096808),2)</f>
        <v>0.18</v>
      </c>
      <c r="AJ4" s="83">
        <f t="shared" ref="AJ4:AJ43" si="25">HLOOKUP($D4,AG$3:AI$43,MATCH($A4,$A$3:$A$43,0),1)</f>
        <v>0.17</v>
      </c>
    </row>
    <row r="5" spans="1:36" ht="12.95" customHeight="1" x14ac:dyDescent="0.15">
      <c r="A5" s="82">
        <v>672</v>
      </c>
      <c r="B5" s="108" t="s">
        <v>61</v>
      </c>
      <c r="C5" s="108"/>
      <c r="D5" s="82">
        <v>16</v>
      </c>
      <c r="E5" s="82">
        <v>13</v>
      </c>
      <c r="F5" s="4">
        <f t="shared" si="0"/>
        <v>0.12</v>
      </c>
      <c r="G5" s="5"/>
      <c r="H5" s="82"/>
      <c r="I5" s="82"/>
      <c r="J5" s="1" t="s">
        <v>15</v>
      </c>
      <c r="K5" s="83">
        <f t="shared" si="1"/>
        <v>0.13</v>
      </c>
      <c r="L5" s="83">
        <f t="shared" si="2"/>
        <v>0.13</v>
      </c>
      <c r="M5" s="83">
        <f t="shared" si="3"/>
        <v>0.13</v>
      </c>
      <c r="N5" s="83">
        <f t="shared" si="4"/>
        <v>0.14000000000000001</v>
      </c>
      <c r="O5" s="83">
        <f t="shared" si="5"/>
        <v>0.14000000000000001</v>
      </c>
      <c r="P5" s="83">
        <f t="shared" ref="P5:P43" si="26">HLOOKUP($D5,K$3:O$43,MATCH(A5,$A$3:$A$43,0),1)</f>
        <v>0.13</v>
      </c>
      <c r="Q5" s="83">
        <f t="shared" si="6"/>
        <v>0.13</v>
      </c>
      <c r="R5" s="83">
        <f t="shared" si="7"/>
        <v>0.13</v>
      </c>
      <c r="S5" s="83">
        <f t="shared" si="8"/>
        <v>0.14000000000000001</v>
      </c>
      <c r="T5" s="83">
        <f t="shared" si="9"/>
        <v>0.13</v>
      </c>
      <c r="U5" s="83">
        <f t="shared" si="10"/>
        <v>0.13</v>
      </c>
      <c r="V5" s="83">
        <f t="shared" si="11"/>
        <v>0.14000000000000001</v>
      </c>
      <c r="W5" s="83">
        <f t="shared" si="12"/>
        <v>0.13</v>
      </c>
      <c r="X5" s="83">
        <f t="shared" si="13"/>
        <v>0.13</v>
      </c>
      <c r="Y5" s="83">
        <f t="shared" si="14"/>
        <v>0.12</v>
      </c>
      <c r="Z5" s="83">
        <f t="shared" si="15"/>
        <v>0.13</v>
      </c>
      <c r="AA5" s="83">
        <f t="shared" si="16"/>
        <v>0.12</v>
      </c>
      <c r="AB5" s="83">
        <f t="shared" si="17"/>
        <v>0.13</v>
      </c>
      <c r="AC5" s="83">
        <f t="shared" si="18"/>
        <v>0.13</v>
      </c>
      <c r="AD5" s="83">
        <f t="shared" si="19"/>
        <v>0.16</v>
      </c>
      <c r="AE5" s="83">
        <f t="shared" si="20"/>
        <v>0.12</v>
      </c>
      <c r="AF5" s="83">
        <f t="shared" si="21"/>
        <v>0.13</v>
      </c>
      <c r="AG5" s="83">
        <f t="shared" si="22"/>
        <v>0.12</v>
      </c>
      <c r="AH5" s="83">
        <f t="shared" si="23"/>
        <v>0.12</v>
      </c>
      <c r="AI5" s="83">
        <f t="shared" si="24"/>
        <v>0.14000000000000001</v>
      </c>
      <c r="AJ5" s="83">
        <f t="shared" si="25"/>
        <v>0.12</v>
      </c>
    </row>
    <row r="6" spans="1:36" ht="12.95" customHeight="1" x14ac:dyDescent="0.15">
      <c r="A6" s="82">
        <v>673</v>
      </c>
      <c r="B6" s="108" t="s">
        <v>63</v>
      </c>
      <c r="C6" s="108"/>
      <c r="D6" s="82">
        <v>10</v>
      </c>
      <c r="E6" s="82">
        <v>8</v>
      </c>
      <c r="F6" s="4">
        <f t="shared" si="0"/>
        <v>0.03</v>
      </c>
      <c r="G6" s="5"/>
      <c r="H6" s="82" t="s">
        <v>65</v>
      </c>
      <c r="I6" s="82"/>
      <c r="J6" s="1" t="s">
        <v>15</v>
      </c>
      <c r="K6" s="83">
        <f t="shared" si="1"/>
        <v>0.03</v>
      </c>
      <c r="L6" s="83">
        <f t="shared" si="2"/>
        <v>0.03</v>
      </c>
      <c r="M6" s="83">
        <f t="shared" si="3"/>
        <v>0.03</v>
      </c>
      <c r="N6" s="83">
        <f t="shared" si="4"/>
        <v>0.04</v>
      </c>
      <c r="O6" s="83">
        <f t="shared" si="5"/>
        <v>0.04</v>
      </c>
      <c r="P6" s="83">
        <f t="shared" si="26"/>
        <v>0.03</v>
      </c>
      <c r="Q6" s="83">
        <f t="shared" si="6"/>
        <v>0.03</v>
      </c>
      <c r="R6" s="83">
        <f t="shared" si="7"/>
        <v>0.03</v>
      </c>
      <c r="S6" s="83">
        <f t="shared" si="8"/>
        <v>0.03</v>
      </c>
      <c r="T6" s="83">
        <f t="shared" si="9"/>
        <v>0.03</v>
      </c>
      <c r="U6" s="83">
        <f t="shared" si="10"/>
        <v>0.03</v>
      </c>
      <c r="V6" s="83">
        <f t="shared" si="11"/>
        <v>0.04</v>
      </c>
      <c r="W6" s="83">
        <f t="shared" si="12"/>
        <v>0.04</v>
      </c>
      <c r="X6" s="83">
        <f t="shared" si="13"/>
        <v>0.03</v>
      </c>
      <c r="Y6" s="83">
        <f t="shared" si="14"/>
        <v>0.03</v>
      </c>
      <c r="Z6" s="83">
        <f t="shared" si="15"/>
        <v>0.04</v>
      </c>
      <c r="AA6" s="83">
        <f t="shared" si="16"/>
        <v>0.03</v>
      </c>
      <c r="AB6" s="83">
        <f t="shared" si="17"/>
        <v>0.03</v>
      </c>
      <c r="AC6" s="83">
        <f t="shared" si="18"/>
        <v>0.03</v>
      </c>
      <c r="AD6" s="83">
        <f t="shared" si="19"/>
        <v>0.04</v>
      </c>
      <c r="AE6" s="83">
        <f t="shared" si="20"/>
        <v>0.03</v>
      </c>
      <c r="AF6" s="83">
        <f t="shared" si="21"/>
        <v>0.03</v>
      </c>
      <c r="AG6" s="83">
        <f t="shared" si="22"/>
        <v>0.03</v>
      </c>
      <c r="AH6" s="83">
        <f t="shared" si="23"/>
        <v>0.03</v>
      </c>
      <c r="AI6" s="83">
        <f t="shared" si="24"/>
        <v>0.04</v>
      </c>
      <c r="AJ6" s="83">
        <f t="shared" si="25"/>
        <v>0.03</v>
      </c>
    </row>
    <row r="7" spans="1:36" ht="12.95" customHeight="1" x14ac:dyDescent="0.15">
      <c r="A7" s="82">
        <v>674</v>
      </c>
      <c r="B7" s="108" t="s">
        <v>63</v>
      </c>
      <c r="C7" s="108"/>
      <c r="D7" s="82">
        <v>14</v>
      </c>
      <c r="E7" s="82">
        <v>12</v>
      </c>
      <c r="F7" s="4">
        <f t="shared" si="0"/>
        <v>0.09</v>
      </c>
      <c r="G7" s="5" t="s">
        <v>69</v>
      </c>
      <c r="H7" s="82" t="s">
        <v>65</v>
      </c>
      <c r="I7" s="82"/>
      <c r="J7" s="1" t="s">
        <v>15</v>
      </c>
      <c r="K7" s="83">
        <f t="shared" si="1"/>
        <v>0.09</v>
      </c>
      <c r="L7" s="83">
        <f t="shared" si="2"/>
        <v>0.1</v>
      </c>
      <c r="M7" s="83">
        <f t="shared" si="3"/>
        <v>0.1</v>
      </c>
      <c r="N7" s="83">
        <f t="shared" si="4"/>
        <v>0.1</v>
      </c>
      <c r="O7" s="83">
        <f t="shared" si="5"/>
        <v>0.1</v>
      </c>
      <c r="P7" s="83">
        <f t="shared" si="26"/>
        <v>0.1</v>
      </c>
      <c r="Q7" s="83">
        <f t="shared" si="6"/>
        <v>0.09</v>
      </c>
      <c r="R7" s="83">
        <f t="shared" si="7"/>
        <v>0.1</v>
      </c>
      <c r="S7" s="83">
        <f t="shared" si="8"/>
        <v>0.1</v>
      </c>
      <c r="T7" s="83">
        <f t="shared" si="9"/>
        <v>0.1</v>
      </c>
      <c r="U7" s="83">
        <f t="shared" si="10"/>
        <v>0.1</v>
      </c>
      <c r="V7" s="83">
        <f t="shared" si="11"/>
        <v>0.1</v>
      </c>
      <c r="W7" s="83">
        <f t="shared" si="12"/>
        <v>0.1</v>
      </c>
      <c r="X7" s="83">
        <f t="shared" si="13"/>
        <v>0.1</v>
      </c>
      <c r="Y7" s="83">
        <f t="shared" si="14"/>
        <v>0.08</v>
      </c>
      <c r="Z7" s="83">
        <f t="shared" si="15"/>
        <v>0.1</v>
      </c>
      <c r="AA7" s="83">
        <f t="shared" si="16"/>
        <v>0.09</v>
      </c>
      <c r="AB7" s="83">
        <f t="shared" si="17"/>
        <v>0.09</v>
      </c>
      <c r="AC7" s="83">
        <f t="shared" si="18"/>
        <v>0.1</v>
      </c>
      <c r="AD7" s="83">
        <f t="shared" si="19"/>
        <v>0.12</v>
      </c>
      <c r="AE7" s="83">
        <f t="shared" si="20"/>
        <v>0.09</v>
      </c>
      <c r="AF7" s="83">
        <f t="shared" si="21"/>
        <v>0.09</v>
      </c>
      <c r="AG7" s="83">
        <f t="shared" si="22"/>
        <v>0.09</v>
      </c>
      <c r="AH7" s="83">
        <f t="shared" si="23"/>
        <v>0.09</v>
      </c>
      <c r="AI7" s="83">
        <f t="shared" si="24"/>
        <v>0.1</v>
      </c>
      <c r="AJ7" s="83">
        <f t="shared" si="25"/>
        <v>0.09</v>
      </c>
    </row>
    <row r="8" spans="1:36" ht="12.95" customHeight="1" x14ac:dyDescent="0.15">
      <c r="A8" s="82">
        <v>675</v>
      </c>
      <c r="B8" s="108" t="s">
        <v>63</v>
      </c>
      <c r="C8" s="108"/>
      <c r="D8" s="82">
        <v>22</v>
      </c>
      <c r="E8" s="82">
        <v>14</v>
      </c>
      <c r="F8" s="4">
        <f t="shared" si="0"/>
        <v>0.24</v>
      </c>
      <c r="G8" s="5" t="s">
        <v>69</v>
      </c>
      <c r="H8" s="82"/>
      <c r="I8" s="82"/>
      <c r="J8" s="1" t="s">
        <v>15</v>
      </c>
      <c r="K8" s="83">
        <f t="shared" si="1"/>
        <v>0.24</v>
      </c>
      <c r="L8" s="83">
        <f t="shared" si="2"/>
        <v>0.26</v>
      </c>
      <c r="M8" s="83">
        <f t="shared" si="3"/>
        <v>0.25</v>
      </c>
      <c r="N8" s="83">
        <f t="shared" si="4"/>
        <v>0.26</v>
      </c>
      <c r="O8" s="83">
        <f t="shared" si="5"/>
        <v>0.27</v>
      </c>
      <c r="P8" s="83">
        <f t="shared" si="26"/>
        <v>0.25</v>
      </c>
      <c r="Q8" s="83">
        <f t="shared" si="6"/>
        <v>0.24</v>
      </c>
      <c r="R8" s="83">
        <f t="shared" si="7"/>
        <v>0.27</v>
      </c>
      <c r="S8" s="83">
        <f t="shared" si="8"/>
        <v>0.26</v>
      </c>
      <c r="T8" s="83">
        <f t="shared" si="9"/>
        <v>0.25</v>
      </c>
      <c r="U8" s="83">
        <f t="shared" si="10"/>
        <v>0.26</v>
      </c>
      <c r="V8" s="83">
        <f t="shared" si="11"/>
        <v>0.28000000000000003</v>
      </c>
      <c r="W8" s="83">
        <f t="shared" si="12"/>
        <v>0.26</v>
      </c>
      <c r="X8" s="83">
        <f t="shared" si="13"/>
        <v>0.26</v>
      </c>
      <c r="Y8" s="83">
        <f t="shared" si="14"/>
        <v>0.24</v>
      </c>
      <c r="Z8" s="83">
        <f t="shared" si="15"/>
        <v>0.26</v>
      </c>
      <c r="AA8" s="83">
        <f t="shared" si="16"/>
        <v>0.23</v>
      </c>
      <c r="AB8" s="83">
        <f t="shared" si="17"/>
        <v>0.27</v>
      </c>
      <c r="AC8" s="83">
        <f t="shared" si="18"/>
        <v>0.27</v>
      </c>
      <c r="AD8" s="83">
        <f t="shared" si="19"/>
        <v>0.28999999999999998</v>
      </c>
      <c r="AE8" s="83">
        <f t="shared" si="20"/>
        <v>0.24</v>
      </c>
      <c r="AF8" s="83">
        <f t="shared" si="21"/>
        <v>0.27</v>
      </c>
      <c r="AG8" s="83">
        <f t="shared" si="22"/>
        <v>0.24</v>
      </c>
      <c r="AH8" s="83">
        <f t="shared" si="23"/>
        <v>0.24</v>
      </c>
      <c r="AI8" s="83">
        <f t="shared" si="24"/>
        <v>0.26</v>
      </c>
      <c r="AJ8" s="83">
        <f t="shared" si="25"/>
        <v>0.24</v>
      </c>
    </row>
    <row r="9" spans="1:36" ht="12.95" customHeight="1" x14ac:dyDescent="0.15">
      <c r="A9" s="82">
        <v>676</v>
      </c>
      <c r="B9" s="108" t="s">
        <v>58</v>
      </c>
      <c r="C9" s="108"/>
      <c r="D9" s="82">
        <v>8</v>
      </c>
      <c r="E9" s="82">
        <v>7</v>
      </c>
      <c r="F9" s="4">
        <f t="shared" si="0"/>
        <v>0.02</v>
      </c>
      <c r="G9" s="5"/>
      <c r="H9" s="82" t="s">
        <v>65</v>
      </c>
      <c r="I9" s="82"/>
      <c r="J9" s="1" t="s">
        <v>15</v>
      </c>
      <c r="K9" s="83">
        <f t="shared" si="1"/>
        <v>0.02</v>
      </c>
      <c r="L9" s="83">
        <f t="shared" si="2"/>
        <v>0.02</v>
      </c>
      <c r="M9" s="83">
        <f t="shared" si="3"/>
        <v>0.02</v>
      </c>
      <c r="N9" s="83">
        <f t="shared" si="4"/>
        <v>0.02</v>
      </c>
      <c r="O9" s="83">
        <f t="shared" si="5"/>
        <v>0.02</v>
      </c>
      <c r="P9" s="83">
        <f t="shared" si="26"/>
        <v>0.02</v>
      </c>
      <c r="Q9" s="83">
        <f t="shared" si="6"/>
        <v>0.02</v>
      </c>
      <c r="R9" s="83">
        <f t="shared" si="7"/>
        <v>0.02</v>
      </c>
      <c r="S9" s="83">
        <f t="shared" si="8"/>
        <v>0.02</v>
      </c>
      <c r="T9" s="83">
        <f t="shared" si="9"/>
        <v>0.02</v>
      </c>
      <c r="U9" s="83">
        <f t="shared" si="10"/>
        <v>0.02</v>
      </c>
      <c r="V9" s="83">
        <f t="shared" si="11"/>
        <v>0.02</v>
      </c>
      <c r="W9" s="83">
        <f t="shared" si="12"/>
        <v>0.02</v>
      </c>
      <c r="X9" s="83">
        <f t="shared" si="13"/>
        <v>0.02</v>
      </c>
      <c r="Y9" s="83">
        <f t="shared" si="14"/>
        <v>0.02</v>
      </c>
      <c r="Z9" s="83">
        <f t="shared" si="15"/>
        <v>0.02</v>
      </c>
      <c r="AA9" s="83">
        <f t="shared" si="16"/>
        <v>0.02</v>
      </c>
      <c r="AB9" s="83">
        <f t="shared" si="17"/>
        <v>0.02</v>
      </c>
      <c r="AC9" s="83">
        <f t="shared" si="18"/>
        <v>0.02</v>
      </c>
      <c r="AD9" s="83">
        <f t="shared" si="19"/>
        <v>0.03</v>
      </c>
      <c r="AE9" s="83">
        <f t="shared" si="20"/>
        <v>0.02</v>
      </c>
      <c r="AF9" s="83">
        <f t="shared" si="21"/>
        <v>0.02</v>
      </c>
      <c r="AG9" s="83">
        <f t="shared" si="22"/>
        <v>0.02</v>
      </c>
      <c r="AH9" s="83">
        <f t="shared" si="23"/>
        <v>0.02</v>
      </c>
      <c r="AI9" s="83">
        <f t="shared" si="24"/>
        <v>0.02</v>
      </c>
      <c r="AJ9" s="83">
        <f t="shared" si="25"/>
        <v>0.02</v>
      </c>
    </row>
    <row r="10" spans="1:36" ht="12.95" customHeight="1" x14ac:dyDescent="0.15">
      <c r="A10" s="82">
        <v>677</v>
      </c>
      <c r="B10" s="108" t="s">
        <v>63</v>
      </c>
      <c r="C10" s="108"/>
      <c r="D10" s="82">
        <v>20</v>
      </c>
      <c r="E10" s="82">
        <v>13</v>
      </c>
      <c r="F10" s="4">
        <f t="shared" si="0"/>
        <v>0.19</v>
      </c>
      <c r="G10" s="5" t="s">
        <v>69</v>
      </c>
      <c r="H10" s="82"/>
      <c r="I10" s="82"/>
      <c r="J10" s="1" t="s">
        <v>15</v>
      </c>
      <c r="K10" s="83">
        <f t="shared" si="1"/>
        <v>0.19</v>
      </c>
      <c r="L10" s="83">
        <f t="shared" si="2"/>
        <v>0.2</v>
      </c>
      <c r="M10" s="83">
        <f t="shared" si="3"/>
        <v>0.2</v>
      </c>
      <c r="N10" s="83">
        <f t="shared" si="4"/>
        <v>0.2</v>
      </c>
      <c r="O10" s="83">
        <f t="shared" si="5"/>
        <v>0.21</v>
      </c>
      <c r="P10" s="83">
        <f t="shared" si="26"/>
        <v>0.2</v>
      </c>
      <c r="Q10" s="83">
        <f t="shared" si="6"/>
        <v>0.19</v>
      </c>
      <c r="R10" s="83">
        <f t="shared" si="7"/>
        <v>0.21</v>
      </c>
      <c r="S10" s="83">
        <f t="shared" si="8"/>
        <v>0.2</v>
      </c>
      <c r="T10" s="83">
        <f t="shared" si="9"/>
        <v>0.19</v>
      </c>
      <c r="U10" s="83">
        <f t="shared" si="10"/>
        <v>0.21</v>
      </c>
      <c r="V10" s="83">
        <f t="shared" si="11"/>
        <v>0.22</v>
      </c>
      <c r="W10" s="83">
        <f t="shared" si="12"/>
        <v>0.2</v>
      </c>
      <c r="X10" s="83">
        <f t="shared" si="13"/>
        <v>0.2</v>
      </c>
      <c r="Y10" s="83">
        <f t="shared" si="14"/>
        <v>0.18</v>
      </c>
      <c r="Z10" s="83">
        <f t="shared" si="15"/>
        <v>0.2</v>
      </c>
      <c r="AA10" s="83">
        <f t="shared" si="16"/>
        <v>0.18</v>
      </c>
      <c r="AB10" s="83">
        <f t="shared" si="17"/>
        <v>0.21</v>
      </c>
      <c r="AC10" s="83">
        <f t="shared" si="18"/>
        <v>0.21</v>
      </c>
      <c r="AD10" s="83">
        <f t="shared" si="19"/>
        <v>0.23</v>
      </c>
      <c r="AE10" s="83">
        <f t="shared" si="20"/>
        <v>0.18</v>
      </c>
      <c r="AF10" s="83">
        <f t="shared" si="21"/>
        <v>0.21</v>
      </c>
      <c r="AG10" s="83">
        <f t="shared" si="22"/>
        <v>0.18</v>
      </c>
      <c r="AH10" s="83">
        <f t="shared" si="23"/>
        <v>0.19</v>
      </c>
      <c r="AI10" s="83">
        <f t="shared" si="24"/>
        <v>0.2</v>
      </c>
      <c r="AJ10" s="83">
        <f t="shared" si="25"/>
        <v>0.19</v>
      </c>
    </row>
    <row r="11" spans="1:36" ht="12.95" customHeight="1" x14ac:dyDescent="0.15">
      <c r="A11" s="82">
        <v>678</v>
      </c>
      <c r="B11" s="108" t="s">
        <v>63</v>
      </c>
      <c r="C11" s="108"/>
      <c r="D11" s="82">
        <v>10</v>
      </c>
      <c r="E11" s="82">
        <v>9</v>
      </c>
      <c r="F11" s="4">
        <f t="shared" si="0"/>
        <v>0.04</v>
      </c>
      <c r="G11" s="5" t="s">
        <v>69</v>
      </c>
      <c r="H11" s="82" t="s">
        <v>65</v>
      </c>
      <c r="I11" s="82"/>
      <c r="J11" s="1" t="s">
        <v>15</v>
      </c>
      <c r="K11" s="83">
        <f t="shared" si="1"/>
        <v>0.04</v>
      </c>
      <c r="L11" s="83">
        <f t="shared" si="2"/>
        <v>0.04</v>
      </c>
      <c r="M11" s="83">
        <f t="shared" si="3"/>
        <v>0.04</v>
      </c>
      <c r="N11" s="83">
        <f t="shared" si="4"/>
        <v>0.04</v>
      </c>
      <c r="O11" s="83">
        <f t="shared" si="5"/>
        <v>0.04</v>
      </c>
      <c r="P11" s="83">
        <f t="shared" si="26"/>
        <v>0.04</v>
      </c>
      <c r="Q11" s="83">
        <f t="shared" si="6"/>
        <v>0.04</v>
      </c>
      <c r="R11" s="83">
        <f t="shared" si="7"/>
        <v>0.04</v>
      </c>
      <c r="S11" s="83">
        <f t="shared" si="8"/>
        <v>0.04</v>
      </c>
      <c r="T11" s="83">
        <f t="shared" si="9"/>
        <v>0.04</v>
      </c>
      <c r="U11" s="83">
        <f t="shared" si="10"/>
        <v>0.04</v>
      </c>
      <c r="V11" s="83">
        <f t="shared" si="11"/>
        <v>0.04</v>
      </c>
      <c r="W11" s="83">
        <f t="shared" si="12"/>
        <v>0.04</v>
      </c>
      <c r="X11" s="83">
        <f t="shared" si="13"/>
        <v>0.04</v>
      </c>
      <c r="Y11" s="83">
        <f t="shared" si="14"/>
        <v>0.03</v>
      </c>
      <c r="Z11" s="83">
        <f t="shared" si="15"/>
        <v>0.04</v>
      </c>
      <c r="AA11" s="83">
        <f t="shared" si="16"/>
        <v>0.04</v>
      </c>
      <c r="AB11" s="83">
        <f t="shared" si="17"/>
        <v>0.04</v>
      </c>
      <c r="AC11" s="83">
        <f t="shared" si="18"/>
        <v>0.04</v>
      </c>
      <c r="AD11" s="83">
        <f t="shared" si="19"/>
        <v>0.05</v>
      </c>
      <c r="AE11" s="83">
        <f t="shared" si="20"/>
        <v>0.03</v>
      </c>
      <c r="AF11" s="83">
        <f t="shared" si="21"/>
        <v>0.04</v>
      </c>
      <c r="AG11" s="83">
        <f t="shared" si="22"/>
        <v>0.04</v>
      </c>
      <c r="AH11" s="83">
        <f t="shared" si="23"/>
        <v>0.03</v>
      </c>
      <c r="AI11" s="83">
        <f t="shared" si="24"/>
        <v>0.04</v>
      </c>
      <c r="AJ11" s="83">
        <f t="shared" si="25"/>
        <v>0.04</v>
      </c>
    </row>
    <row r="12" spans="1:36" ht="12.95" customHeight="1" x14ac:dyDescent="0.15">
      <c r="A12" s="82">
        <v>679</v>
      </c>
      <c r="B12" s="108" t="s">
        <v>86</v>
      </c>
      <c r="C12" s="108"/>
      <c r="D12" s="82">
        <v>8</v>
      </c>
      <c r="E12" s="82">
        <v>4</v>
      </c>
      <c r="F12" s="4">
        <f t="shared" si="0"/>
        <v>0.01</v>
      </c>
      <c r="G12" s="5"/>
      <c r="H12" s="82" t="s">
        <v>65</v>
      </c>
      <c r="I12" s="82"/>
      <c r="J12" s="1" t="s">
        <v>15</v>
      </c>
      <c r="K12" s="83">
        <f t="shared" si="1"/>
        <v>0.01</v>
      </c>
      <c r="L12" s="83">
        <f t="shared" si="2"/>
        <v>0.01</v>
      </c>
      <c r="M12" s="83">
        <f t="shared" si="3"/>
        <v>0.01</v>
      </c>
      <c r="N12" s="83">
        <f t="shared" si="4"/>
        <v>0.01</v>
      </c>
      <c r="O12" s="83">
        <f t="shared" si="5"/>
        <v>0.01</v>
      </c>
      <c r="P12" s="83">
        <f t="shared" si="26"/>
        <v>0.01</v>
      </c>
      <c r="Q12" s="83">
        <f t="shared" si="6"/>
        <v>0.01</v>
      </c>
      <c r="R12" s="83">
        <f t="shared" si="7"/>
        <v>0.01</v>
      </c>
      <c r="S12" s="83">
        <f t="shared" si="8"/>
        <v>0.01</v>
      </c>
      <c r="T12" s="83">
        <f t="shared" si="9"/>
        <v>0.01</v>
      </c>
      <c r="U12" s="83">
        <f t="shared" si="10"/>
        <v>0.01</v>
      </c>
      <c r="V12" s="83">
        <f t="shared" si="11"/>
        <v>0.01</v>
      </c>
      <c r="W12" s="83">
        <f t="shared" si="12"/>
        <v>0.01</v>
      </c>
      <c r="X12" s="83">
        <f t="shared" si="13"/>
        <v>0.01</v>
      </c>
      <c r="Y12" s="83">
        <f t="shared" si="14"/>
        <v>0.01</v>
      </c>
      <c r="Z12" s="83">
        <f t="shared" si="15"/>
        <v>0.01</v>
      </c>
      <c r="AA12" s="83">
        <f t="shared" si="16"/>
        <v>0.01</v>
      </c>
      <c r="AB12" s="83">
        <f t="shared" si="17"/>
        <v>0.01</v>
      </c>
      <c r="AC12" s="83">
        <f t="shared" si="18"/>
        <v>0.01</v>
      </c>
      <c r="AD12" s="83">
        <f t="shared" si="19"/>
        <v>0.01</v>
      </c>
      <c r="AE12" s="83">
        <f t="shared" si="20"/>
        <v>0.01</v>
      </c>
      <c r="AF12" s="83">
        <f t="shared" si="21"/>
        <v>0.01</v>
      </c>
      <c r="AG12" s="83">
        <f t="shared" si="22"/>
        <v>0.01</v>
      </c>
      <c r="AH12" s="83">
        <f t="shared" si="23"/>
        <v>0.01</v>
      </c>
      <c r="AI12" s="83">
        <f t="shared" si="24"/>
        <v>0.01</v>
      </c>
      <c r="AJ12" s="83">
        <f t="shared" si="25"/>
        <v>0.01</v>
      </c>
    </row>
    <row r="13" spans="1:36" ht="12.95" customHeight="1" x14ac:dyDescent="0.15">
      <c r="A13" s="82">
        <v>680</v>
      </c>
      <c r="B13" s="108" t="s">
        <v>61</v>
      </c>
      <c r="C13" s="108"/>
      <c r="D13" s="82">
        <v>16</v>
      </c>
      <c r="E13" s="82">
        <v>12</v>
      </c>
      <c r="F13" s="4">
        <f t="shared" si="0"/>
        <v>0.11</v>
      </c>
      <c r="G13" s="5"/>
      <c r="H13" s="82" t="s">
        <v>65</v>
      </c>
      <c r="I13" s="82"/>
      <c r="J13" s="1" t="s">
        <v>15</v>
      </c>
      <c r="K13" s="83">
        <f t="shared" si="1"/>
        <v>0.12</v>
      </c>
      <c r="L13" s="83">
        <f t="shared" si="2"/>
        <v>0.12</v>
      </c>
      <c r="M13" s="83">
        <f t="shared" si="3"/>
        <v>0.12</v>
      </c>
      <c r="N13" s="83">
        <f t="shared" si="4"/>
        <v>0.13</v>
      </c>
      <c r="O13" s="83">
        <f t="shared" si="5"/>
        <v>0.13</v>
      </c>
      <c r="P13" s="83">
        <f t="shared" si="26"/>
        <v>0.12</v>
      </c>
      <c r="Q13" s="83">
        <f t="shared" si="6"/>
        <v>0.12</v>
      </c>
      <c r="R13" s="83">
        <f t="shared" si="7"/>
        <v>0.12</v>
      </c>
      <c r="S13" s="83">
        <f t="shared" si="8"/>
        <v>0.12</v>
      </c>
      <c r="T13" s="83">
        <f t="shared" si="9"/>
        <v>0.12</v>
      </c>
      <c r="U13" s="83">
        <f t="shared" si="10"/>
        <v>0.12</v>
      </c>
      <c r="V13" s="83">
        <f t="shared" si="11"/>
        <v>0.13</v>
      </c>
      <c r="W13" s="83">
        <f t="shared" si="12"/>
        <v>0.12</v>
      </c>
      <c r="X13" s="83">
        <f t="shared" si="13"/>
        <v>0.12</v>
      </c>
      <c r="Y13" s="83">
        <f t="shared" si="14"/>
        <v>0.11</v>
      </c>
      <c r="Z13" s="83">
        <f t="shared" si="15"/>
        <v>0.12</v>
      </c>
      <c r="AA13" s="83">
        <f t="shared" si="16"/>
        <v>0.11</v>
      </c>
      <c r="AB13" s="83">
        <f t="shared" si="17"/>
        <v>0.12</v>
      </c>
      <c r="AC13" s="83">
        <f t="shared" si="18"/>
        <v>0.12</v>
      </c>
      <c r="AD13" s="83">
        <f t="shared" si="19"/>
        <v>0.15</v>
      </c>
      <c r="AE13" s="83">
        <f t="shared" si="20"/>
        <v>0.11</v>
      </c>
      <c r="AF13" s="83">
        <f t="shared" si="21"/>
        <v>0.12</v>
      </c>
      <c r="AG13" s="83">
        <f t="shared" si="22"/>
        <v>0.11</v>
      </c>
      <c r="AH13" s="83">
        <f t="shared" si="23"/>
        <v>0.11</v>
      </c>
      <c r="AI13" s="83">
        <f t="shared" si="24"/>
        <v>0.13</v>
      </c>
      <c r="AJ13" s="83">
        <f t="shared" si="25"/>
        <v>0.11</v>
      </c>
    </row>
    <row r="14" spans="1:36" ht="12.95" customHeight="1" x14ac:dyDescent="0.15">
      <c r="A14" s="82">
        <v>681</v>
      </c>
      <c r="B14" s="108" t="s">
        <v>63</v>
      </c>
      <c r="C14" s="108"/>
      <c r="D14" s="82">
        <v>22</v>
      </c>
      <c r="E14" s="82">
        <v>15</v>
      </c>
      <c r="F14" s="4">
        <f t="shared" si="0"/>
        <v>0.26</v>
      </c>
      <c r="G14" s="5"/>
      <c r="H14" s="82"/>
      <c r="I14" s="82"/>
      <c r="J14" s="1" t="s">
        <v>15</v>
      </c>
      <c r="K14" s="83">
        <f t="shared" si="1"/>
        <v>0.26</v>
      </c>
      <c r="L14" s="83">
        <f t="shared" si="2"/>
        <v>0.28000000000000003</v>
      </c>
      <c r="M14" s="83">
        <f t="shared" si="3"/>
        <v>0.28000000000000003</v>
      </c>
      <c r="N14" s="83">
        <f t="shared" si="4"/>
        <v>0.28000000000000003</v>
      </c>
      <c r="O14" s="83">
        <f t="shared" si="5"/>
        <v>0.28999999999999998</v>
      </c>
      <c r="P14" s="83">
        <f t="shared" si="26"/>
        <v>0.28000000000000003</v>
      </c>
      <c r="Q14" s="83">
        <f t="shared" si="6"/>
        <v>0.26</v>
      </c>
      <c r="R14" s="83">
        <f t="shared" si="7"/>
        <v>0.28000000000000003</v>
      </c>
      <c r="S14" s="83">
        <f t="shared" si="8"/>
        <v>0.28000000000000003</v>
      </c>
      <c r="T14" s="83">
        <f t="shared" si="9"/>
        <v>0.28000000000000003</v>
      </c>
      <c r="U14" s="83">
        <f t="shared" si="10"/>
        <v>0.28000000000000003</v>
      </c>
      <c r="V14" s="83">
        <f t="shared" si="11"/>
        <v>0.3</v>
      </c>
      <c r="W14" s="83">
        <f t="shared" si="12"/>
        <v>0.28000000000000003</v>
      </c>
      <c r="X14" s="83">
        <f t="shared" si="13"/>
        <v>0.28000000000000003</v>
      </c>
      <c r="Y14" s="83">
        <f t="shared" si="14"/>
        <v>0.26</v>
      </c>
      <c r="Z14" s="83">
        <f t="shared" si="15"/>
        <v>0.28000000000000003</v>
      </c>
      <c r="AA14" s="83">
        <f t="shared" si="16"/>
        <v>0.25</v>
      </c>
      <c r="AB14" s="83">
        <f t="shared" si="17"/>
        <v>0.28999999999999998</v>
      </c>
      <c r="AC14" s="83">
        <f t="shared" si="18"/>
        <v>0.28999999999999998</v>
      </c>
      <c r="AD14" s="83">
        <f t="shared" si="19"/>
        <v>0.31</v>
      </c>
      <c r="AE14" s="83">
        <f t="shared" si="20"/>
        <v>0.26</v>
      </c>
      <c r="AF14" s="83">
        <f t="shared" si="21"/>
        <v>0.28999999999999998</v>
      </c>
      <c r="AG14" s="83">
        <f t="shared" si="22"/>
        <v>0.25</v>
      </c>
      <c r="AH14" s="83">
        <f t="shared" si="23"/>
        <v>0.26</v>
      </c>
      <c r="AI14" s="83">
        <f t="shared" si="24"/>
        <v>0.28000000000000003</v>
      </c>
      <c r="AJ14" s="83">
        <f t="shared" si="25"/>
        <v>0.26</v>
      </c>
    </row>
    <row r="15" spans="1:36" ht="12.95" customHeight="1" x14ac:dyDescent="0.15">
      <c r="A15" s="82">
        <v>682</v>
      </c>
      <c r="B15" s="108" t="s">
        <v>60</v>
      </c>
      <c r="C15" s="108"/>
      <c r="D15" s="82">
        <v>14</v>
      </c>
      <c r="E15" s="82">
        <v>9</v>
      </c>
      <c r="F15" s="4">
        <f t="shared" si="0"/>
        <v>7.0000000000000007E-2</v>
      </c>
      <c r="G15" s="5" t="s">
        <v>69</v>
      </c>
      <c r="H15" s="82" t="s">
        <v>65</v>
      </c>
      <c r="I15" s="82"/>
      <c r="J15" s="1" t="s">
        <v>15</v>
      </c>
      <c r="K15" s="83">
        <f t="shared" si="1"/>
        <v>7.0000000000000007E-2</v>
      </c>
      <c r="L15" s="83">
        <f t="shared" si="2"/>
        <v>7.0000000000000007E-2</v>
      </c>
      <c r="M15" s="83">
        <f t="shared" si="3"/>
        <v>7.0000000000000007E-2</v>
      </c>
      <c r="N15" s="83">
        <f t="shared" si="4"/>
        <v>7.0000000000000007E-2</v>
      </c>
      <c r="O15" s="83">
        <f t="shared" si="5"/>
        <v>0.08</v>
      </c>
      <c r="P15" s="83">
        <f t="shared" si="26"/>
        <v>7.0000000000000007E-2</v>
      </c>
      <c r="Q15" s="83">
        <f t="shared" si="6"/>
        <v>7.0000000000000007E-2</v>
      </c>
      <c r="R15" s="83">
        <f t="shared" si="7"/>
        <v>7.0000000000000007E-2</v>
      </c>
      <c r="S15" s="83">
        <f t="shared" si="8"/>
        <v>7.0000000000000007E-2</v>
      </c>
      <c r="T15" s="83">
        <f t="shared" si="9"/>
        <v>0.06</v>
      </c>
      <c r="U15" s="83">
        <f t="shared" si="10"/>
        <v>7.0000000000000007E-2</v>
      </c>
      <c r="V15" s="83">
        <f t="shared" si="11"/>
        <v>0.08</v>
      </c>
      <c r="W15" s="83">
        <f t="shared" si="12"/>
        <v>7.0000000000000007E-2</v>
      </c>
      <c r="X15" s="83">
        <f t="shared" si="13"/>
        <v>7.0000000000000007E-2</v>
      </c>
      <c r="Y15" s="83">
        <f t="shared" si="14"/>
        <v>0.06</v>
      </c>
      <c r="Z15" s="83">
        <f t="shared" si="15"/>
        <v>7.0000000000000007E-2</v>
      </c>
      <c r="AA15" s="83">
        <f t="shared" si="16"/>
        <v>7.0000000000000007E-2</v>
      </c>
      <c r="AB15" s="83">
        <f t="shared" si="17"/>
        <v>7.0000000000000007E-2</v>
      </c>
      <c r="AC15" s="83">
        <f t="shared" si="18"/>
        <v>7.0000000000000007E-2</v>
      </c>
      <c r="AD15" s="83">
        <f t="shared" si="19"/>
        <v>0.09</v>
      </c>
      <c r="AE15" s="83">
        <f t="shared" si="20"/>
        <v>0.06</v>
      </c>
      <c r="AF15" s="83">
        <f t="shared" si="21"/>
        <v>7.0000000000000007E-2</v>
      </c>
      <c r="AG15" s="83">
        <f t="shared" si="22"/>
        <v>7.0000000000000007E-2</v>
      </c>
      <c r="AH15" s="83">
        <f t="shared" si="23"/>
        <v>7.0000000000000007E-2</v>
      </c>
      <c r="AI15" s="83">
        <f t="shared" si="24"/>
        <v>7.0000000000000007E-2</v>
      </c>
      <c r="AJ15" s="83">
        <f t="shared" si="25"/>
        <v>7.0000000000000007E-2</v>
      </c>
    </row>
    <row r="16" spans="1:36" ht="12.95" customHeight="1" x14ac:dyDescent="0.15">
      <c r="A16" s="82">
        <v>683</v>
      </c>
      <c r="B16" s="108" t="s">
        <v>60</v>
      </c>
      <c r="C16" s="108"/>
      <c r="D16" s="82">
        <v>10</v>
      </c>
      <c r="E16" s="82">
        <v>8</v>
      </c>
      <c r="F16" s="4">
        <f t="shared" si="0"/>
        <v>0.03</v>
      </c>
      <c r="G16" s="5" t="s">
        <v>69</v>
      </c>
      <c r="H16" s="82" t="s">
        <v>65</v>
      </c>
      <c r="I16" s="82"/>
      <c r="J16" s="1" t="s">
        <v>15</v>
      </c>
      <c r="K16" s="83">
        <f t="shared" si="1"/>
        <v>0.03</v>
      </c>
      <c r="L16" s="83">
        <f t="shared" si="2"/>
        <v>0.03</v>
      </c>
      <c r="M16" s="83">
        <f t="shared" si="3"/>
        <v>0.03</v>
      </c>
      <c r="N16" s="83">
        <f t="shared" si="4"/>
        <v>0.04</v>
      </c>
      <c r="O16" s="83">
        <f t="shared" si="5"/>
        <v>0.04</v>
      </c>
      <c r="P16" s="83">
        <f t="shared" si="26"/>
        <v>0.03</v>
      </c>
      <c r="Q16" s="83">
        <f t="shared" si="6"/>
        <v>0.03</v>
      </c>
      <c r="R16" s="83">
        <f t="shared" si="7"/>
        <v>0.03</v>
      </c>
      <c r="S16" s="83">
        <f t="shared" si="8"/>
        <v>0.03</v>
      </c>
      <c r="T16" s="83">
        <f t="shared" si="9"/>
        <v>0.03</v>
      </c>
      <c r="U16" s="83">
        <f t="shared" si="10"/>
        <v>0.03</v>
      </c>
      <c r="V16" s="83">
        <f t="shared" si="11"/>
        <v>0.04</v>
      </c>
      <c r="W16" s="83">
        <f t="shared" si="12"/>
        <v>0.04</v>
      </c>
      <c r="X16" s="83">
        <f t="shared" si="13"/>
        <v>0.03</v>
      </c>
      <c r="Y16" s="83">
        <f t="shared" si="14"/>
        <v>0.03</v>
      </c>
      <c r="Z16" s="83">
        <f t="shared" si="15"/>
        <v>0.04</v>
      </c>
      <c r="AA16" s="83">
        <f t="shared" si="16"/>
        <v>0.03</v>
      </c>
      <c r="AB16" s="83">
        <f t="shared" si="17"/>
        <v>0.03</v>
      </c>
      <c r="AC16" s="83">
        <f t="shared" si="18"/>
        <v>0.03</v>
      </c>
      <c r="AD16" s="83">
        <f t="shared" si="19"/>
        <v>0.04</v>
      </c>
      <c r="AE16" s="83">
        <f t="shared" si="20"/>
        <v>0.03</v>
      </c>
      <c r="AF16" s="83">
        <f t="shared" si="21"/>
        <v>0.03</v>
      </c>
      <c r="AG16" s="83">
        <f t="shared" si="22"/>
        <v>0.03</v>
      </c>
      <c r="AH16" s="83">
        <f t="shared" si="23"/>
        <v>0.03</v>
      </c>
      <c r="AI16" s="83">
        <f t="shared" si="24"/>
        <v>0.04</v>
      </c>
      <c r="AJ16" s="83">
        <f t="shared" si="25"/>
        <v>0.03</v>
      </c>
    </row>
    <row r="17" spans="1:36" ht="12.95" customHeight="1" x14ac:dyDescent="0.15">
      <c r="A17" s="82">
        <v>684</v>
      </c>
      <c r="B17" s="108" t="s">
        <v>60</v>
      </c>
      <c r="C17" s="108"/>
      <c r="D17" s="82">
        <v>10</v>
      </c>
      <c r="E17" s="82">
        <v>8</v>
      </c>
      <c r="F17" s="4">
        <f t="shared" si="0"/>
        <v>0.03</v>
      </c>
      <c r="G17" s="82" t="s">
        <v>69</v>
      </c>
      <c r="H17" s="82" t="s">
        <v>65</v>
      </c>
      <c r="I17" s="82"/>
      <c r="J17" s="1" t="s">
        <v>15</v>
      </c>
      <c r="K17" s="83">
        <f t="shared" si="1"/>
        <v>0.03</v>
      </c>
      <c r="L17" s="83">
        <f t="shared" si="2"/>
        <v>0.03</v>
      </c>
      <c r="M17" s="83">
        <f t="shared" si="3"/>
        <v>0.03</v>
      </c>
      <c r="N17" s="83">
        <f t="shared" si="4"/>
        <v>0.04</v>
      </c>
      <c r="O17" s="83">
        <f t="shared" si="5"/>
        <v>0.04</v>
      </c>
      <c r="P17" s="83">
        <f t="shared" si="26"/>
        <v>0.03</v>
      </c>
      <c r="Q17" s="83">
        <f t="shared" si="6"/>
        <v>0.03</v>
      </c>
      <c r="R17" s="83">
        <f t="shared" si="7"/>
        <v>0.03</v>
      </c>
      <c r="S17" s="83">
        <f t="shared" si="8"/>
        <v>0.03</v>
      </c>
      <c r="T17" s="83">
        <f t="shared" si="9"/>
        <v>0.03</v>
      </c>
      <c r="U17" s="83">
        <f t="shared" si="10"/>
        <v>0.03</v>
      </c>
      <c r="V17" s="83">
        <f t="shared" si="11"/>
        <v>0.04</v>
      </c>
      <c r="W17" s="83">
        <f t="shared" si="12"/>
        <v>0.04</v>
      </c>
      <c r="X17" s="83">
        <f t="shared" si="13"/>
        <v>0.03</v>
      </c>
      <c r="Y17" s="83">
        <f t="shared" si="14"/>
        <v>0.03</v>
      </c>
      <c r="Z17" s="83">
        <f t="shared" si="15"/>
        <v>0.04</v>
      </c>
      <c r="AA17" s="83">
        <f t="shared" si="16"/>
        <v>0.03</v>
      </c>
      <c r="AB17" s="83">
        <f t="shared" si="17"/>
        <v>0.03</v>
      </c>
      <c r="AC17" s="83">
        <f t="shared" si="18"/>
        <v>0.03</v>
      </c>
      <c r="AD17" s="83">
        <f t="shared" si="19"/>
        <v>0.04</v>
      </c>
      <c r="AE17" s="83">
        <f t="shared" si="20"/>
        <v>0.03</v>
      </c>
      <c r="AF17" s="83">
        <f t="shared" si="21"/>
        <v>0.03</v>
      </c>
      <c r="AG17" s="83">
        <f t="shared" si="22"/>
        <v>0.03</v>
      </c>
      <c r="AH17" s="83">
        <f t="shared" si="23"/>
        <v>0.03</v>
      </c>
      <c r="AI17" s="83">
        <f t="shared" si="24"/>
        <v>0.04</v>
      </c>
      <c r="AJ17" s="83">
        <f t="shared" si="25"/>
        <v>0.03</v>
      </c>
    </row>
    <row r="18" spans="1:36" ht="12.95" customHeight="1" x14ac:dyDescent="0.15">
      <c r="A18" s="82">
        <v>685</v>
      </c>
      <c r="B18" s="108" t="s">
        <v>143</v>
      </c>
      <c r="C18" s="108"/>
      <c r="D18" s="82">
        <v>8</v>
      </c>
      <c r="E18" s="82">
        <v>8</v>
      </c>
      <c r="F18" s="4">
        <f t="shared" si="0"/>
        <v>0.02</v>
      </c>
      <c r="G18" s="5"/>
      <c r="H18" s="82" t="s">
        <v>65</v>
      </c>
      <c r="I18" s="82"/>
      <c r="J18" s="1" t="s">
        <v>15</v>
      </c>
      <c r="K18" s="83">
        <f t="shared" si="1"/>
        <v>0.02</v>
      </c>
      <c r="L18" s="83">
        <f t="shared" si="2"/>
        <v>0.02</v>
      </c>
      <c r="M18" s="83">
        <f t="shared" si="3"/>
        <v>0.02</v>
      </c>
      <c r="N18" s="83">
        <f t="shared" si="4"/>
        <v>0.02</v>
      </c>
      <c r="O18" s="83">
        <f t="shared" si="5"/>
        <v>0.02</v>
      </c>
      <c r="P18" s="83">
        <f t="shared" si="26"/>
        <v>0.02</v>
      </c>
      <c r="Q18" s="83">
        <f t="shared" si="6"/>
        <v>0.02</v>
      </c>
      <c r="R18" s="83">
        <f t="shared" si="7"/>
        <v>0.02</v>
      </c>
      <c r="S18" s="83">
        <f t="shared" si="8"/>
        <v>0.02</v>
      </c>
      <c r="T18" s="83">
        <f t="shared" si="9"/>
        <v>0.02</v>
      </c>
      <c r="U18" s="83">
        <f t="shared" si="10"/>
        <v>0.02</v>
      </c>
      <c r="V18" s="83">
        <f t="shared" si="11"/>
        <v>0.02</v>
      </c>
      <c r="W18" s="83">
        <f t="shared" si="12"/>
        <v>0.02</v>
      </c>
      <c r="X18" s="83">
        <f t="shared" si="13"/>
        <v>0.02</v>
      </c>
      <c r="Y18" s="83">
        <f t="shared" si="14"/>
        <v>0.02</v>
      </c>
      <c r="Z18" s="83">
        <f t="shared" si="15"/>
        <v>0.02</v>
      </c>
      <c r="AA18" s="83">
        <f t="shared" si="16"/>
        <v>0.02</v>
      </c>
      <c r="AB18" s="83">
        <f t="shared" si="17"/>
        <v>0.02</v>
      </c>
      <c r="AC18" s="83">
        <f t="shared" si="18"/>
        <v>0.02</v>
      </c>
      <c r="AD18" s="83">
        <f t="shared" si="19"/>
        <v>0.03</v>
      </c>
      <c r="AE18" s="83">
        <f t="shared" si="20"/>
        <v>0.02</v>
      </c>
      <c r="AF18" s="83">
        <f t="shared" si="21"/>
        <v>0.02</v>
      </c>
      <c r="AG18" s="83">
        <f t="shared" si="22"/>
        <v>0.02</v>
      </c>
      <c r="AH18" s="83">
        <f t="shared" si="23"/>
        <v>0.02</v>
      </c>
      <c r="AI18" s="83">
        <f t="shared" si="24"/>
        <v>0.02</v>
      </c>
      <c r="AJ18" s="83">
        <f t="shared" si="25"/>
        <v>0.02</v>
      </c>
    </row>
    <row r="19" spans="1:36" ht="12.95" customHeight="1" x14ac:dyDescent="0.15">
      <c r="A19" s="82">
        <v>686</v>
      </c>
      <c r="B19" s="108" t="s">
        <v>60</v>
      </c>
      <c r="C19" s="108"/>
      <c r="D19" s="82">
        <v>10</v>
      </c>
      <c r="E19" s="82">
        <v>9</v>
      </c>
      <c r="F19" s="4">
        <f t="shared" si="0"/>
        <v>0.04</v>
      </c>
      <c r="G19" s="5" t="s">
        <v>69</v>
      </c>
      <c r="H19" s="82" t="s">
        <v>65</v>
      </c>
      <c r="I19" s="82"/>
      <c r="J19" s="1" t="s">
        <v>15</v>
      </c>
      <c r="K19" s="83">
        <f t="shared" si="1"/>
        <v>0.04</v>
      </c>
      <c r="L19" s="83">
        <f t="shared" si="2"/>
        <v>0.04</v>
      </c>
      <c r="M19" s="83">
        <f t="shared" si="3"/>
        <v>0.04</v>
      </c>
      <c r="N19" s="83">
        <f t="shared" si="4"/>
        <v>0.04</v>
      </c>
      <c r="O19" s="83">
        <f t="shared" si="5"/>
        <v>0.04</v>
      </c>
      <c r="P19" s="83">
        <f t="shared" si="26"/>
        <v>0.04</v>
      </c>
      <c r="Q19" s="83">
        <f t="shared" si="6"/>
        <v>0.04</v>
      </c>
      <c r="R19" s="83">
        <f t="shared" si="7"/>
        <v>0.04</v>
      </c>
      <c r="S19" s="83">
        <f t="shared" si="8"/>
        <v>0.04</v>
      </c>
      <c r="T19" s="83">
        <f t="shared" si="9"/>
        <v>0.04</v>
      </c>
      <c r="U19" s="83">
        <f t="shared" si="10"/>
        <v>0.04</v>
      </c>
      <c r="V19" s="83">
        <f t="shared" si="11"/>
        <v>0.04</v>
      </c>
      <c r="W19" s="83">
        <f t="shared" si="12"/>
        <v>0.04</v>
      </c>
      <c r="X19" s="83">
        <f t="shared" si="13"/>
        <v>0.04</v>
      </c>
      <c r="Y19" s="83">
        <f t="shared" si="14"/>
        <v>0.03</v>
      </c>
      <c r="Z19" s="83">
        <f t="shared" si="15"/>
        <v>0.04</v>
      </c>
      <c r="AA19" s="83">
        <f t="shared" si="16"/>
        <v>0.04</v>
      </c>
      <c r="AB19" s="83">
        <f t="shared" si="17"/>
        <v>0.04</v>
      </c>
      <c r="AC19" s="83">
        <f t="shared" si="18"/>
        <v>0.04</v>
      </c>
      <c r="AD19" s="83">
        <f t="shared" si="19"/>
        <v>0.05</v>
      </c>
      <c r="AE19" s="83">
        <f t="shared" si="20"/>
        <v>0.03</v>
      </c>
      <c r="AF19" s="83">
        <f t="shared" si="21"/>
        <v>0.04</v>
      </c>
      <c r="AG19" s="83">
        <f t="shared" si="22"/>
        <v>0.04</v>
      </c>
      <c r="AH19" s="83">
        <f t="shared" si="23"/>
        <v>0.03</v>
      </c>
      <c r="AI19" s="83">
        <f t="shared" si="24"/>
        <v>0.04</v>
      </c>
      <c r="AJ19" s="83">
        <f t="shared" si="25"/>
        <v>0.04</v>
      </c>
    </row>
    <row r="20" spans="1:36" ht="12.95" customHeight="1" x14ac:dyDescent="0.15">
      <c r="A20" s="82">
        <v>687</v>
      </c>
      <c r="B20" s="108" t="s">
        <v>60</v>
      </c>
      <c r="C20" s="108"/>
      <c r="D20" s="82">
        <v>16</v>
      </c>
      <c r="E20" s="82">
        <v>12</v>
      </c>
      <c r="F20" s="4">
        <f t="shared" si="0"/>
        <v>0.11</v>
      </c>
      <c r="G20" s="5" t="s">
        <v>69</v>
      </c>
      <c r="H20" s="82" t="s">
        <v>65</v>
      </c>
      <c r="I20" s="82"/>
      <c r="J20" s="1" t="s">
        <v>15</v>
      </c>
      <c r="K20" s="83">
        <f t="shared" si="1"/>
        <v>0.12</v>
      </c>
      <c r="L20" s="83">
        <f t="shared" si="2"/>
        <v>0.12</v>
      </c>
      <c r="M20" s="83">
        <f t="shared" si="3"/>
        <v>0.12</v>
      </c>
      <c r="N20" s="83">
        <f t="shared" si="4"/>
        <v>0.13</v>
      </c>
      <c r="O20" s="83">
        <f t="shared" si="5"/>
        <v>0.13</v>
      </c>
      <c r="P20" s="83">
        <f t="shared" si="26"/>
        <v>0.12</v>
      </c>
      <c r="Q20" s="83">
        <f t="shared" si="6"/>
        <v>0.12</v>
      </c>
      <c r="R20" s="83">
        <f t="shared" si="7"/>
        <v>0.12</v>
      </c>
      <c r="S20" s="83">
        <f t="shared" si="8"/>
        <v>0.12</v>
      </c>
      <c r="T20" s="83">
        <f t="shared" si="9"/>
        <v>0.12</v>
      </c>
      <c r="U20" s="83">
        <f t="shared" si="10"/>
        <v>0.12</v>
      </c>
      <c r="V20" s="83">
        <f t="shared" si="11"/>
        <v>0.13</v>
      </c>
      <c r="W20" s="83">
        <f t="shared" si="12"/>
        <v>0.12</v>
      </c>
      <c r="X20" s="83">
        <f t="shared" si="13"/>
        <v>0.12</v>
      </c>
      <c r="Y20" s="83">
        <f t="shared" si="14"/>
        <v>0.11</v>
      </c>
      <c r="Z20" s="83">
        <f t="shared" si="15"/>
        <v>0.12</v>
      </c>
      <c r="AA20" s="83">
        <f t="shared" si="16"/>
        <v>0.11</v>
      </c>
      <c r="AB20" s="83">
        <f t="shared" si="17"/>
        <v>0.12</v>
      </c>
      <c r="AC20" s="83">
        <f t="shared" si="18"/>
        <v>0.12</v>
      </c>
      <c r="AD20" s="83">
        <f t="shared" si="19"/>
        <v>0.15</v>
      </c>
      <c r="AE20" s="83">
        <f t="shared" si="20"/>
        <v>0.11</v>
      </c>
      <c r="AF20" s="83">
        <f t="shared" si="21"/>
        <v>0.12</v>
      </c>
      <c r="AG20" s="83">
        <f t="shared" si="22"/>
        <v>0.11</v>
      </c>
      <c r="AH20" s="83">
        <f t="shared" si="23"/>
        <v>0.11</v>
      </c>
      <c r="AI20" s="83">
        <f t="shared" si="24"/>
        <v>0.13</v>
      </c>
      <c r="AJ20" s="83">
        <f t="shared" si="25"/>
        <v>0.11</v>
      </c>
    </row>
    <row r="21" spans="1:36" ht="12.95" customHeight="1" x14ac:dyDescent="0.15">
      <c r="A21" s="82">
        <v>688</v>
      </c>
      <c r="B21" s="108" t="s">
        <v>59</v>
      </c>
      <c r="C21" s="108"/>
      <c r="D21" s="82">
        <v>12</v>
      </c>
      <c r="E21" s="82">
        <v>11</v>
      </c>
      <c r="F21" s="4">
        <f t="shared" si="0"/>
        <v>0.06</v>
      </c>
      <c r="G21" s="5"/>
      <c r="H21" s="82"/>
      <c r="I21" s="82"/>
      <c r="J21" s="1" t="s">
        <v>15</v>
      </c>
      <c r="K21" s="83">
        <f t="shared" si="1"/>
        <v>7.0000000000000007E-2</v>
      </c>
      <c r="L21" s="83">
        <f t="shared" si="2"/>
        <v>7.0000000000000007E-2</v>
      </c>
      <c r="M21" s="83">
        <f t="shared" si="3"/>
        <v>7.0000000000000007E-2</v>
      </c>
      <c r="N21" s="83">
        <f t="shared" si="4"/>
        <v>7.0000000000000007E-2</v>
      </c>
      <c r="O21" s="83">
        <f t="shared" si="5"/>
        <v>7.0000000000000007E-2</v>
      </c>
      <c r="P21" s="83">
        <f t="shared" si="26"/>
        <v>7.0000000000000007E-2</v>
      </c>
      <c r="Q21" s="83">
        <f t="shared" si="6"/>
        <v>0.06</v>
      </c>
      <c r="R21" s="83">
        <f t="shared" si="7"/>
        <v>7.0000000000000007E-2</v>
      </c>
      <c r="S21" s="83">
        <f t="shared" si="8"/>
        <v>7.0000000000000007E-2</v>
      </c>
      <c r="T21" s="83">
        <f t="shared" si="9"/>
        <v>7.0000000000000007E-2</v>
      </c>
      <c r="U21" s="83">
        <f t="shared" si="10"/>
        <v>7.0000000000000007E-2</v>
      </c>
      <c r="V21" s="83">
        <f t="shared" si="11"/>
        <v>7.0000000000000007E-2</v>
      </c>
      <c r="W21" s="83">
        <f t="shared" si="12"/>
        <v>7.0000000000000007E-2</v>
      </c>
      <c r="X21" s="83">
        <f t="shared" si="13"/>
        <v>7.0000000000000007E-2</v>
      </c>
      <c r="Y21" s="83">
        <f t="shared" si="14"/>
        <v>0.06</v>
      </c>
      <c r="Z21" s="83">
        <f t="shared" si="15"/>
        <v>7.0000000000000007E-2</v>
      </c>
      <c r="AA21" s="83">
        <f t="shared" si="16"/>
        <v>0.06</v>
      </c>
      <c r="AB21" s="83">
        <f t="shared" si="17"/>
        <v>0.06</v>
      </c>
      <c r="AC21" s="83">
        <f t="shared" si="18"/>
        <v>7.0000000000000007E-2</v>
      </c>
      <c r="AD21" s="83">
        <f t="shared" si="19"/>
        <v>0.08</v>
      </c>
      <c r="AE21" s="83">
        <f t="shared" si="20"/>
        <v>0.06</v>
      </c>
      <c r="AF21" s="83">
        <f t="shared" si="21"/>
        <v>0.06</v>
      </c>
      <c r="AG21" s="83">
        <f t="shared" si="22"/>
        <v>0.06</v>
      </c>
      <c r="AH21" s="83">
        <f t="shared" si="23"/>
        <v>0.06</v>
      </c>
      <c r="AI21" s="83">
        <f t="shared" si="24"/>
        <v>7.0000000000000007E-2</v>
      </c>
      <c r="AJ21" s="83">
        <f t="shared" si="25"/>
        <v>0.06</v>
      </c>
    </row>
    <row r="22" spans="1:36" ht="12.95" customHeight="1" x14ac:dyDescent="0.15">
      <c r="A22" s="82">
        <v>689</v>
      </c>
      <c r="B22" s="108" t="s">
        <v>127</v>
      </c>
      <c r="C22" s="108"/>
      <c r="D22" s="82">
        <v>18</v>
      </c>
      <c r="E22" s="82">
        <v>10</v>
      </c>
      <c r="F22" s="4">
        <f t="shared" si="0"/>
        <v>0.12</v>
      </c>
      <c r="G22" s="5"/>
      <c r="H22" s="82" t="s">
        <v>65</v>
      </c>
      <c r="I22" s="82"/>
      <c r="J22" s="1" t="s">
        <v>15</v>
      </c>
      <c r="K22" s="83">
        <f t="shared" si="1"/>
        <v>0.12</v>
      </c>
      <c r="L22" s="83">
        <f t="shared" si="2"/>
        <v>0.13</v>
      </c>
      <c r="M22" s="83">
        <f t="shared" si="3"/>
        <v>0.12</v>
      </c>
      <c r="N22" s="83">
        <f t="shared" si="4"/>
        <v>0.13</v>
      </c>
      <c r="O22" s="83">
        <f t="shared" si="5"/>
        <v>0.13</v>
      </c>
      <c r="P22" s="83">
        <f t="shared" si="26"/>
        <v>0.13</v>
      </c>
      <c r="Q22" s="83">
        <f t="shared" si="6"/>
        <v>0.12</v>
      </c>
      <c r="R22" s="83">
        <f t="shared" si="7"/>
        <v>0.13</v>
      </c>
      <c r="S22" s="83">
        <f t="shared" si="8"/>
        <v>0.12</v>
      </c>
      <c r="T22" s="83">
        <f t="shared" si="9"/>
        <v>0.11</v>
      </c>
      <c r="U22" s="83">
        <f t="shared" si="10"/>
        <v>0.13</v>
      </c>
      <c r="V22" s="83">
        <f t="shared" si="11"/>
        <v>0.14000000000000001</v>
      </c>
      <c r="W22" s="83">
        <f t="shared" si="12"/>
        <v>0.13</v>
      </c>
      <c r="X22" s="83">
        <f t="shared" si="13"/>
        <v>0.13</v>
      </c>
      <c r="Y22" s="83">
        <f t="shared" si="14"/>
        <v>0.12</v>
      </c>
      <c r="Z22" s="83">
        <f t="shared" si="15"/>
        <v>0.13</v>
      </c>
      <c r="AA22" s="83">
        <f t="shared" si="16"/>
        <v>0.12</v>
      </c>
      <c r="AB22" s="83">
        <f t="shared" si="17"/>
        <v>0.13</v>
      </c>
      <c r="AC22" s="83">
        <f t="shared" si="18"/>
        <v>0.13</v>
      </c>
      <c r="AD22" s="83">
        <f t="shared" si="19"/>
        <v>0.15</v>
      </c>
      <c r="AE22" s="83">
        <f t="shared" si="20"/>
        <v>0.11</v>
      </c>
      <c r="AF22" s="83">
        <f t="shared" si="21"/>
        <v>0.13</v>
      </c>
      <c r="AG22" s="83">
        <f t="shared" si="22"/>
        <v>0.12</v>
      </c>
      <c r="AH22" s="83">
        <f t="shared" si="23"/>
        <v>0.12</v>
      </c>
      <c r="AI22" s="83">
        <f t="shared" si="24"/>
        <v>0.13</v>
      </c>
      <c r="AJ22" s="83">
        <f t="shared" si="25"/>
        <v>0.12</v>
      </c>
    </row>
    <row r="23" spans="1:36" ht="12.95" customHeight="1" x14ac:dyDescent="0.15">
      <c r="A23" s="82">
        <v>690</v>
      </c>
      <c r="B23" s="108" t="s">
        <v>61</v>
      </c>
      <c r="C23" s="108"/>
      <c r="D23" s="82">
        <v>16</v>
      </c>
      <c r="E23" s="82">
        <v>12</v>
      </c>
      <c r="F23" s="4">
        <f t="shared" si="0"/>
        <v>0.11</v>
      </c>
      <c r="G23" s="5" t="s">
        <v>69</v>
      </c>
      <c r="H23" s="82" t="s">
        <v>65</v>
      </c>
      <c r="I23" s="82"/>
      <c r="J23" s="1" t="s">
        <v>15</v>
      </c>
      <c r="K23" s="83">
        <f t="shared" si="1"/>
        <v>0.12</v>
      </c>
      <c r="L23" s="83">
        <f t="shared" si="2"/>
        <v>0.12</v>
      </c>
      <c r="M23" s="83">
        <f t="shared" si="3"/>
        <v>0.12</v>
      </c>
      <c r="N23" s="83">
        <f t="shared" si="4"/>
        <v>0.13</v>
      </c>
      <c r="O23" s="83">
        <f t="shared" si="5"/>
        <v>0.13</v>
      </c>
      <c r="P23" s="83">
        <f t="shared" si="26"/>
        <v>0.12</v>
      </c>
      <c r="Q23" s="83">
        <f t="shared" si="6"/>
        <v>0.12</v>
      </c>
      <c r="R23" s="83">
        <f t="shared" si="7"/>
        <v>0.12</v>
      </c>
      <c r="S23" s="83">
        <f t="shared" si="8"/>
        <v>0.12</v>
      </c>
      <c r="T23" s="83">
        <f t="shared" si="9"/>
        <v>0.12</v>
      </c>
      <c r="U23" s="83">
        <f t="shared" si="10"/>
        <v>0.12</v>
      </c>
      <c r="V23" s="83">
        <f t="shared" si="11"/>
        <v>0.13</v>
      </c>
      <c r="W23" s="83">
        <f t="shared" si="12"/>
        <v>0.12</v>
      </c>
      <c r="X23" s="83">
        <f t="shared" si="13"/>
        <v>0.12</v>
      </c>
      <c r="Y23" s="83">
        <f t="shared" si="14"/>
        <v>0.11</v>
      </c>
      <c r="Z23" s="83">
        <f t="shared" si="15"/>
        <v>0.12</v>
      </c>
      <c r="AA23" s="83">
        <f t="shared" si="16"/>
        <v>0.11</v>
      </c>
      <c r="AB23" s="83">
        <f t="shared" si="17"/>
        <v>0.12</v>
      </c>
      <c r="AC23" s="83">
        <f t="shared" si="18"/>
        <v>0.12</v>
      </c>
      <c r="AD23" s="83">
        <f t="shared" si="19"/>
        <v>0.15</v>
      </c>
      <c r="AE23" s="83">
        <f t="shared" si="20"/>
        <v>0.11</v>
      </c>
      <c r="AF23" s="83">
        <f t="shared" si="21"/>
        <v>0.12</v>
      </c>
      <c r="AG23" s="83">
        <f t="shared" si="22"/>
        <v>0.11</v>
      </c>
      <c r="AH23" s="83">
        <f t="shared" si="23"/>
        <v>0.11</v>
      </c>
      <c r="AI23" s="83">
        <f t="shared" si="24"/>
        <v>0.13</v>
      </c>
      <c r="AJ23" s="83">
        <f t="shared" si="25"/>
        <v>0.11</v>
      </c>
    </row>
    <row r="24" spans="1:36" ht="12.95" customHeight="1" x14ac:dyDescent="0.15">
      <c r="A24" s="82">
        <v>691</v>
      </c>
      <c r="B24" s="108" t="s">
        <v>61</v>
      </c>
      <c r="C24" s="108"/>
      <c r="D24" s="82">
        <v>16</v>
      </c>
      <c r="E24" s="82">
        <v>12</v>
      </c>
      <c r="F24" s="4">
        <f t="shared" si="0"/>
        <v>0.11</v>
      </c>
      <c r="G24" s="5" t="s">
        <v>69</v>
      </c>
      <c r="H24" s="82" t="s">
        <v>65</v>
      </c>
      <c r="I24" s="82"/>
      <c r="J24" s="1" t="s">
        <v>15</v>
      </c>
      <c r="K24" s="83">
        <f t="shared" si="1"/>
        <v>0.12</v>
      </c>
      <c r="L24" s="83">
        <f t="shared" si="2"/>
        <v>0.12</v>
      </c>
      <c r="M24" s="83">
        <f t="shared" si="3"/>
        <v>0.12</v>
      </c>
      <c r="N24" s="83">
        <f t="shared" si="4"/>
        <v>0.13</v>
      </c>
      <c r="O24" s="83">
        <f t="shared" si="5"/>
        <v>0.13</v>
      </c>
      <c r="P24" s="83">
        <f t="shared" si="26"/>
        <v>0.12</v>
      </c>
      <c r="Q24" s="83">
        <f t="shared" si="6"/>
        <v>0.12</v>
      </c>
      <c r="R24" s="83">
        <f t="shared" si="7"/>
        <v>0.12</v>
      </c>
      <c r="S24" s="83">
        <f t="shared" si="8"/>
        <v>0.12</v>
      </c>
      <c r="T24" s="83">
        <f t="shared" si="9"/>
        <v>0.12</v>
      </c>
      <c r="U24" s="83">
        <f t="shared" si="10"/>
        <v>0.12</v>
      </c>
      <c r="V24" s="83">
        <f t="shared" si="11"/>
        <v>0.13</v>
      </c>
      <c r="W24" s="83">
        <f t="shared" si="12"/>
        <v>0.12</v>
      </c>
      <c r="X24" s="83">
        <f t="shared" si="13"/>
        <v>0.12</v>
      </c>
      <c r="Y24" s="83">
        <f t="shared" si="14"/>
        <v>0.11</v>
      </c>
      <c r="Z24" s="83">
        <f t="shared" si="15"/>
        <v>0.12</v>
      </c>
      <c r="AA24" s="83">
        <f t="shared" si="16"/>
        <v>0.11</v>
      </c>
      <c r="AB24" s="83">
        <f t="shared" si="17"/>
        <v>0.12</v>
      </c>
      <c r="AC24" s="83">
        <f t="shared" si="18"/>
        <v>0.12</v>
      </c>
      <c r="AD24" s="83">
        <f t="shared" si="19"/>
        <v>0.15</v>
      </c>
      <c r="AE24" s="83">
        <f t="shared" si="20"/>
        <v>0.11</v>
      </c>
      <c r="AF24" s="83">
        <f t="shared" si="21"/>
        <v>0.12</v>
      </c>
      <c r="AG24" s="83">
        <f t="shared" si="22"/>
        <v>0.11</v>
      </c>
      <c r="AH24" s="83">
        <f t="shared" si="23"/>
        <v>0.11</v>
      </c>
      <c r="AI24" s="83">
        <f t="shared" si="24"/>
        <v>0.13</v>
      </c>
      <c r="AJ24" s="83">
        <f t="shared" si="25"/>
        <v>0.11</v>
      </c>
    </row>
    <row r="25" spans="1:36" ht="12.95" customHeight="1" x14ac:dyDescent="0.15">
      <c r="A25" s="82">
        <v>692</v>
      </c>
      <c r="B25" s="108" t="s">
        <v>127</v>
      </c>
      <c r="C25" s="108"/>
      <c r="D25" s="82">
        <v>20</v>
      </c>
      <c r="E25" s="82">
        <v>11</v>
      </c>
      <c r="F25" s="4">
        <f t="shared" si="0"/>
        <v>0.16</v>
      </c>
      <c r="G25" s="6"/>
      <c r="H25" s="82" t="s">
        <v>65</v>
      </c>
      <c r="I25" s="82"/>
      <c r="J25" s="1" t="s">
        <v>15</v>
      </c>
      <c r="K25" s="83">
        <f t="shared" si="1"/>
        <v>0.16</v>
      </c>
      <c r="L25" s="83">
        <f t="shared" si="2"/>
        <v>0.17</v>
      </c>
      <c r="M25" s="83">
        <f t="shared" si="3"/>
        <v>0.16</v>
      </c>
      <c r="N25" s="83">
        <f t="shared" si="4"/>
        <v>0.17</v>
      </c>
      <c r="O25" s="83">
        <f t="shared" si="5"/>
        <v>0.18</v>
      </c>
      <c r="P25" s="83">
        <f t="shared" si="26"/>
        <v>0.17</v>
      </c>
      <c r="Q25" s="83">
        <f t="shared" si="6"/>
        <v>0.16</v>
      </c>
      <c r="R25" s="83">
        <f t="shared" si="7"/>
        <v>0.17</v>
      </c>
      <c r="S25" s="83">
        <f t="shared" si="8"/>
        <v>0.17</v>
      </c>
      <c r="T25" s="83">
        <f t="shared" si="9"/>
        <v>0.16</v>
      </c>
      <c r="U25" s="83">
        <f t="shared" si="10"/>
        <v>0.17</v>
      </c>
      <c r="V25" s="83">
        <f t="shared" si="11"/>
        <v>0.18</v>
      </c>
      <c r="W25" s="83">
        <f t="shared" si="12"/>
        <v>0.17</v>
      </c>
      <c r="X25" s="83">
        <f t="shared" si="13"/>
        <v>0.17</v>
      </c>
      <c r="Y25" s="83">
        <f t="shared" si="14"/>
        <v>0.16</v>
      </c>
      <c r="Z25" s="83">
        <f t="shared" si="15"/>
        <v>0.17</v>
      </c>
      <c r="AA25" s="83">
        <f t="shared" si="16"/>
        <v>0.16</v>
      </c>
      <c r="AB25" s="83">
        <f t="shared" si="17"/>
        <v>0.18</v>
      </c>
      <c r="AC25" s="83">
        <f t="shared" si="18"/>
        <v>0.17</v>
      </c>
      <c r="AD25" s="83">
        <f t="shared" si="19"/>
        <v>0.19</v>
      </c>
      <c r="AE25" s="83">
        <f t="shared" si="20"/>
        <v>0.15</v>
      </c>
      <c r="AF25" s="83">
        <f t="shared" si="21"/>
        <v>0.18</v>
      </c>
      <c r="AG25" s="83">
        <f t="shared" si="22"/>
        <v>0.16</v>
      </c>
      <c r="AH25" s="83">
        <f t="shared" si="23"/>
        <v>0.16</v>
      </c>
      <c r="AI25" s="83">
        <f t="shared" si="24"/>
        <v>0.17</v>
      </c>
      <c r="AJ25" s="83">
        <f t="shared" si="25"/>
        <v>0.16</v>
      </c>
    </row>
    <row r="26" spans="1:36" ht="12.95" customHeight="1" x14ac:dyDescent="0.15">
      <c r="A26" s="82">
        <v>693</v>
      </c>
      <c r="B26" s="108" t="s">
        <v>61</v>
      </c>
      <c r="C26" s="108"/>
      <c r="D26" s="82">
        <v>12</v>
      </c>
      <c r="E26" s="82">
        <v>9</v>
      </c>
      <c r="F26" s="4">
        <f t="shared" si="0"/>
        <v>0.05</v>
      </c>
      <c r="G26" s="7"/>
      <c r="H26" s="82" t="s">
        <v>65</v>
      </c>
      <c r="I26" s="82"/>
      <c r="J26" s="1" t="s">
        <v>15</v>
      </c>
      <c r="K26" s="83">
        <f t="shared" si="1"/>
        <v>0.05</v>
      </c>
      <c r="L26" s="83">
        <f t="shared" si="2"/>
        <v>0.05</v>
      </c>
      <c r="M26" s="83">
        <f t="shared" si="3"/>
        <v>0.05</v>
      </c>
      <c r="N26" s="83">
        <f t="shared" si="4"/>
        <v>0.06</v>
      </c>
      <c r="O26" s="83">
        <f t="shared" si="5"/>
        <v>0.06</v>
      </c>
      <c r="P26" s="83">
        <f t="shared" si="26"/>
        <v>0.05</v>
      </c>
      <c r="Q26" s="83">
        <f t="shared" si="6"/>
        <v>0.05</v>
      </c>
      <c r="R26" s="83">
        <f t="shared" si="7"/>
        <v>0.05</v>
      </c>
      <c r="S26" s="83">
        <f t="shared" si="8"/>
        <v>0.05</v>
      </c>
      <c r="T26" s="83">
        <f t="shared" si="9"/>
        <v>0.05</v>
      </c>
      <c r="U26" s="83">
        <f t="shared" si="10"/>
        <v>0.05</v>
      </c>
      <c r="V26" s="83">
        <f t="shared" si="11"/>
        <v>0.06</v>
      </c>
      <c r="W26" s="83">
        <f t="shared" si="12"/>
        <v>0.06</v>
      </c>
      <c r="X26" s="83">
        <f t="shared" si="13"/>
        <v>0.05</v>
      </c>
      <c r="Y26" s="83">
        <f t="shared" si="14"/>
        <v>0.05</v>
      </c>
      <c r="Z26" s="83">
        <f t="shared" si="15"/>
        <v>0.06</v>
      </c>
      <c r="AA26" s="83">
        <f t="shared" si="16"/>
        <v>0.05</v>
      </c>
      <c r="AB26" s="83">
        <f t="shared" si="17"/>
        <v>0.05</v>
      </c>
      <c r="AC26" s="83">
        <f t="shared" si="18"/>
        <v>0.05</v>
      </c>
      <c r="AD26" s="83">
        <f t="shared" si="19"/>
        <v>7.0000000000000007E-2</v>
      </c>
      <c r="AE26" s="83">
        <f t="shared" si="20"/>
        <v>0.05</v>
      </c>
      <c r="AF26" s="83">
        <f t="shared" si="21"/>
        <v>0.05</v>
      </c>
      <c r="AG26" s="83">
        <f t="shared" si="22"/>
        <v>0.05</v>
      </c>
      <c r="AH26" s="83">
        <f t="shared" si="23"/>
        <v>0.05</v>
      </c>
      <c r="AI26" s="83">
        <f t="shared" si="24"/>
        <v>0.06</v>
      </c>
      <c r="AJ26" s="83">
        <f t="shared" si="25"/>
        <v>0.05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260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23</v>
      </c>
      <c r="D47" s="14">
        <f>COUNTIF(G4:G43,"*下層*")</f>
        <v>0</v>
      </c>
      <c r="E47" s="14">
        <f>COUNTA(A4:A43)</f>
        <v>23</v>
      </c>
      <c r="F47" s="10"/>
      <c r="G47" s="15">
        <f>C47*100</f>
        <v>2300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2.1900000000000008</v>
      </c>
      <c r="D50" s="16">
        <f>SUMIF(G4:G43,"*下層*",F4:F43)</f>
        <v>0</v>
      </c>
      <c r="E50" s="4">
        <f>SUM(F4:F43)</f>
        <v>2.1900000000000008</v>
      </c>
      <c r="F50" s="13"/>
      <c r="G50" s="17">
        <f>C50*100</f>
        <v>219.00000000000009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形状比＝71、Sr＝21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17</v>
      </c>
      <c r="D54" s="14">
        <f>COUNTIF(H4:H43,"▲")</f>
        <v>0</v>
      </c>
      <c r="E54" s="14">
        <f>COUNTA(H4:H43)</f>
        <v>17</v>
      </c>
      <c r="F54" s="10"/>
      <c r="G54" s="15">
        <f>C54*100</f>
        <v>1700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1.1500000000000001</v>
      </c>
      <c r="D57" s="16">
        <f>SUMIF(H4:H43,"▲",F4:F43)</f>
        <v>0</v>
      </c>
      <c r="E57" s="16">
        <f>SUM(C57:D57)</f>
        <v>1.1500000000000001</v>
      </c>
      <c r="F57" s="13"/>
      <c r="G57" s="19">
        <f>C57*100</f>
        <v>115.00000000000001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73.900000000000006</v>
      </c>
      <c r="D61" s="20" t="str">
        <f>IF(D47&gt;0,ROUND(D54/D47*100,1),"")</f>
        <v/>
      </c>
      <c r="E61" s="20">
        <f>ROUND(E54/E47*100,1)</f>
        <v>73.900000000000006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52.5</v>
      </c>
      <c r="D62" s="20" t="str">
        <f>IF(D47&gt;0,ROUND(D57/D50*100,1),"")</f>
        <v/>
      </c>
      <c r="E62" s="20">
        <f>ROUND(E57/E50*100,1)</f>
        <v>52.5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1.0400000000000007</v>
      </c>
      <c r="D69" s="16" t="str">
        <f>IF(D66&gt;0,D50-D57,"")</f>
        <v/>
      </c>
      <c r="E69" s="4">
        <f>SUM(C69:D69)</f>
        <v>1.0400000000000007</v>
      </c>
      <c r="F69" s="13"/>
      <c r="G69" s="17">
        <f>C69*100</f>
        <v>104.00000000000007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95" priority="16" stopIfTrue="1">
      <formula>AND(($H4="スギ"),(#REF!&lt;12))</formula>
    </cfRule>
  </conditionalFormatting>
  <conditionalFormatting sqref="L4:L43">
    <cfRule type="expression" dxfId="494" priority="15" stopIfTrue="1">
      <formula>AND(($H4="スギ"),(#REF!&lt;22),(#REF!&gt;=12))</formula>
    </cfRule>
  </conditionalFormatting>
  <conditionalFormatting sqref="M4:M43">
    <cfRule type="expression" dxfId="493" priority="14" stopIfTrue="1">
      <formula>AND(($H4="スギ"),(#REF!&lt;32),(#REF!&gt;=22))</formula>
    </cfRule>
  </conditionalFormatting>
  <conditionalFormatting sqref="N4:N43">
    <cfRule type="expression" dxfId="492" priority="13" stopIfTrue="1">
      <formula>AND(($H4="スギ"),(#REF!&lt;42),(#REF!&gt;=32))</formula>
    </cfRule>
  </conditionalFormatting>
  <conditionalFormatting sqref="U4:U43 Z4:AF43 AJ4:AJ43 O4:P43">
    <cfRule type="expression" dxfId="491" priority="12" stopIfTrue="1">
      <formula>AND(($H4="スギ"),(#REF!&gt;=42))</formula>
    </cfRule>
  </conditionalFormatting>
  <conditionalFormatting sqref="Q4:Q43 AA4:AA43">
    <cfRule type="expression" dxfId="490" priority="11" stopIfTrue="1">
      <formula>AND(($H4="ヒノキ"),(#REF!&lt;12))</formula>
    </cfRule>
  </conditionalFormatting>
  <conditionalFormatting sqref="R4:R43 AB4:AE43">
    <cfRule type="expression" dxfId="489" priority="10" stopIfTrue="1">
      <formula>AND(($H4="ヒノキ"),(#REF!&lt;22),(#REF!&gt;=12))</formula>
    </cfRule>
  </conditionalFormatting>
  <conditionalFormatting sqref="S4:S43">
    <cfRule type="expression" dxfId="488" priority="9" stopIfTrue="1">
      <formula>AND(($H4="ヒノキ"),(#REF!&lt;32),(#REF!&gt;=22))</formula>
    </cfRule>
  </conditionalFormatting>
  <conditionalFormatting sqref="T4:U43 Z4:AF43 AJ4:AJ43">
    <cfRule type="expression" dxfId="487" priority="8" stopIfTrue="1">
      <formula>AND(($H4="ヒノキ"),(#REF!&gt;=32))</formula>
    </cfRule>
  </conditionalFormatting>
  <conditionalFormatting sqref="V4:V43 AA4:AA43">
    <cfRule type="expression" dxfId="486" priority="7" stopIfTrue="1">
      <formula>AND(($H4="アカマツ"),(#REF!&lt;12))</formula>
    </cfRule>
  </conditionalFormatting>
  <conditionalFormatting sqref="W4:W43 AB4:AB43">
    <cfRule type="expression" dxfId="485" priority="6" stopIfTrue="1">
      <formula>AND(($H4="アカマツ"),(#REF!&lt;22),(#REF!&gt;=12))</formula>
    </cfRule>
  </conditionalFormatting>
  <conditionalFormatting sqref="X4:X43 AC4:AC43">
    <cfRule type="expression" dxfId="484" priority="5" stopIfTrue="1">
      <formula>AND(($H4="アカマツ"),(#REF!&lt;42),(#REF!&gt;=22))</formula>
    </cfRule>
  </conditionalFormatting>
  <conditionalFormatting sqref="Y4:AF43 AJ4:AJ43">
    <cfRule type="expression" dxfId="483" priority="4" stopIfTrue="1">
      <formula>AND(($H4="アカマツ"),(#REF!&gt;=42))</formula>
    </cfRule>
  </conditionalFormatting>
  <conditionalFormatting sqref="AG4:AG43">
    <cfRule type="expression" dxfId="482" priority="3" stopIfTrue="1">
      <formula>AND(($H4&lt;&gt;"スギ"),($H4&lt;&gt;"ヒノキ"),($H4&lt;&gt;"アカマツ"),(#REF!&lt;12))</formula>
    </cfRule>
  </conditionalFormatting>
  <conditionalFormatting sqref="AH4:AH43">
    <cfRule type="expression" dxfId="4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AJ120"/>
  <sheetViews>
    <sheetView showGridLines="0" view="pageBreakPreview" topLeftCell="A16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136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631</v>
      </c>
      <c r="B4" s="108" t="s">
        <v>63</v>
      </c>
      <c r="C4" s="108"/>
      <c r="D4" s="82">
        <v>16</v>
      </c>
      <c r="E4" s="82">
        <v>12</v>
      </c>
      <c r="F4" s="4">
        <f t="shared" ref="F4:F43" si="0">IF(D4&gt;0,IF(B4="スギ",P4,IF(B4="ヒノキ",U4,IF(B4="アカマツ",Z4,IF(B4="カラマツ",AF4,AJ4)))),"")</f>
        <v>0.11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0.12</v>
      </c>
      <c r="L4" s="83">
        <f t="shared" ref="L4:L43" si="2">ROUND(10^(-5+0.73504+1.83346*LOG(D4)+1.06569*LOG(E4)),2)</f>
        <v>0.12</v>
      </c>
      <c r="M4" s="83">
        <f t="shared" ref="M4:M43" si="3">ROUND(10^(-5+0.71514+1.74357*LOG(D4)+1.17719*LOG(E4)),2)</f>
        <v>0.12</v>
      </c>
      <c r="N4" s="83">
        <f t="shared" ref="N4:N43" si="4">ROUND(10^(-5+0.82956+1.76381*LOG(D4)+1.06412*LOG(E4)),2)</f>
        <v>0.13</v>
      </c>
      <c r="O4" s="83">
        <f t="shared" ref="O4:O43" si="5">ROUND(10^(-5+0.88226+1.79204*LOG(D4)+0.99303*LOG(E4)),2)</f>
        <v>0.13</v>
      </c>
      <c r="P4" s="83">
        <f>HLOOKUP($D4,K$3:O$43,MATCH($A4,$A$3:$A$43,0),1)</f>
        <v>0.12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0.12</v>
      </c>
      <c r="R4" s="83">
        <f t="shared" ref="R4:R43" si="7">ROUND(10^(1.905709*LOG(D4)+1.011385*LOG(E4)-4.293729),2)</f>
        <v>0.12</v>
      </c>
      <c r="S4" s="83">
        <f t="shared" ref="S4:S43" si="8">ROUND(10^(1.771888*LOG(D4)+1.138415*LOG(E4)-4.271259),2)</f>
        <v>0.12</v>
      </c>
      <c r="T4" s="83">
        <f t="shared" ref="T4:T43" si="9">ROUND(10^(1.671519*LOG(D4)+1.363617*LOG(E4)-4.404407),2)</f>
        <v>0.12</v>
      </c>
      <c r="U4" s="83">
        <f t="shared" ref="U4:U43" si="10">HLOOKUP($D4,Q$3:T$43,MATCH($A4,$A$3:$A$43,0),1)</f>
        <v>0.12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0.13</v>
      </c>
      <c r="W4" s="83">
        <f t="shared" ref="W4:W43" si="12">ROUND(10^(-4.155639+1.847898*LOG(D4)+0.951955*LOG(E4)),2)</f>
        <v>0.12</v>
      </c>
      <c r="X4" s="83">
        <f t="shared" ref="X4:X43" si="13">ROUND(10^(-4.194535+1.804172*LOG(D4)+1.034248*LOG(E4)),2)</f>
        <v>0.12</v>
      </c>
      <c r="Y4" s="83">
        <f t="shared" ref="Y4:Y43" si="14">ROUND(10^(-4.42347+2.006485*LOG(D4)+0.967757*LOG(E4)),2)</f>
        <v>0.11</v>
      </c>
      <c r="Z4" s="83">
        <f t="shared" ref="Z4:Z43" si="15">HLOOKUP($D4,V$3:Y$43,MATCH($A4,$A$3:$A$43,0),1)</f>
        <v>0.12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0.11</v>
      </c>
      <c r="AB4" s="83">
        <f t="shared" ref="AB4:AB43" si="17">ROUND(10^(1.979213*LOG(D4)+0.998347*LOG(E4)-4.369281),2)</f>
        <v>0.12</v>
      </c>
      <c r="AC4" s="83">
        <f t="shared" ref="AC4:AC43" si="18">ROUND(10^(1.904401*LOG(D4)+1.062478*LOG(E4)-4.348104),2)</f>
        <v>0.12</v>
      </c>
      <c r="AD4" s="83">
        <f t="shared" ref="AD4:AD43" si="19">ROUND(10^(1.640825*LOG(D4)+1.080387*LOG(E4)-3.976731),2)</f>
        <v>0.15</v>
      </c>
      <c r="AE4" s="83">
        <f t="shared" ref="AE4:AE43" si="20">ROUND(10^(1.90887*LOG(D4)+1.088002*LOG(E4)-4.431495),2)</f>
        <v>0.11</v>
      </c>
      <c r="AF4" s="83">
        <f t="shared" ref="AF4:AF43" si="21">HLOOKUP($D4,AA$3:AE$43,MATCH($A4,$A$3:$A$43,0),1)</f>
        <v>0.12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0.11</v>
      </c>
      <c r="AH4" s="83">
        <f t="shared" ref="AH4:AH43" si="23">ROUND(10^(1.93813902*LOG(D4)+0.96697002*LOG(E4)-4.32216295),2)</f>
        <v>0.11</v>
      </c>
      <c r="AI4" s="83">
        <f t="shared" ref="AI4:AI43" si="24">ROUND(10^(1.82464098*LOG(D4)+0.97625989*LOG(E4)-4.15096808),2)</f>
        <v>0.13</v>
      </c>
      <c r="AJ4" s="83">
        <f t="shared" ref="AJ4:AJ43" si="25">HLOOKUP($D4,AG$3:AI$43,MATCH($A4,$A$3:$A$43,0),1)</f>
        <v>0.11</v>
      </c>
    </row>
    <row r="5" spans="1:36" ht="12.95" customHeight="1" x14ac:dyDescent="0.15">
      <c r="A5" s="82">
        <v>632</v>
      </c>
      <c r="B5" s="108" t="s">
        <v>63</v>
      </c>
      <c r="C5" s="108"/>
      <c r="D5" s="82">
        <v>8</v>
      </c>
      <c r="E5" s="82">
        <v>7</v>
      </c>
      <c r="F5" s="4">
        <f t="shared" si="0"/>
        <v>0.02</v>
      </c>
      <c r="G5" s="5"/>
      <c r="H5" s="82" t="s">
        <v>65</v>
      </c>
      <c r="I5" s="82"/>
      <c r="J5" s="1" t="s">
        <v>15</v>
      </c>
      <c r="K5" s="83">
        <f t="shared" si="1"/>
        <v>0.02</v>
      </c>
      <c r="L5" s="83">
        <f t="shared" si="2"/>
        <v>0.02</v>
      </c>
      <c r="M5" s="83">
        <f t="shared" si="3"/>
        <v>0.02</v>
      </c>
      <c r="N5" s="83">
        <f t="shared" si="4"/>
        <v>0.02</v>
      </c>
      <c r="O5" s="83">
        <f t="shared" si="5"/>
        <v>0.02</v>
      </c>
      <c r="P5" s="83">
        <f t="shared" ref="P5:P43" si="26">HLOOKUP($D5,K$3:O$43,MATCH(A5,$A$3:$A$43,0),1)</f>
        <v>0.02</v>
      </c>
      <c r="Q5" s="83">
        <f t="shared" si="6"/>
        <v>0.02</v>
      </c>
      <c r="R5" s="83">
        <f t="shared" si="7"/>
        <v>0.02</v>
      </c>
      <c r="S5" s="83">
        <f t="shared" si="8"/>
        <v>0.02</v>
      </c>
      <c r="T5" s="83">
        <f t="shared" si="9"/>
        <v>0.02</v>
      </c>
      <c r="U5" s="83">
        <f t="shared" si="10"/>
        <v>0.02</v>
      </c>
      <c r="V5" s="83">
        <f t="shared" si="11"/>
        <v>0.02</v>
      </c>
      <c r="W5" s="83">
        <f t="shared" si="12"/>
        <v>0.02</v>
      </c>
      <c r="X5" s="83">
        <f t="shared" si="13"/>
        <v>0.02</v>
      </c>
      <c r="Y5" s="83">
        <f t="shared" si="14"/>
        <v>0.02</v>
      </c>
      <c r="Z5" s="83">
        <f t="shared" si="15"/>
        <v>0.02</v>
      </c>
      <c r="AA5" s="83">
        <f t="shared" si="16"/>
        <v>0.02</v>
      </c>
      <c r="AB5" s="83">
        <f t="shared" si="17"/>
        <v>0.02</v>
      </c>
      <c r="AC5" s="83">
        <f t="shared" si="18"/>
        <v>0.02</v>
      </c>
      <c r="AD5" s="83">
        <f t="shared" si="19"/>
        <v>0.03</v>
      </c>
      <c r="AE5" s="83">
        <f t="shared" si="20"/>
        <v>0.02</v>
      </c>
      <c r="AF5" s="83">
        <f t="shared" si="21"/>
        <v>0.02</v>
      </c>
      <c r="AG5" s="83">
        <f t="shared" si="22"/>
        <v>0.02</v>
      </c>
      <c r="AH5" s="83">
        <f t="shared" si="23"/>
        <v>0.02</v>
      </c>
      <c r="AI5" s="83">
        <f t="shared" si="24"/>
        <v>0.02</v>
      </c>
      <c r="AJ5" s="83">
        <f t="shared" si="25"/>
        <v>0.02</v>
      </c>
    </row>
    <row r="6" spans="1:36" ht="12.95" customHeight="1" x14ac:dyDescent="0.15">
      <c r="A6" s="82">
        <v>633</v>
      </c>
      <c r="B6" s="108" t="s">
        <v>64</v>
      </c>
      <c r="C6" s="108"/>
      <c r="D6" s="82">
        <v>8</v>
      </c>
      <c r="E6" s="82">
        <v>6</v>
      </c>
      <c r="F6" s="4">
        <f t="shared" si="0"/>
        <v>0.02</v>
      </c>
      <c r="G6" s="5"/>
      <c r="H6" s="82" t="s">
        <v>65</v>
      </c>
      <c r="I6" s="82"/>
      <c r="J6" s="1" t="s">
        <v>15</v>
      </c>
      <c r="K6" s="83">
        <f t="shared" si="1"/>
        <v>0.02</v>
      </c>
      <c r="L6" s="83">
        <f t="shared" si="2"/>
        <v>0.02</v>
      </c>
      <c r="M6" s="83">
        <f t="shared" si="3"/>
        <v>0.02</v>
      </c>
      <c r="N6" s="83">
        <f t="shared" si="4"/>
        <v>0.02</v>
      </c>
      <c r="O6" s="83">
        <f t="shared" si="5"/>
        <v>0.02</v>
      </c>
      <c r="P6" s="83">
        <f t="shared" si="26"/>
        <v>0.02</v>
      </c>
      <c r="Q6" s="83">
        <f t="shared" si="6"/>
        <v>0.02</v>
      </c>
      <c r="R6" s="83">
        <f t="shared" si="7"/>
        <v>0.02</v>
      </c>
      <c r="S6" s="83">
        <f t="shared" si="8"/>
        <v>0.02</v>
      </c>
      <c r="T6" s="83">
        <f t="shared" si="9"/>
        <v>0.01</v>
      </c>
      <c r="U6" s="83">
        <f t="shared" si="10"/>
        <v>0.02</v>
      </c>
      <c r="V6" s="83">
        <f t="shared" si="11"/>
        <v>0.02</v>
      </c>
      <c r="W6" s="83">
        <f t="shared" si="12"/>
        <v>0.02</v>
      </c>
      <c r="X6" s="83">
        <f t="shared" si="13"/>
        <v>0.02</v>
      </c>
      <c r="Y6" s="83">
        <f t="shared" si="14"/>
        <v>0.01</v>
      </c>
      <c r="Z6" s="83">
        <f t="shared" si="15"/>
        <v>0.02</v>
      </c>
      <c r="AA6" s="83">
        <f t="shared" si="16"/>
        <v>0.02</v>
      </c>
      <c r="AB6" s="83">
        <f t="shared" si="17"/>
        <v>0.02</v>
      </c>
      <c r="AC6" s="83">
        <f t="shared" si="18"/>
        <v>0.02</v>
      </c>
      <c r="AD6" s="83">
        <f t="shared" si="19"/>
        <v>0.02</v>
      </c>
      <c r="AE6" s="83">
        <f t="shared" si="20"/>
        <v>0.01</v>
      </c>
      <c r="AF6" s="83">
        <f t="shared" si="21"/>
        <v>0.02</v>
      </c>
      <c r="AG6" s="83">
        <f t="shared" si="22"/>
        <v>0.02</v>
      </c>
      <c r="AH6" s="83">
        <f t="shared" si="23"/>
        <v>0.02</v>
      </c>
      <c r="AI6" s="83">
        <f t="shared" si="24"/>
        <v>0.02</v>
      </c>
      <c r="AJ6" s="83">
        <f t="shared" si="25"/>
        <v>0.02</v>
      </c>
    </row>
    <row r="7" spans="1:36" ht="12.95" customHeight="1" x14ac:dyDescent="0.15">
      <c r="A7" s="82">
        <v>634</v>
      </c>
      <c r="B7" s="108" t="s">
        <v>64</v>
      </c>
      <c r="C7" s="108"/>
      <c r="D7" s="82">
        <v>8</v>
      </c>
      <c r="E7" s="82">
        <v>6</v>
      </c>
      <c r="F7" s="4">
        <f t="shared" si="0"/>
        <v>0.02</v>
      </c>
      <c r="G7" s="5"/>
      <c r="H7" s="82" t="s">
        <v>65</v>
      </c>
      <c r="I7" s="82"/>
      <c r="J7" s="1" t="s">
        <v>15</v>
      </c>
      <c r="K7" s="83">
        <f t="shared" si="1"/>
        <v>0.02</v>
      </c>
      <c r="L7" s="83">
        <f t="shared" si="2"/>
        <v>0.02</v>
      </c>
      <c r="M7" s="83">
        <f t="shared" si="3"/>
        <v>0.02</v>
      </c>
      <c r="N7" s="83">
        <f t="shared" si="4"/>
        <v>0.02</v>
      </c>
      <c r="O7" s="83">
        <f t="shared" si="5"/>
        <v>0.02</v>
      </c>
      <c r="P7" s="83">
        <f t="shared" si="26"/>
        <v>0.02</v>
      </c>
      <c r="Q7" s="83">
        <f t="shared" si="6"/>
        <v>0.02</v>
      </c>
      <c r="R7" s="83">
        <f t="shared" si="7"/>
        <v>0.02</v>
      </c>
      <c r="S7" s="83">
        <f t="shared" si="8"/>
        <v>0.02</v>
      </c>
      <c r="T7" s="83">
        <f t="shared" si="9"/>
        <v>0.01</v>
      </c>
      <c r="U7" s="83">
        <f t="shared" si="10"/>
        <v>0.02</v>
      </c>
      <c r="V7" s="83">
        <f t="shared" si="11"/>
        <v>0.02</v>
      </c>
      <c r="W7" s="83">
        <f t="shared" si="12"/>
        <v>0.02</v>
      </c>
      <c r="X7" s="83">
        <f t="shared" si="13"/>
        <v>0.02</v>
      </c>
      <c r="Y7" s="83">
        <f t="shared" si="14"/>
        <v>0.01</v>
      </c>
      <c r="Z7" s="83">
        <f t="shared" si="15"/>
        <v>0.02</v>
      </c>
      <c r="AA7" s="83">
        <f t="shared" si="16"/>
        <v>0.02</v>
      </c>
      <c r="AB7" s="83">
        <f t="shared" si="17"/>
        <v>0.02</v>
      </c>
      <c r="AC7" s="83">
        <f t="shared" si="18"/>
        <v>0.02</v>
      </c>
      <c r="AD7" s="83">
        <f t="shared" si="19"/>
        <v>0.02</v>
      </c>
      <c r="AE7" s="83">
        <f t="shared" si="20"/>
        <v>0.01</v>
      </c>
      <c r="AF7" s="83">
        <f t="shared" si="21"/>
        <v>0.02</v>
      </c>
      <c r="AG7" s="83">
        <f t="shared" si="22"/>
        <v>0.02</v>
      </c>
      <c r="AH7" s="83">
        <f t="shared" si="23"/>
        <v>0.02</v>
      </c>
      <c r="AI7" s="83">
        <f t="shared" si="24"/>
        <v>0.02</v>
      </c>
      <c r="AJ7" s="83">
        <f t="shared" si="25"/>
        <v>0.02</v>
      </c>
    </row>
    <row r="8" spans="1:36" ht="12.95" customHeight="1" x14ac:dyDescent="0.15">
      <c r="A8" s="82">
        <v>635</v>
      </c>
      <c r="B8" s="108" t="s">
        <v>61</v>
      </c>
      <c r="C8" s="108"/>
      <c r="D8" s="82">
        <v>20</v>
      </c>
      <c r="E8" s="82">
        <v>13</v>
      </c>
      <c r="F8" s="4">
        <f t="shared" si="0"/>
        <v>0.19</v>
      </c>
      <c r="G8" s="5"/>
      <c r="H8" s="82"/>
      <c r="I8" s="82"/>
      <c r="J8" s="1" t="s">
        <v>15</v>
      </c>
      <c r="K8" s="83">
        <f t="shared" si="1"/>
        <v>0.19</v>
      </c>
      <c r="L8" s="83">
        <f t="shared" si="2"/>
        <v>0.2</v>
      </c>
      <c r="M8" s="83">
        <f t="shared" si="3"/>
        <v>0.2</v>
      </c>
      <c r="N8" s="83">
        <f t="shared" si="4"/>
        <v>0.2</v>
      </c>
      <c r="O8" s="83">
        <f t="shared" si="5"/>
        <v>0.21</v>
      </c>
      <c r="P8" s="83">
        <f t="shared" si="26"/>
        <v>0.2</v>
      </c>
      <c r="Q8" s="83">
        <f t="shared" si="6"/>
        <v>0.19</v>
      </c>
      <c r="R8" s="83">
        <f t="shared" si="7"/>
        <v>0.21</v>
      </c>
      <c r="S8" s="83">
        <f t="shared" si="8"/>
        <v>0.2</v>
      </c>
      <c r="T8" s="83">
        <f t="shared" si="9"/>
        <v>0.19</v>
      </c>
      <c r="U8" s="83">
        <f t="shared" si="10"/>
        <v>0.21</v>
      </c>
      <c r="V8" s="83">
        <f t="shared" si="11"/>
        <v>0.22</v>
      </c>
      <c r="W8" s="83">
        <f t="shared" si="12"/>
        <v>0.2</v>
      </c>
      <c r="X8" s="83">
        <f t="shared" si="13"/>
        <v>0.2</v>
      </c>
      <c r="Y8" s="83">
        <f t="shared" si="14"/>
        <v>0.18</v>
      </c>
      <c r="Z8" s="83">
        <f t="shared" si="15"/>
        <v>0.2</v>
      </c>
      <c r="AA8" s="83">
        <f t="shared" si="16"/>
        <v>0.18</v>
      </c>
      <c r="AB8" s="83">
        <f t="shared" si="17"/>
        <v>0.21</v>
      </c>
      <c r="AC8" s="83">
        <f t="shared" si="18"/>
        <v>0.21</v>
      </c>
      <c r="AD8" s="83">
        <f t="shared" si="19"/>
        <v>0.23</v>
      </c>
      <c r="AE8" s="83">
        <f t="shared" si="20"/>
        <v>0.18</v>
      </c>
      <c r="AF8" s="83">
        <f t="shared" si="21"/>
        <v>0.21</v>
      </c>
      <c r="AG8" s="83">
        <f t="shared" si="22"/>
        <v>0.18</v>
      </c>
      <c r="AH8" s="83">
        <f t="shared" si="23"/>
        <v>0.19</v>
      </c>
      <c r="AI8" s="83">
        <f t="shared" si="24"/>
        <v>0.2</v>
      </c>
      <c r="AJ8" s="83">
        <f t="shared" si="25"/>
        <v>0.19</v>
      </c>
    </row>
    <row r="9" spans="1:36" ht="12.95" customHeight="1" x14ac:dyDescent="0.15">
      <c r="A9" s="82">
        <v>636</v>
      </c>
      <c r="B9" s="108" t="s">
        <v>85</v>
      </c>
      <c r="C9" s="108"/>
      <c r="D9" s="82">
        <v>10</v>
      </c>
      <c r="E9" s="82">
        <v>9</v>
      </c>
      <c r="F9" s="4">
        <f t="shared" si="0"/>
        <v>0.04</v>
      </c>
      <c r="G9" s="5"/>
      <c r="H9" s="82" t="s">
        <v>65</v>
      </c>
      <c r="I9" s="82"/>
      <c r="J9" s="1" t="s">
        <v>15</v>
      </c>
      <c r="K9" s="83">
        <f t="shared" si="1"/>
        <v>0.04</v>
      </c>
      <c r="L9" s="83">
        <f t="shared" si="2"/>
        <v>0.04</v>
      </c>
      <c r="M9" s="83">
        <f t="shared" si="3"/>
        <v>0.04</v>
      </c>
      <c r="N9" s="83">
        <f t="shared" si="4"/>
        <v>0.04</v>
      </c>
      <c r="O9" s="83">
        <f t="shared" si="5"/>
        <v>0.04</v>
      </c>
      <c r="P9" s="83">
        <f t="shared" si="26"/>
        <v>0.04</v>
      </c>
      <c r="Q9" s="83">
        <f t="shared" si="6"/>
        <v>0.04</v>
      </c>
      <c r="R9" s="83">
        <f t="shared" si="7"/>
        <v>0.04</v>
      </c>
      <c r="S9" s="83">
        <f t="shared" si="8"/>
        <v>0.04</v>
      </c>
      <c r="T9" s="83">
        <f t="shared" si="9"/>
        <v>0.04</v>
      </c>
      <c r="U9" s="83">
        <f t="shared" si="10"/>
        <v>0.04</v>
      </c>
      <c r="V9" s="83">
        <f t="shared" si="11"/>
        <v>0.04</v>
      </c>
      <c r="W9" s="83">
        <f t="shared" si="12"/>
        <v>0.04</v>
      </c>
      <c r="X9" s="83">
        <f t="shared" si="13"/>
        <v>0.04</v>
      </c>
      <c r="Y9" s="83">
        <f t="shared" si="14"/>
        <v>0.03</v>
      </c>
      <c r="Z9" s="83">
        <f t="shared" si="15"/>
        <v>0.04</v>
      </c>
      <c r="AA9" s="83">
        <f t="shared" si="16"/>
        <v>0.04</v>
      </c>
      <c r="AB9" s="83">
        <f t="shared" si="17"/>
        <v>0.04</v>
      </c>
      <c r="AC9" s="83">
        <f t="shared" si="18"/>
        <v>0.04</v>
      </c>
      <c r="AD9" s="83">
        <f t="shared" si="19"/>
        <v>0.05</v>
      </c>
      <c r="AE9" s="83">
        <f t="shared" si="20"/>
        <v>0.03</v>
      </c>
      <c r="AF9" s="83">
        <f t="shared" si="21"/>
        <v>0.04</v>
      </c>
      <c r="AG9" s="83">
        <f t="shared" si="22"/>
        <v>0.04</v>
      </c>
      <c r="AH9" s="83">
        <f t="shared" si="23"/>
        <v>0.03</v>
      </c>
      <c r="AI9" s="83">
        <f t="shared" si="24"/>
        <v>0.04</v>
      </c>
      <c r="AJ9" s="83">
        <f t="shared" si="25"/>
        <v>0.04</v>
      </c>
    </row>
    <row r="10" spans="1:36" ht="12.95" customHeight="1" x14ac:dyDescent="0.15">
      <c r="A10" s="82">
        <v>637</v>
      </c>
      <c r="B10" s="108" t="s">
        <v>60</v>
      </c>
      <c r="C10" s="108"/>
      <c r="D10" s="82">
        <v>10</v>
      </c>
      <c r="E10" s="82">
        <v>6</v>
      </c>
      <c r="F10" s="4">
        <f t="shared" si="0"/>
        <v>0.03</v>
      </c>
      <c r="G10" s="5"/>
      <c r="H10" s="82" t="s">
        <v>65</v>
      </c>
      <c r="I10" s="82"/>
      <c r="J10" s="1" t="s">
        <v>15</v>
      </c>
      <c r="K10" s="83">
        <f t="shared" si="1"/>
        <v>0.03</v>
      </c>
      <c r="L10" s="83">
        <f t="shared" si="2"/>
        <v>0.02</v>
      </c>
      <c r="M10" s="83">
        <f t="shared" si="3"/>
        <v>0.02</v>
      </c>
      <c r="N10" s="83">
        <f t="shared" si="4"/>
        <v>0.03</v>
      </c>
      <c r="O10" s="83">
        <f t="shared" si="5"/>
        <v>0.03</v>
      </c>
      <c r="P10" s="83">
        <f t="shared" si="26"/>
        <v>0.03</v>
      </c>
      <c r="Q10" s="83">
        <f t="shared" si="6"/>
        <v>0.03</v>
      </c>
      <c r="R10" s="83">
        <f t="shared" si="7"/>
        <v>0.03</v>
      </c>
      <c r="S10" s="83">
        <f t="shared" si="8"/>
        <v>0.02</v>
      </c>
      <c r="T10" s="83">
        <f t="shared" si="9"/>
        <v>0.02</v>
      </c>
      <c r="U10" s="83">
        <f t="shared" si="10"/>
        <v>0.03</v>
      </c>
      <c r="V10" s="83">
        <f t="shared" si="11"/>
        <v>0.03</v>
      </c>
      <c r="W10" s="83">
        <f t="shared" si="12"/>
        <v>0.03</v>
      </c>
      <c r="X10" s="83">
        <f t="shared" si="13"/>
        <v>0.03</v>
      </c>
      <c r="Y10" s="83">
        <f t="shared" si="14"/>
        <v>0.02</v>
      </c>
      <c r="Z10" s="83">
        <f t="shared" si="15"/>
        <v>0.03</v>
      </c>
      <c r="AA10" s="83">
        <f t="shared" si="16"/>
        <v>0.02</v>
      </c>
      <c r="AB10" s="83">
        <f t="shared" si="17"/>
        <v>0.02</v>
      </c>
      <c r="AC10" s="83">
        <f t="shared" si="18"/>
        <v>0.02</v>
      </c>
      <c r="AD10" s="83">
        <f t="shared" si="19"/>
        <v>0.03</v>
      </c>
      <c r="AE10" s="83">
        <f t="shared" si="20"/>
        <v>0.02</v>
      </c>
      <c r="AF10" s="83">
        <f t="shared" si="21"/>
        <v>0.02</v>
      </c>
      <c r="AG10" s="83">
        <f t="shared" si="22"/>
        <v>0.03</v>
      </c>
      <c r="AH10" s="83">
        <f t="shared" si="23"/>
        <v>0.02</v>
      </c>
      <c r="AI10" s="83">
        <f t="shared" si="24"/>
        <v>0.03</v>
      </c>
      <c r="AJ10" s="83">
        <f t="shared" si="25"/>
        <v>0.03</v>
      </c>
    </row>
    <row r="11" spans="1:36" ht="12.95" customHeight="1" x14ac:dyDescent="0.15">
      <c r="A11" s="82">
        <v>638</v>
      </c>
      <c r="B11" s="108" t="s">
        <v>58</v>
      </c>
      <c r="C11" s="108"/>
      <c r="D11" s="82">
        <v>10</v>
      </c>
      <c r="E11" s="82">
        <v>9</v>
      </c>
      <c r="F11" s="4">
        <f t="shared" si="0"/>
        <v>0.04</v>
      </c>
      <c r="G11" s="5"/>
      <c r="H11" s="82" t="s">
        <v>65</v>
      </c>
      <c r="I11" s="82"/>
      <c r="J11" s="1" t="s">
        <v>15</v>
      </c>
      <c r="K11" s="83">
        <f t="shared" si="1"/>
        <v>0.04</v>
      </c>
      <c r="L11" s="83">
        <f t="shared" si="2"/>
        <v>0.04</v>
      </c>
      <c r="M11" s="83">
        <f t="shared" si="3"/>
        <v>0.04</v>
      </c>
      <c r="N11" s="83">
        <f t="shared" si="4"/>
        <v>0.04</v>
      </c>
      <c r="O11" s="83">
        <f t="shared" si="5"/>
        <v>0.04</v>
      </c>
      <c r="P11" s="83">
        <f t="shared" si="26"/>
        <v>0.04</v>
      </c>
      <c r="Q11" s="83">
        <f t="shared" si="6"/>
        <v>0.04</v>
      </c>
      <c r="R11" s="83">
        <f t="shared" si="7"/>
        <v>0.04</v>
      </c>
      <c r="S11" s="83">
        <f t="shared" si="8"/>
        <v>0.04</v>
      </c>
      <c r="T11" s="83">
        <f t="shared" si="9"/>
        <v>0.04</v>
      </c>
      <c r="U11" s="83">
        <f t="shared" si="10"/>
        <v>0.04</v>
      </c>
      <c r="V11" s="83">
        <f t="shared" si="11"/>
        <v>0.04</v>
      </c>
      <c r="W11" s="83">
        <f t="shared" si="12"/>
        <v>0.04</v>
      </c>
      <c r="X11" s="83">
        <f t="shared" si="13"/>
        <v>0.04</v>
      </c>
      <c r="Y11" s="83">
        <f t="shared" si="14"/>
        <v>0.03</v>
      </c>
      <c r="Z11" s="83">
        <f t="shared" si="15"/>
        <v>0.04</v>
      </c>
      <c r="AA11" s="83">
        <f t="shared" si="16"/>
        <v>0.04</v>
      </c>
      <c r="AB11" s="83">
        <f t="shared" si="17"/>
        <v>0.04</v>
      </c>
      <c r="AC11" s="83">
        <f t="shared" si="18"/>
        <v>0.04</v>
      </c>
      <c r="AD11" s="83">
        <f t="shared" si="19"/>
        <v>0.05</v>
      </c>
      <c r="AE11" s="83">
        <f t="shared" si="20"/>
        <v>0.03</v>
      </c>
      <c r="AF11" s="83">
        <f t="shared" si="21"/>
        <v>0.04</v>
      </c>
      <c r="AG11" s="83">
        <f t="shared" si="22"/>
        <v>0.04</v>
      </c>
      <c r="AH11" s="83">
        <f t="shared" si="23"/>
        <v>0.03</v>
      </c>
      <c r="AI11" s="83">
        <f t="shared" si="24"/>
        <v>0.04</v>
      </c>
      <c r="AJ11" s="83">
        <f t="shared" si="25"/>
        <v>0.04</v>
      </c>
    </row>
    <row r="12" spans="1:36" ht="12.95" customHeight="1" x14ac:dyDescent="0.15">
      <c r="A12" s="82">
        <v>639</v>
      </c>
      <c r="B12" s="108" t="s">
        <v>85</v>
      </c>
      <c r="C12" s="108"/>
      <c r="D12" s="82">
        <v>18</v>
      </c>
      <c r="E12" s="82">
        <v>11</v>
      </c>
      <c r="F12" s="4">
        <f t="shared" si="0"/>
        <v>0.13</v>
      </c>
      <c r="G12" s="5"/>
      <c r="H12" s="82" t="s">
        <v>65</v>
      </c>
      <c r="I12" s="82"/>
      <c r="J12" s="1" t="s">
        <v>15</v>
      </c>
      <c r="K12" s="83">
        <f t="shared" si="1"/>
        <v>0.13</v>
      </c>
      <c r="L12" s="83">
        <f t="shared" si="2"/>
        <v>0.14000000000000001</v>
      </c>
      <c r="M12" s="83">
        <f t="shared" si="3"/>
        <v>0.13</v>
      </c>
      <c r="N12" s="83">
        <f t="shared" si="4"/>
        <v>0.14000000000000001</v>
      </c>
      <c r="O12" s="83">
        <f t="shared" si="5"/>
        <v>0.15</v>
      </c>
      <c r="P12" s="83">
        <f t="shared" si="26"/>
        <v>0.14000000000000001</v>
      </c>
      <c r="Q12" s="83">
        <f t="shared" si="6"/>
        <v>0.13</v>
      </c>
      <c r="R12" s="83">
        <f t="shared" si="7"/>
        <v>0.14000000000000001</v>
      </c>
      <c r="S12" s="83">
        <f t="shared" si="8"/>
        <v>0.14000000000000001</v>
      </c>
      <c r="T12" s="83">
        <f t="shared" si="9"/>
        <v>0.13</v>
      </c>
      <c r="U12" s="83">
        <f t="shared" si="10"/>
        <v>0.14000000000000001</v>
      </c>
      <c r="V12" s="83">
        <f t="shared" si="11"/>
        <v>0.15</v>
      </c>
      <c r="W12" s="83">
        <f t="shared" si="12"/>
        <v>0.14000000000000001</v>
      </c>
      <c r="X12" s="83">
        <f t="shared" si="13"/>
        <v>0.14000000000000001</v>
      </c>
      <c r="Y12" s="83">
        <f t="shared" si="14"/>
        <v>0.13</v>
      </c>
      <c r="Z12" s="83">
        <f t="shared" si="15"/>
        <v>0.14000000000000001</v>
      </c>
      <c r="AA12" s="83">
        <f t="shared" si="16"/>
        <v>0.13</v>
      </c>
      <c r="AB12" s="83">
        <f t="shared" si="17"/>
        <v>0.14000000000000001</v>
      </c>
      <c r="AC12" s="83">
        <f t="shared" si="18"/>
        <v>0.14000000000000001</v>
      </c>
      <c r="AD12" s="83">
        <f t="shared" si="19"/>
        <v>0.16</v>
      </c>
      <c r="AE12" s="83">
        <f t="shared" si="20"/>
        <v>0.13</v>
      </c>
      <c r="AF12" s="83">
        <f t="shared" si="21"/>
        <v>0.14000000000000001</v>
      </c>
      <c r="AG12" s="83">
        <f t="shared" si="22"/>
        <v>0.13</v>
      </c>
      <c r="AH12" s="83">
        <f t="shared" si="23"/>
        <v>0.13</v>
      </c>
      <c r="AI12" s="83">
        <f t="shared" si="24"/>
        <v>0.14000000000000001</v>
      </c>
      <c r="AJ12" s="83">
        <f t="shared" si="25"/>
        <v>0.13</v>
      </c>
    </row>
    <row r="13" spans="1:36" ht="12.95" customHeight="1" x14ac:dyDescent="0.15">
      <c r="A13" s="82">
        <v>640</v>
      </c>
      <c r="B13" s="108" t="s">
        <v>63</v>
      </c>
      <c r="C13" s="108"/>
      <c r="D13" s="82">
        <v>10</v>
      </c>
      <c r="E13" s="82">
        <v>10</v>
      </c>
      <c r="F13" s="4">
        <f t="shared" si="0"/>
        <v>0.04</v>
      </c>
      <c r="G13" s="5"/>
      <c r="H13" s="82" t="s">
        <v>65</v>
      </c>
      <c r="I13" s="82"/>
      <c r="J13" s="1" t="s">
        <v>15</v>
      </c>
      <c r="K13" s="83">
        <f t="shared" si="1"/>
        <v>0.04</v>
      </c>
      <c r="L13" s="83">
        <f t="shared" si="2"/>
        <v>0.04</v>
      </c>
      <c r="M13" s="83">
        <f t="shared" si="3"/>
        <v>0.04</v>
      </c>
      <c r="N13" s="83">
        <f t="shared" si="4"/>
        <v>0.05</v>
      </c>
      <c r="O13" s="83">
        <f t="shared" si="5"/>
        <v>0.05</v>
      </c>
      <c r="P13" s="83">
        <f t="shared" si="26"/>
        <v>0.04</v>
      </c>
      <c r="Q13" s="83">
        <f t="shared" si="6"/>
        <v>0.04</v>
      </c>
      <c r="R13" s="83">
        <f t="shared" si="7"/>
        <v>0.04</v>
      </c>
      <c r="S13" s="83">
        <f t="shared" si="8"/>
        <v>0.04</v>
      </c>
      <c r="T13" s="83">
        <f t="shared" si="9"/>
        <v>0.04</v>
      </c>
      <c r="U13" s="83">
        <f t="shared" si="10"/>
        <v>0.04</v>
      </c>
      <c r="V13" s="83">
        <f t="shared" si="11"/>
        <v>0.04</v>
      </c>
      <c r="W13" s="83">
        <f t="shared" si="12"/>
        <v>0.04</v>
      </c>
      <c r="X13" s="83">
        <f t="shared" si="13"/>
        <v>0.04</v>
      </c>
      <c r="Y13" s="83">
        <f t="shared" si="14"/>
        <v>0.04</v>
      </c>
      <c r="Z13" s="83">
        <f t="shared" si="15"/>
        <v>0.04</v>
      </c>
      <c r="AA13" s="83">
        <f t="shared" si="16"/>
        <v>0.04</v>
      </c>
      <c r="AB13" s="83">
        <f t="shared" si="17"/>
        <v>0.04</v>
      </c>
      <c r="AC13" s="83">
        <f t="shared" si="18"/>
        <v>0.04</v>
      </c>
      <c r="AD13" s="83">
        <f t="shared" si="19"/>
        <v>0.06</v>
      </c>
      <c r="AE13" s="83">
        <f t="shared" si="20"/>
        <v>0.04</v>
      </c>
      <c r="AF13" s="83">
        <f t="shared" si="21"/>
        <v>0.04</v>
      </c>
      <c r="AG13" s="83">
        <f t="shared" si="22"/>
        <v>0.04</v>
      </c>
      <c r="AH13" s="83">
        <f t="shared" si="23"/>
        <v>0.04</v>
      </c>
      <c r="AI13" s="83">
        <f t="shared" si="24"/>
        <v>0.04</v>
      </c>
      <c r="AJ13" s="83">
        <f t="shared" si="25"/>
        <v>0.04</v>
      </c>
    </row>
    <row r="14" spans="1:36" ht="12.95" customHeight="1" x14ac:dyDescent="0.15">
      <c r="A14" s="82">
        <v>641</v>
      </c>
      <c r="B14" s="108" t="s">
        <v>63</v>
      </c>
      <c r="C14" s="108"/>
      <c r="D14" s="82">
        <v>10</v>
      </c>
      <c r="E14" s="82">
        <v>10</v>
      </c>
      <c r="F14" s="4">
        <f t="shared" si="0"/>
        <v>0.04</v>
      </c>
      <c r="G14" s="5"/>
      <c r="H14" s="82" t="s">
        <v>65</v>
      </c>
      <c r="I14" s="82"/>
      <c r="J14" s="1" t="s">
        <v>15</v>
      </c>
      <c r="K14" s="83">
        <f t="shared" si="1"/>
        <v>0.04</v>
      </c>
      <c r="L14" s="83">
        <f t="shared" si="2"/>
        <v>0.04</v>
      </c>
      <c r="M14" s="83">
        <f t="shared" si="3"/>
        <v>0.04</v>
      </c>
      <c r="N14" s="83">
        <f t="shared" si="4"/>
        <v>0.05</v>
      </c>
      <c r="O14" s="83">
        <f t="shared" si="5"/>
        <v>0.05</v>
      </c>
      <c r="P14" s="83">
        <f t="shared" si="26"/>
        <v>0.04</v>
      </c>
      <c r="Q14" s="83">
        <f t="shared" si="6"/>
        <v>0.04</v>
      </c>
      <c r="R14" s="83">
        <f t="shared" si="7"/>
        <v>0.04</v>
      </c>
      <c r="S14" s="83">
        <f t="shared" si="8"/>
        <v>0.04</v>
      </c>
      <c r="T14" s="83">
        <f t="shared" si="9"/>
        <v>0.04</v>
      </c>
      <c r="U14" s="83">
        <f t="shared" si="10"/>
        <v>0.04</v>
      </c>
      <c r="V14" s="83">
        <f t="shared" si="11"/>
        <v>0.04</v>
      </c>
      <c r="W14" s="83">
        <f t="shared" si="12"/>
        <v>0.04</v>
      </c>
      <c r="X14" s="83">
        <f t="shared" si="13"/>
        <v>0.04</v>
      </c>
      <c r="Y14" s="83">
        <f t="shared" si="14"/>
        <v>0.04</v>
      </c>
      <c r="Z14" s="83">
        <f t="shared" si="15"/>
        <v>0.04</v>
      </c>
      <c r="AA14" s="83">
        <f t="shared" si="16"/>
        <v>0.04</v>
      </c>
      <c r="AB14" s="83">
        <f t="shared" si="17"/>
        <v>0.04</v>
      </c>
      <c r="AC14" s="83">
        <f t="shared" si="18"/>
        <v>0.04</v>
      </c>
      <c r="AD14" s="83">
        <f t="shared" si="19"/>
        <v>0.06</v>
      </c>
      <c r="AE14" s="83">
        <f t="shared" si="20"/>
        <v>0.04</v>
      </c>
      <c r="AF14" s="83">
        <f t="shared" si="21"/>
        <v>0.04</v>
      </c>
      <c r="AG14" s="83">
        <f t="shared" si="22"/>
        <v>0.04</v>
      </c>
      <c r="AH14" s="83">
        <f t="shared" si="23"/>
        <v>0.04</v>
      </c>
      <c r="AI14" s="83">
        <f t="shared" si="24"/>
        <v>0.04</v>
      </c>
      <c r="AJ14" s="83">
        <f t="shared" si="25"/>
        <v>0.04</v>
      </c>
    </row>
    <row r="15" spans="1:36" ht="12.95" customHeight="1" x14ac:dyDescent="0.15">
      <c r="A15" s="82">
        <v>642</v>
      </c>
      <c r="B15" s="108" t="s">
        <v>137</v>
      </c>
      <c r="C15" s="108"/>
      <c r="D15" s="82">
        <v>12</v>
      </c>
      <c r="E15" s="82">
        <v>12</v>
      </c>
      <c r="F15" s="4">
        <f t="shared" si="0"/>
        <v>7.0000000000000007E-2</v>
      </c>
      <c r="G15" s="5" t="s">
        <v>69</v>
      </c>
      <c r="H15" s="82"/>
      <c r="I15" s="82"/>
      <c r="J15" s="1" t="s">
        <v>15</v>
      </c>
      <c r="K15" s="83">
        <f t="shared" si="1"/>
        <v>7.0000000000000007E-2</v>
      </c>
      <c r="L15" s="83">
        <f t="shared" si="2"/>
        <v>7.0000000000000007E-2</v>
      </c>
      <c r="M15" s="83">
        <f t="shared" si="3"/>
        <v>7.0000000000000007E-2</v>
      </c>
      <c r="N15" s="83">
        <f t="shared" si="4"/>
        <v>0.08</v>
      </c>
      <c r="O15" s="83">
        <f t="shared" si="5"/>
        <v>0.08</v>
      </c>
      <c r="P15" s="83">
        <f t="shared" si="26"/>
        <v>7.0000000000000007E-2</v>
      </c>
      <c r="Q15" s="83">
        <f t="shared" si="6"/>
        <v>7.0000000000000007E-2</v>
      </c>
      <c r="R15" s="83">
        <f t="shared" si="7"/>
        <v>7.0000000000000007E-2</v>
      </c>
      <c r="S15" s="83">
        <f t="shared" si="8"/>
        <v>7.0000000000000007E-2</v>
      </c>
      <c r="T15" s="83">
        <f t="shared" si="9"/>
        <v>7.0000000000000007E-2</v>
      </c>
      <c r="U15" s="83">
        <f t="shared" si="10"/>
        <v>7.0000000000000007E-2</v>
      </c>
      <c r="V15" s="83">
        <f t="shared" si="11"/>
        <v>7.0000000000000007E-2</v>
      </c>
      <c r="W15" s="83">
        <f t="shared" si="12"/>
        <v>7.0000000000000007E-2</v>
      </c>
      <c r="X15" s="83">
        <f t="shared" si="13"/>
        <v>7.0000000000000007E-2</v>
      </c>
      <c r="Y15" s="83">
        <f t="shared" si="14"/>
        <v>0.06</v>
      </c>
      <c r="Z15" s="83">
        <f t="shared" si="15"/>
        <v>7.0000000000000007E-2</v>
      </c>
      <c r="AA15" s="83">
        <f t="shared" si="16"/>
        <v>7.0000000000000007E-2</v>
      </c>
      <c r="AB15" s="83">
        <f t="shared" si="17"/>
        <v>7.0000000000000007E-2</v>
      </c>
      <c r="AC15" s="83">
        <f t="shared" si="18"/>
        <v>7.0000000000000007E-2</v>
      </c>
      <c r="AD15" s="83">
        <f t="shared" si="19"/>
        <v>0.09</v>
      </c>
      <c r="AE15" s="83">
        <f t="shared" si="20"/>
        <v>0.06</v>
      </c>
      <c r="AF15" s="83">
        <f t="shared" si="21"/>
        <v>7.0000000000000007E-2</v>
      </c>
      <c r="AG15" s="83">
        <f t="shared" si="22"/>
        <v>0.06</v>
      </c>
      <c r="AH15" s="83">
        <f t="shared" si="23"/>
        <v>7.0000000000000007E-2</v>
      </c>
      <c r="AI15" s="83">
        <f t="shared" si="24"/>
        <v>7.0000000000000007E-2</v>
      </c>
      <c r="AJ15" s="83">
        <f t="shared" si="25"/>
        <v>7.0000000000000007E-2</v>
      </c>
    </row>
    <row r="16" spans="1:36" ht="12.95" customHeight="1" x14ac:dyDescent="0.15">
      <c r="A16" s="82">
        <v>643</v>
      </c>
      <c r="B16" s="108" t="s">
        <v>137</v>
      </c>
      <c r="C16" s="108"/>
      <c r="D16" s="82">
        <v>12</v>
      </c>
      <c r="E16" s="82">
        <v>12</v>
      </c>
      <c r="F16" s="4">
        <f t="shared" si="0"/>
        <v>7.0000000000000007E-2</v>
      </c>
      <c r="G16" s="5" t="s">
        <v>69</v>
      </c>
      <c r="H16" s="82" t="s">
        <v>65</v>
      </c>
      <c r="I16" s="82"/>
      <c r="J16" s="1" t="s">
        <v>15</v>
      </c>
      <c r="K16" s="83">
        <f t="shared" si="1"/>
        <v>7.0000000000000007E-2</v>
      </c>
      <c r="L16" s="83">
        <f t="shared" si="2"/>
        <v>7.0000000000000007E-2</v>
      </c>
      <c r="M16" s="83">
        <f t="shared" si="3"/>
        <v>7.0000000000000007E-2</v>
      </c>
      <c r="N16" s="83">
        <f t="shared" si="4"/>
        <v>0.08</v>
      </c>
      <c r="O16" s="83">
        <f t="shared" si="5"/>
        <v>0.08</v>
      </c>
      <c r="P16" s="83">
        <f t="shared" si="26"/>
        <v>7.0000000000000007E-2</v>
      </c>
      <c r="Q16" s="83">
        <f t="shared" si="6"/>
        <v>7.0000000000000007E-2</v>
      </c>
      <c r="R16" s="83">
        <f t="shared" si="7"/>
        <v>7.0000000000000007E-2</v>
      </c>
      <c r="S16" s="83">
        <f t="shared" si="8"/>
        <v>7.0000000000000007E-2</v>
      </c>
      <c r="T16" s="83">
        <f t="shared" si="9"/>
        <v>7.0000000000000007E-2</v>
      </c>
      <c r="U16" s="83">
        <f t="shared" si="10"/>
        <v>7.0000000000000007E-2</v>
      </c>
      <c r="V16" s="83">
        <f t="shared" si="11"/>
        <v>7.0000000000000007E-2</v>
      </c>
      <c r="W16" s="83">
        <f t="shared" si="12"/>
        <v>7.0000000000000007E-2</v>
      </c>
      <c r="X16" s="83">
        <f t="shared" si="13"/>
        <v>7.0000000000000007E-2</v>
      </c>
      <c r="Y16" s="83">
        <f t="shared" si="14"/>
        <v>0.06</v>
      </c>
      <c r="Z16" s="83">
        <f t="shared" si="15"/>
        <v>7.0000000000000007E-2</v>
      </c>
      <c r="AA16" s="83">
        <f t="shared" si="16"/>
        <v>7.0000000000000007E-2</v>
      </c>
      <c r="AB16" s="83">
        <f t="shared" si="17"/>
        <v>7.0000000000000007E-2</v>
      </c>
      <c r="AC16" s="83">
        <f t="shared" si="18"/>
        <v>7.0000000000000007E-2</v>
      </c>
      <c r="AD16" s="83">
        <f t="shared" si="19"/>
        <v>0.09</v>
      </c>
      <c r="AE16" s="83">
        <f t="shared" si="20"/>
        <v>0.06</v>
      </c>
      <c r="AF16" s="83">
        <f t="shared" si="21"/>
        <v>7.0000000000000007E-2</v>
      </c>
      <c r="AG16" s="83">
        <f t="shared" si="22"/>
        <v>0.06</v>
      </c>
      <c r="AH16" s="83">
        <f t="shared" si="23"/>
        <v>7.0000000000000007E-2</v>
      </c>
      <c r="AI16" s="83">
        <f t="shared" si="24"/>
        <v>7.0000000000000007E-2</v>
      </c>
      <c r="AJ16" s="83">
        <f t="shared" si="25"/>
        <v>7.0000000000000007E-2</v>
      </c>
    </row>
    <row r="17" spans="1:36" ht="12.95" customHeight="1" x14ac:dyDescent="0.15">
      <c r="A17" s="82">
        <v>644</v>
      </c>
      <c r="B17" s="108" t="s">
        <v>138</v>
      </c>
      <c r="C17" s="108"/>
      <c r="D17" s="82">
        <v>12</v>
      </c>
      <c r="E17" s="82">
        <v>9</v>
      </c>
      <c r="F17" s="4">
        <f t="shared" si="0"/>
        <v>0.05</v>
      </c>
      <c r="G17" s="82"/>
      <c r="H17" s="82" t="s">
        <v>65</v>
      </c>
      <c r="I17" s="82"/>
      <c r="J17" s="1" t="s">
        <v>15</v>
      </c>
      <c r="K17" s="83">
        <f t="shared" si="1"/>
        <v>0.05</v>
      </c>
      <c r="L17" s="83">
        <f t="shared" si="2"/>
        <v>0.05</v>
      </c>
      <c r="M17" s="83">
        <f t="shared" si="3"/>
        <v>0.05</v>
      </c>
      <c r="N17" s="83">
        <f t="shared" si="4"/>
        <v>0.06</v>
      </c>
      <c r="O17" s="83">
        <f t="shared" si="5"/>
        <v>0.06</v>
      </c>
      <c r="P17" s="83">
        <f t="shared" si="26"/>
        <v>0.05</v>
      </c>
      <c r="Q17" s="83">
        <f t="shared" si="6"/>
        <v>0.05</v>
      </c>
      <c r="R17" s="83">
        <f t="shared" si="7"/>
        <v>0.05</v>
      </c>
      <c r="S17" s="83">
        <f t="shared" si="8"/>
        <v>0.05</v>
      </c>
      <c r="T17" s="83">
        <f t="shared" si="9"/>
        <v>0.05</v>
      </c>
      <c r="U17" s="83">
        <f t="shared" si="10"/>
        <v>0.05</v>
      </c>
      <c r="V17" s="83">
        <f t="shared" si="11"/>
        <v>0.06</v>
      </c>
      <c r="W17" s="83">
        <f t="shared" si="12"/>
        <v>0.06</v>
      </c>
      <c r="X17" s="83">
        <f t="shared" si="13"/>
        <v>0.05</v>
      </c>
      <c r="Y17" s="83">
        <f t="shared" si="14"/>
        <v>0.05</v>
      </c>
      <c r="Z17" s="83">
        <f t="shared" si="15"/>
        <v>0.06</v>
      </c>
      <c r="AA17" s="83">
        <f t="shared" si="16"/>
        <v>0.05</v>
      </c>
      <c r="AB17" s="83">
        <f t="shared" si="17"/>
        <v>0.05</v>
      </c>
      <c r="AC17" s="83">
        <f t="shared" si="18"/>
        <v>0.05</v>
      </c>
      <c r="AD17" s="83">
        <f t="shared" si="19"/>
        <v>7.0000000000000007E-2</v>
      </c>
      <c r="AE17" s="83">
        <f t="shared" si="20"/>
        <v>0.05</v>
      </c>
      <c r="AF17" s="83">
        <f t="shared" si="21"/>
        <v>0.05</v>
      </c>
      <c r="AG17" s="83">
        <f t="shared" si="22"/>
        <v>0.05</v>
      </c>
      <c r="AH17" s="83">
        <f t="shared" si="23"/>
        <v>0.05</v>
      </c>
      <c r="AI17" s="83">
        <f t="shared" si="24"/>
        <v>0.06</v>
      </c>
      <c r="AJ17" s="83">
        <f t="shared" si="25"/>
        <v>0.05</v>
      </c>
    </row>
    <row r="18" spans="1:36" ht="12.95" customHeight="1" x14ac:dyDescent="0.15">
      <c r="A18" s="82">
        <v>645</v>
      </c>
      <c r="B18" s="108" t="s">
        <v>63</v>
      </c>
      <c r="C18" s="108"/>
      <c r="D18" s="82">
        <v>12</v>
      </c>
      <c r="E18" s="82">
        <v>10</v>
      </c>
      <c r="F18" s="4">
        <f t="shared" si="0"/>
        <v>0.05</v>
      </c>
      <c r="G18" s="5"/>
      <c r="H18" s="82" t="s">
        <v>65</v>
      </c>
      <c r="I18" s="82"/>
      <c r="J18" s="1" t="s">
        <v>15</v>
      </c>
      <c r="K18" s="83">
        <f t="shared" si="1"/>
        <v>0.06</v>
      </c>
      <c r="L18" s="83">
        <f t="shared" si="2"/>
        <v>0.06</v>
      </c>
      <c r="M18" s="83">
        <f t="shared" si="3"/>
        <v>0.06</v>
      </c>
      <c r="N18" s="83">
        <f t="shared" si="4"/>
        <v>0.06</v>
      </c>
      <c r="O18" s="83">
        <f t="shared" si="5"/>
        <v>0.06</v>
      </c>
      <c r="P18" s="83">
        <f t="shared" si="26"/>
        <v>0.06</v>
      </c>
      <c r="Q18" s="83">
        <f t="shared" si="6"/>
        <v>0.06</v>
      </c>
      <c r="R18" s="83">
        <f t="shared" si="7"/>
        <v>0.06</v>
      </c>
      <c r="S18" s="83">
        <f t="shared" si="8"/>
        <v>0.06</v>
      </c>
      <c r="T18" s="83">
        <f t="shared" si="9"/>
        <v>0.06</v>
      </c>
      <c r="U18" s="83">
        <f t="shared" si="10"/>
        <v>0.06</v>
      </c>
      <c r="V18" s="83">
        <f t="shared" si="11"/>
        <v>0.06</v>
      </c>
      <c r="W18" s="83">
        <f t="shared" si="12"/>
        <v>0.06</v>
      </c>
      <c r="X18" s="83">
        <f t="shared" si="13"/>
        <v>0.06</v>
      </c>
      <c r="Y18" s="83">
        <f t="shared" si="14"/>
        <v>0.05</v>
      </c>
      <c r="Z18" s="83">
        <f t="shared" si="15"/>
        <v>0.06</v>
      </c>
      <c r="AA18" s="83">
        <f t="shared" si="16"/>
        <v>0.06</v>
      </c>
      <c r="AB18" s="83">
        <f t="shared" si="17"/>
        <v>0.06</v>
      </c>
      <c r="AC18" s="83">
        <f t="shared" si="18"/>
        <v>0.06</v>
      </c>
      <c r="AD18" s="83">
        <f t="shared" si="19"/>
        <v>7.0000000000000007E-2</v>
      </c>
      <c r="AE18" s="83">
        <f t="shared" si="20"/>
        <v>0.05</v>
      </c>
      <c r="AF18" s="83">
        <f t="shared" si="21"/>
        <v>0.06</v>
      </c>
      <c r="AG18" s="83">
        <f t="shared" si="22"/>
        <v>0.05</v>
      </c>
      <c r="AH18" s="83">
        <f t="shared" si="23"/>
        <v>0.05</v>
      </c>
      <c r="AI18" s="83">
        <f t="shared" si="24"/>
        <v>0.06</v>
      </c>
      <c r="AJ18" s="83">
        <f t="shared" si="25"/>
        <v>0.05</v>
      </c>
    </row>
    <row r="19" spans="1:36" ht="12.95" customHeight="1" x14ac:dyDescent="0.15">
      <c r="A19" s="82">
        <v>646</v>
      </c>
      <c r="B19" s="108" t="s">
        <v>63</v>
      </c>
      <c r="C19" s="108"/>
      <c r="D19" s="82">
        <v>14</v>
      </c>
      <c r="E19" s="82">
        <v>11</v>
      </c>
      <c r="F19" s="4">
        <f t="shared" si="0"/>
        <v>0.08</v>
      </c>
      <c r="G19" s="5"/>
      <c r="H19" s="82"/>
      <c r="I19" s="82"/>
      <c r="J19" s="1" t="s">
        <v>15</v>
      </c>
      <c r="K19" s="83">
        <f t="shared" si="1"/>
        <v>0.09</v>
      </c>
      <c r="L19" s="83">
        <f t="shared" si="2"/>
        <v>0.09</v>
      </c>
      <c r="M19" s="83">
        <f t="shared" si="3"/>
        <v>0.09</v>
      </c>
      <c r="N19" s="83">
        <f t="shared" si="4"/>
        <v>0.09</v>
      </c>
      <c r="O19" s="83">
        <f t="shared" si="5"/>
        <v>0.09</v>
      </c>
      <c r="P19" s="83">
        <f t="shared" si="26"/>
        <v>0.09</v>
      </c>
      <c r="Q19" s="83">
        <f t="shared" si="6"/>
        <v>0.08</v>
      </c>
      <c r="R19" s="83">
        <f t="shared" si="7"/>
        <v>0.09</v>
      </c>
      <c r="S19" s="83">
        <f t="shared" si="8"/>
        <v>0.09</v>
      </c>
      <c r="T19" s="83">
        <f t="shared" si="9"/>
        <v>0.09</v>
      </c>
      <c r="U19" s="83">
        <f t="shared" si="10"/>
        <v>0.09</v>
      </c>
      <c r="V19" s="83">
        <f t="shared" si="11"/>
        <v>0.09</v>
      </c>
      <c r="W19" s="83">
        <f t="shared" si="12"/>
        <v>0.09</v>
      </c>
      <c r="X19" s="83">
        <f t="shared" si="13"/>
        <v>0.09</v>
      </c>
      <c r="Y19" s="83">
        <f t="shared" si="14"/>
        <v>0.08</v>
      </c>
      <c r="Z19" s="83">
        <f t="shared" si="15"/>
        <v>0.09</v>
      </c>
      <c r="AA19" s="83">
        <f t="shared" si="16"/>
        <v>0.08</v>
      </c>
      <c r="AB19" s="83">
        <f t="shared" si="17"/>
        <v>0.09</v>
      </c>
      <c r="AC19" s="83">
        <f t="shared" si="18"/>
        <v>0.09</v>
      </c>
      <c r="AD19" s="83">
        <f t="shared" si="19"/>
        <v>0.11</v>
      </c>
      <c r="AE19" s="83">
        <f t="shared" si="20"/>
        <v>0.08</v>
      </c>
      <c r="AF19" s="83">
        <f t="shared" si="21"/>
        <v>0.09</v>
      </c>
      <c r="AG19" s="83">
        <f t="shared" si="22"/>
        <v>0.08</v>
      </c>
      <c r="AH19" s="83">
        <f t="shared" si="23"/>
        <v>0.08</v>
      </c>
      <c r="AI19" s="83">
        <f t="shared" si="24"/>
        <v>0.09</v>
      </c>
      <c r="AJ19" s="83">
        <f t="shared" si="25"/>
        <v>0.08</v>
      </c>
    </row>
    <row r="20" spans="1:36" ht="12.95" customHeight="1" x14ac:dyDescent="0.15">
      <c r="A20" s="82">
        <v>647</v>
      </c>
      <c r="B20" s="108" t="s">
        <v>64</v>
      </c>
      <c r="C20" s="108"/>
      <c r="D20" s="82">
        <v>8</v>
      </c>
      <c r="E20" s="82">
        <v>7</v>
      </c>
      <c r="F20" s="4">
        <f t="shared" si="0"/>
        <v>0.02</v>
      </c>
      <c r="G20" s="5"/>
      <c r="H20" s="82" t="s">
        <v>65</v>
      </c>
      <c r="I20" s="82"/>
      <c r="J20" s="1" t="s">
        <v>15</v>
      </c>
      <c r="K20" s="83">
        <f t="shared" si="1"/>
        <v>0.02</v>
      </c>
      <c r="L20" s="83">
        <f t="shared" si="2"/>
        <v>0.02</v>
      </c>
      <c r="M20" s="83">
        <f t="shared" si="3"/>
        <v>0.02</v>
      </c>
      <c r="N20" s="83">
        <f t="shared" si="4"/>
        <v>0.02</v>
      </c>
      <c r="O20" s="83">
        <f t="shared" si="5"/>
        <v>0.02</v>
      </c>
      <c r="P20" s="83">
        <f t="shared" si="26"/>
        <v>0.02</v>
      </c>
      <c r="Q20" s="83">
        <f t="shared" si="6"/>
        <v>0.02</v>
      </c>
      <c r="R20" s="83">
        <f t="shared" si="7"/>
        <v>0.02</v>
      </c>
      <c r="S20" s="83">
        <f t="shared" si="8"/>
        <v>0.02</v>
      </c>
      <c r="T20" s="83">
        <f t="shared" si="9"/>
        <v>0.02</v>
      </c>
      <c r="U20" s="83">
        <f t="shared" si="10"/>
        <v>0.02</v>
      </c>
      <c r="V20" s="83">
        <f t="shared" si="11"/>
        <v>0.02</v>
      </c>
      <c r="W20" s="83">
        <f t="shared" si="12"/>
        <v>0.02</v>
      </c>
      <c r="X20" s="83">
        <f t="shared" si="13"/>
        <v>0.02</v>
      </c>
      <c r="Y20" s="83">
        <f t="shared" si="14"/>
        <v>0.02</v>
      </c>
      <c r="Z20" s="83">
        <f t="shared" si="15"/>
        <v>0.02</v>
      </c>
      <c r="AA20" s="83">
        <f t="shared" si="16"/>
        <v>0.02</v>
      </c>
      <c r="AB20" s="83">
        <f t="shared" si="17"/>
        <v>0.02</v>
      </c>
      <c r="AC20" s="83">
        <f t="shared" si="18"/>
        <v>0.02</v>
      </c>
      <c r="AD20" s="83">
        <f t="shared" si="19"/>
        <v>0.03</v>
      </c>
      <c r="AE20" s="83">
        <f t="shared" si="20"/>
        <v>0.02</v>
      </c>
      <c r="AF20" s="83">
        <f t="shared" si="21"/>
        <v>0.02</v>
      </c>
      <c r="AG20" s="83">
        <f t="shared" si="22"/>
        <v>0.02</v>
      </c>
      <c r="AH20" s="83">
        <f t="shared" si="23"/>
        <v>0.02</v>
      </c>
      <c r="AI20" s="83">
        <f t="shared" si="24"/>
        <v>0.02</v>
      </c>
      <c r="AJ20" s="83">
        <f t="shared" si="25"/>
        <v>0.02</v>
      </c>
    </row>
    <row r="21" spans="1:36" ht="12.95" customHeight="1" x14ac:dyDescent="0.15">
      <c r="A21" s="82">
        <v>648</v>
      </c>
      <c r="B21" s="108" t="s">
        <v>63</v>
      </c>
      <c r="C21" s="108"/>
      <c r="D21" s="82">
        <v>10</v>
      </c>
      <c r="E21" s="82">
        <v>8</v>
      </c>
      <c r="F21" s="4">
        <f t="shared" si="0"/>
        <v>0.03</v>
      </c>
      <c r="G21" s="5"/>
      <c r="H21" s="82" t="s">
        <v>65</v>
      </c>
      <c r="I21" s="82"/>
      <c r="J21" s="1" t="s">
        <v>15</v>
      </c>
      <c r="K21" s="83">
        <f t="shared" si="1"/>
        <v>0.03</v>
      </c>
      <c r="L21" s="83">
        <f t="shared" si="2"/>
        <v>0.03</v>
      </c>
      <c r="M21" s="83">
        <f t="shared" si="3"/>
        <v>0.03</v>
      </c>
      <c r="N21" s="83">
        <f t="shared" si="4"/>
        <v>0.04</v>
      </c>
      <c r="O21" s="83">
        <f t="shared" si="5"/>
        <v>0.04</v>
      </c>
      <c r="P21" s="83">
        <f t="shared" si="26"/>
        <v>0.03</v>
      </c>
      <c r="Q21" s="83">
        <f t="shared" si="6"/>
        <v>0.03</v>
      </c>
      <c r="R21" s="83">
        <f t="shared" si="7"/>
        <v>0.03</v>
      </c>
      <c r="S21" s="83">
        <f t="shared" si="8"/>
        <v>0.03</v>
      </c>
      <c r="T21" s="83">
        <f t="shared" si="9"/>
        <v>0.03</v>
      </c>
      <c r="U21" s="83">
        <f t="shared" si="10"/>
        <v>0.03</v>
      </c>
      <c r="V21" s="83">
        <f t="shared" si="11"/>
        <v>0.04</v>
      </c>
      <c r="W21" s="83">
        <f t="shared" si="12"/>
        <v>0.04</v>
      </c>
      <c r="X21" s="83">
        <f t="shared" si="13"/>
        <v>0.03</v>
      </c>
      <c r="Y21" s="83">
        <f t="shared" si="14"/>
        <v>0.03</v>
      </c>
      <c r="Z21" s="83">
        <f t="shared" si="15"/>
        <v>0.04</v>
      </c>
      <c r="AA21" s="83">
        <f t="shared" si="16"/>
        <v>0.03</v>
      </c>
      <c r="AB21" s="83">
        <f t="shared" si="17"/>
        <v>0.03</v>
      </c>
      <c r="AC21" s="83">
        <f t="shared" si="18"/>
        <v>0.03</v>
      </c>
      <c r="AD21" s="83">
        <f t="shared" si="19"/>
        <v>0.04</v>
      </c>
      <c r="AE21" s="83">
        <f t="shared" si="20"/>
        <v>0.03</v>
      </c>
      <c r="AF21" s="83">
        <f t="shared" si="21"/>
        <v>0.03</v>
      </c>
      <c r="AG21" s="83">
        <f t="shared" si="22"/>
        <v>0.03</v>
      </c>
      <c r="AH21" s="83">
        <f t="shared" si="23"/>
        <v>0.03</v>
      </c>
      <c r="AI21" s="83">
        <f t="shared" si="24"/>
        <v>0.04</v>
      </c>
      <c r="AJ21" s="83">
        <f t="shared" si="25"/>
        <v>0.03</v>
      </c>
    </row>
    <row r="22" spans="1:36" ht="12.95" customHeight="1" x14ac:dyDescent="0.15">
      <c r="A22" s="82">
        <v>649</v>
      </c>
      <c r="B22" s="108" t="s">
        <v>61</v>
      </c>
      <c r="C22" s="108"/>
      <c r="D22" s="82">
        <v>20</v>
      </c>
      <c r="E22" s="82">
        <v>13</v>
      </c>
      <c r="F22" s="4">
        <f t="shared" si="0"/>
        <v>0.19</v>
      </c>
      <c r="G22" s="5"/>
      <c r="H22" s="82"/>
      <c r="I22" s="82"/>
      <c r="J22" s="1" t="s">
        <v>15</v>
      </c>
      <c r="K22" s="83">
        <f t="shared" si="1"/>
        <v>0.19</v>
      </c>
      <c r="L22" s="83">
        <f t="shared" si="2"/>
        <v>0.2</v>
      </c>
      <c r="M22" s="83">
        <f t="shared" si="3"/>
        <v>0.2</v>
      </c>
      <c r="N22" s="83">
        <f t="shared" si="4"/>
        <v>0.2</v>
      </c>
      <c r="O22" s="83">
        <f t="shared" si="5"/>
        <v>0.21</v>
      </c>
      <c r="P22" s="83">
        <f t="shared" si="26"/>
        <v>0.2</v>
      </c>
      <c r="Q22" s="83">
        <f t="shared" si="6"/>
        <v>0.19</v>
      </c>
      <c r="R22" s="83">
        <f t="shared" si="7"/>
        <v>0.21</v>
      </c>
      <c r="S22" s="83">
        <f t="shared" si="8"/>
        <v>0.2</v>
      </c>
      <c r="T22" s="83">
        <f t="shared" si="9"/>
        <v>0.19</v>
      </c>
      <c r="U22" s="83">
        <f t="shared" si="10"/>
        <v>0.21</v>
      </c>
      <c r="V22" s="83">
        <f t="shared" si="11"/>
        <v>0.22</v>
      </c>
      <c r="W22" s="83">
        <f t="shared" si="12"/>
        <v>0.2</v>
      </c>
      <c r="X22" s="83">
        <f t="shared" si="13"/>
        <v>0.2</v>
      </c>
      <c r="Y22" s="83">
        <f t="shared" si="14"/>
        <v>0.18</v>
      </c>
      <c r="Z22" s="83">
        <f t="shared" si="15"/>
        <v>0.2</v>
      </c>
      <c r="AA22" s="83">
        <f t="shared" si="16"/>
        <v>0.18</v>
      </c>
      <c r="AB22" s="83">
        <f t="shared" si="17"/>
        <v>0.21</v>
      </c>
      <c r="AC22" s="83">
        <f t="shared" si="18"/>
        <v>0.21</v>
      </c>
      <c r="AD22" s="83">
        <f t="shared" si="19"/>
        <v>0.23</v>
      </c>
      <c r="AE22" s="83">
        <f t="shared" si="20"/>
        <v>0.18</v>
      </c>
      <c r="AF22" s="83">
        <f t="shared" si="21"/>
        <v>0.21</v>
      </c>
      <c r="AG22" s="83">
        <f t="shared" si="22"/>
        <v>0.18</v>
      </c>
      <c r="AH22" s="83">
        <f t="shared" si="23"/>
        <v>0.19</v>
      </c>
      <c r="AI22" s="83">
        <f t="shared" si="24"/>
        <v>0.2</v>
      </c>
      <c r="AJ22" s="83">
        <f t="shared" si="25"/>
        <v>0.19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139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1.2400000000000002</v>
      </c>
      <c r="D50" s="16">
        <f>SUMIF(G4:G43,"*下層*",F4:F43)</f>
        <v>0</v>
      </c>
      <c r="E50" s="4">
        <f>SUM(F4:F43)</f>
        <v>1.2400000000000002</v>
      </c>
      <c r="F50" s="13"/>
      <c r="G50" s="17">
        <f>C50*100</f>
        <v>124.00000000000003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形状比＝83、Sr＝23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10</v>
      </c>
      <c r="D56" s="14" t="str">
        <f>IF(D54&gt;0,ROUND(SUMIF(H4:H43,"▲",D4:D43)/D54,0),"")</f>
        <v/>
      </c>
      <c r="E56" s="14">
        <f>ROUND(SUMIF(H4:H43,"*",D4:D43)/E54,0)</f>
        <v>10</v>
      </c>
      <c r="F56" s="13"/>
      <c r="G56" s="15">
        <f>C56</f>
        <v>10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0.60000000000000009</v>
      </c>
      <c r="D57" s="16">
        <f>SUMIF(H4:H43,"▲",F4:F43)</f>
        <v>0</v>
      </c>
      <c r="E57" s="16">
        <f>SUM(C57:D57)</f>
        <v>0.60000000000000009</v>
      </c>
      <c r="F57" s="13"/>
      <c r="G57" s="19">
        <f>C57*100</f>
        <v>60.000000000000007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48.4</v>
      </c>
      <c r="D62" s="20" t="str">
        <f>IF(D47&gt;0,ROUND(D57/D50*100,1),"")</f>
        <v/>
      </c>
      <c r="E62" s="20">
        <f>ROUND(E57/E50*100,1)</f>
        <v>48.4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0.64000000000000012</v>
      </c>
      <c r="D69" s="16" t="str">
        <f>IF(D66&gt;0,D50-D57,"")</f>
        <v/>
      </c>
      <c r="E69" s="4">
        <f>SUM(C69:D69)</f>
        <v>0.64000000000000012</v>
      </c>
      <c r="F69" s="13"/>
      <c r="G69" s="17">
        <f>C69*100</f>
        <v>64.000000000000014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形状比＝75、Sr＝37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79" priority="16" stopIfTrue="1">
      <formula>AND(($H4="スギ"),(#REF!&lt;12))</formula>
    </cfRule>
  </conditionalFormatting>
  <conditionalFormatting sqref="L4:L43">
    <cfRule type="expression" dxfId="478" priority="15" stopIfTrue="1">
      <formula>AND(($H4="スギ"),(#REF!&lt;22),(#REF!&gt;=12))</formula>
    </cfRule>
  </conditionalFormatting>
  <conditionalFormatting sqref="M4:M43">
    <cfRule type="expression" dxfId="477" priority="14" stopIfTrue="1">
      <formula>AND(($H4="スギ"),(#REF!&lt;32),(#REF!&gt;=22))</formula>
    </cfRule>
  </conditionalFormatting>
  <conditionalFormatting sqref="N4:N43">
    <cfRule type="expression" dxfId="476" priority="13" stopIfTrue="1">
      <formula>AND(($H4="スギ"),(#REF!&lt;42),(#REF!&gt;=32))</formula>
    </cfRule>
  </conditionalFormatting>
  <conditionalFormatting sqref="U4:U43 Z4:AF43 AJ4:AJ43 O4:P43">
    <cfRule type="expression" dxfId="475" priority="12" stopIfTrue="1">
      <formula>AND(($H4="スギ"),(#REF!&gt;=42))</formula>
    </cfRule>
  </conditionalFormatting>
  <conditionalFormatting sqref="Q4:Q43 AA4:AA43">
    <cfRule type="expression" dxfId="474" priority="11" stopIfTrue="1">
      <formula>AND(($H4="ヒノキ"),(#REF!&lt;12))</formula>
    </cfRule>
  </conditionalFormatting>
  <conditionalFormatting sqref="R4:R43 AB4:AE43">
    <cfRule type="expression" dxfId="473" priority="10" stopIfTrue="1">
      <formula>AND(($H4="ヒノキ"),(#REF!&lt;22),(#REF!&gt;=12))</formula>
    </cfRule>
  </conditionalFormatting>
  <conditionalFormatting sqref="S4:S43">
    <cfRule type="expression" dxfId="472" priority="9" stopIfTrue="1">
      <formula>AND(($H4="ヒノキ"),(#REF!&lt;32),(#REF!&gt;=22))</formula>
    </cfRule>
  </conditionalFormatting>
  <conditionalFormatting sqref="T4:U43 Z4:AF43 AJ4:AJ43">
    <cfRule type="expression" dxfId="471" priority="8" stopIfTrue="1">
      <formula>AND(($H4="ヒノキ"),(#REF!&gt;=32))</formula>
    </cfRule>
  </conditionalFormatting>
  <conditionalFormatting sqref="V4:V43 AA4:AA43">
    <cfRule type="expression" dxfId="470" priority="7" stopIfTrue="1">
      <formula>AND(($H4="アカマツ"),(#REF!&lt;12))</formula>
    </cfRule>
  </conditionalFormatting>
  <conditionalFormatting sqref="W4:W43 AB4:AB43">
    <cfRule type="expression" dxfId="469" priority="6" stopIfTrue="1">
      <formula>AND(($H4="アカマツ"),(#REF!&lt;22),(#REF!&gt;=12))</formula>
    </cfRule>
  </conditionalFormatting>
  <conditionalFormatting sqref="X4:X43 AC4:AC43">
    <cfRule type="expression" dxfId="468" priority="5" stopIfTrue="1">
      <formula>AND(($H4="アカマツ"),(#REF!&lt;42),(#REF!&gt;=22))</formula>
    </cfRule>
  </conditionalFormatting>
  <conditionalFormatting sqref="Y4:AF43 AJ4:AJ43">
    <cfRule type="expression" dxfId="467" priority="4" stopIfTrue="1">
      <formula>AND(($H4="アカマツ"),(#REF!&gt;=42))</formula>
    </cfRule>
  </conditionalFormatting>
  <conditionalFormatting sqref="AG4:AG43">
    <cfRule type="expression" dxfId="466" priority="3" stopIfTrue="1">
      <formula>AND(($H4&lt;&gt;"スギ"),($H4&lt;&gt;"ヒノキ"),($H4&lt;&gt;"アカマツ"),(#REF!&lt;12))</formula>
    </cfRule>
  </conditionalFormatting>
  <conditionalFormatting sqref="AH4:AH43">
    <cfRule type="expression" dxfId="4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AJ120"/>
  <sheetViews>
    <sheetView showGridLines="0" view="pageBreakPreview" topLeftCell="A28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261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651</v>
      </c>
      <c r="B4" s="108" t="s">
        <v>61</v>
      </c>
      <c r="C4" s="108"/>
      <c r="D4" s="82">
        <v>16</v>
      </c>
      <c r="E4" s="82">
        <v>11</v>
      </c>
      <c r="F4" s="4">
        <f t="shared" ref="F4:F43" si="0">IF(D4&gt;0,IF(B4="スギ",P4,IF(B4="ヒノキ",U4,IF(B4="アカマツ",Z4,IF(B4="カラマツ",AF4,AJ4)))),"")</f>
        <v>0.1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0.11</v>
      </c>
      <c r="L4" s="83">
        <f t="shared" ref="L4:L43" si="2">ROUND(10^(-5+0.73504+1.83346*LOG(D4)+1.06569*LOG(E4)),2)</f>
        <v>0.11</v>
      </c>
      <c r="M4" s="83">
        <f t="shared" ref="M4:M43" si="3">ROUND(10^(-5+0.71514+1.74357*LOG(D4)+1.17719*LOG(E4)),2)</f>
        <v>0.11</v>
      </c>
      <c r="N4" s="83">
        <f t="shared" ref="N4:N43" si="4">ROUND(10^(-5+0.82956+1.76381*LOG(D4)+1.06412*LOG(E4)),2)</f>
        <v>0.12</v>
      </c>
      <c r="O4" s="83">
        <f t="shared" ref="O4:O43" si="5">ROUND(10^(-5+0.88226+1.79204*LOG(D4)+0.99303*LOG(E4)),2)</f>
        <v>0.12</v>
      </c>
      <c r="P4" s="83">
        <f>HLOOKUP($D4,K$3:O$43,MATCH($A4,$A$3:$A$43,0),1)</f>
        <v>0.11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0.11</v>
      </c>
      <c r="R4" s="83">
        <f t="shared" ref="R4:R43" si="7">ROUND(10^(1.905709*LOG(D4)+1.011385*LOG(E4)-4.293729),2)</f>
        <v>0.11</v>
      </c>
      <c r="S4" s="83">
        <f t="shared" ref="S4:S43" si="8">ROUND(10^(1.771888*LOG(D4)+1.138415*LOG(E4)-4.271259),2)</f>
        <v>0.11</v>
      </c>
      <c r="T4" s="83">
        <f t="shared" ref="T4:T43" si="9">ROUND(10^(1.671519*LOG(D4)+1.363617*LOG(E4)-4.404407),2)</f>
        <v>0.11</v>
      </c>
      <c r="U4" s="83">
        <f t="shared" ref="U4:U43" si="10">HLOOKUP($D4,Q$3:T$43,MATCH($A4,$A$3:$A$43,0),1)</f>
        <v>0.11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0.12</v>
      </c>
      <c r="W4" s="83">
        <f t="shared" ref="W4:W43" si="12">ROUND(10^(-4.155639+1.847898*LOG(D4)+0.951955*LOG(E4)),2)</f>
        <v>0.12</v>
      </c>
      <c r="X4" s="83">
        <f t="shared" ref="X4:X43" si="13">ROUND(10^(-4.194535+1.804172*LOG(D4)+1.034248*LOG(E4)),2)</f>
        <v>0.11</v>
      </c>
      <c r="Y4" s="83">
        <f t="shared" ref="Y4:Y43" si="14">ROUND(10^(-4.42347+2.006485*LOG(D4)+0.967757*LOG(E4)),2)</f>
        <v>0.1</v>
      </c>
      <c r="Z4" s="83">
        <f t="shared" ref="Z4:Z43" si="15">HLOOKUP($D4,V$3:Y$43,MATCH($A4,$A$3:$A$43,0),1)</f>
        <v>0.12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</v>
      </c>
      <c r="AB4" s="83">
        <f t="shared" ref="AB4:AB43" si="17">ROUND(10^(1.979213*LOG(D4)+0.998347*LOG(E4)-4.369281),2)</f>
        <v>0.11</v>
      </c>
      <c r="AC4" s="83">
        <f t="shared" ref="AC4:AC43" si="18">ROUND(10^(1.904401*LOG(D4)+1.062478*LOG(E4)-4.348104),2)</f>
        <v>0.11</v>
      </c>
      <c r="AD4" s="83">
        <f t="shared" ref="AD4:AD43" si="19">ROUND(10^(1.640825*LOG(D4)+1.080387*LOG(E4)-3.976731),2)</f>
        <v>0.13</v>
      </c>
      <c r="AE4" s="83">
        <f t="shared" ref="AE4:AE43" si="20">ROUND(10^(1.90887*LOG(D4)+1.088002*LOG(E4)-4.431495),2)</f>
        <v>0.1</v>
      </c>
      <c r="AF4" s="83">
        <f t="shared" ref="AF4:AF43" si="21">HLOOKUP($D4,AA$3:AE$43,MATCH($A4,$A$3:$A$43,0),1)</f>
        <v>0.11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</v>
      </c>
      <c r="AH4" s="83">
        <f t="shared" ref="AH4:AH43" si="23">ROUND(10^(1.93813902*LOG(D4)+0.96697002*LOG(E4)-4.32216295),2)</f>
        <v>0.1</v>
      </c>
      <c r="AI4" s="83">
        <f t="shared" ref="AI4:AI43" si="24">ROUND(10^(1.82464098*LOG(D4)+0.97625989*LOG(E4)-4.15096808),2)</f>
        <v>0.12</v>
      </c>
      <c r="AJ4" s="83">
        <f t="shared" ref="AJ4:AJ43" si="25">HLOOKUP($D4,AG$3:AI$43,MATCH($A4,$A$3:$A$43,0),1)</f>
        <v>0.1</v>
      </c>
    </row>
    <row r="5" spans="1:36" ht="12.95" customHeight="1" x14ac:dyDescent="0.15">
      <c r="A5" s="82">
        <v>652</v>
      </c>
      <c r="B5" s="108" t="s">
        <v>61</v>
      </c>
      <c r="C5" s="108"/>
      <c r="D5" s="82">
        <v>14</v>
      </c>
      <c r="E5" s="82">
        <v>11</v>
      </c>
      <c r="F5" s="4">
        <f t="shared" si="0"/>
        <v>0.08</v>
      </c>
      <c r="G5" s="5"/>
      <c r="H5" s="82" t="s">
        <v>65</v>
      </c>
      <c r="I5" s="82"/>
      <c r="J5" s="1" t="s">
        <v>15</v>
      </c>
      <c r="K5" s="83">
        <f t="shared" si="1"/>
        <v>0.09</v>
      </c>
      <c r="L5" s="83">
        <f t="shared" si="2"/>
        <v>0.09</v>
      </c>
      <c r="M5" s="83">
        <f t="shared" si="3"/>
        <v>0.09</v>
      </c>
      <c r="N5" s="83">
        <f t="shared" si="4"/>
        <v>0.09</v>
      </c>
      <c r="O5" s="83">
        <f t="shared" si="5"/>
        <v>0.09</v>
      </c>
      <c r="P5" s="83">
        <f t="shared" ref="P5:P43" si="26">HLOOKUP($D5,K$3:O$43,MATCH(A5,$A$3:$A$43,0),1)</f>
        <v>0.09</v>
      </c>
      <c r="Q5" s="83">
        <f t="shared" si="6"/>
        <v>0.08</v>
      </c>
      <c r="R5" s="83">
        <f t="shared" si="7"/>
        <v>0.09</v>
      </c>
      <c r="S5" s="83">
        <f t="shared" si="8"/>
        <v>0.09</v>
      </c>
      <c r="T5" s="83">
        <f t="shared" si="9"/>
        <v>0.09</v>
      </c>
      <c r="U5" s="83">
        <f t="shared" si="10"/>
        <v>0.09</v>
      </c>
      <c r="V5" s="83">
        <f t="shared" si="11"/>
        <v>0.09</v>
      </c>
      <c r="W5" s="83">
        <f t="shared" si="12"/>
        <v>0.09</v>
      </c>
      <c r="X5" s="83">
        <f t="shared" si="13"/>
        <v>0.09</v>
      </c>
      <c r="Y5" s="83">
        <f t="shared" si="14"/>
        <v>0.08</v>
      </c>
      <c r="Z5" s="83">
        <f t="shared" si="15"/>
        <v>0.09</v>
      </c>
      <c r="AA5" s="83">
        <f t="shared" si="16"/>
        <v>0.08</v>
      </c>
      <c r="AB5" s="83">
        <f t="shared" si="17"/>
        <v>0.09</v>
      </c>
      <c r="AC5" s="83">
        <f t="shared" si="18"/>
        <v>0.09</v>
      </c>
      <c r="AD5" s="83">
        <f t="shared" si="19"/>
        <v>0.11</v>
      </c>
      <c r="AE5" s="83">
        <f t="shared" si="20"/>
        <v>0.08</v>
      </c>
      <c r="AF5" s="83">
        <f t="shared" si="21"/>
        <v>0.09</v>
      </c>
      <c r="AG5" s="83">
        <f t="shared" si="22"/>
        <v>0.08</v>
      </c>
      <c r="AH5" s="83">
        <f t="shared" si="23"/>
        <v>0.08</v>
      </c>
      <c r="AI5" s="83">
        <f t="shared" si="24"/>
        <v>0.09</v>
      </c>
      <c r="AJ5" s="83">
        <f t="shared" si="25"/>
        <v>0.08</v>
      </c>
    </row>
    <row r="6" spans="1:36" ht="12.95" customHeight="1" x14ac:dyDescent="0.15">
      <c r="A6" s="82">
        <v>653</v>
      </c>
      <c r="B6" s="108" t="s">
        <v>85</v>
      </c>
      <c r="C6" s="108"/>
      <c r="D6" s="82">
        <v>8</v>
      </c>
      <c r="E6" s="82">
        <v>8</v>
      </c>
      <c r="F6" s="4">
        <f t="shared" si="0"/>
        <v>0.02</v>
      </c>
      <c r="G6" s="5"/>
      <c r="H6" s="82" t="s">
        <v>65</v>
      </c>
      <c r="I6" s="82"/>
      <c r="J6" s="1" t="s">
        <v>15</v>
      </c>
      <c r="K6" s="83">
        <f t="shared" si="1"/>
        <v>0.02</v>
      </c>
      <c r="L6" s="83">
        <f t="shared" si="2"/>
        <v>0.02</v>
      </c>
      <c r="M6" s="83">
        <f t="shared" si="3"/>
        <v>0.02</v>
      </c>
      <c r="N6" s="83">
        <f t="shared" si="4"/>
        <v>0.02</v>
      </c>
      <c r="O6" s="83">
        <f t="shared" si="5"/>
        <v>0.02</v>
      </c>
      <c r="P6" s="83">
        <f t="shared" si="26"/>
        <v>0.02</v>
      </c>
      <c r="Q6" s="83">
        <f t="shared" si="6"/>
        <v>0.02</v>
      </c>
      <c r="R6" s="83">
        <f t="shared" si="7"/>
        <v>0.02</v>
      </c>
      <c r="S6" s="83">
        <f t="shared" si="8"/>
        <v>0.02</v>
      </c>
      <c r="T6" s="83">
        <f t="shared" si="9"/>
        <v>0.02</v>
      </c>
      <c r="U6" s="83">
        <f t="shared" si="10"/>
        <v>0.02</v>
      </c>
      <c r="V6" s="83">
        <f t="shared" si="11"/>
        <v>0.02</v>
      </c>
      <c r="W6" s="83">
        <f t="shared" si="12"/>
        <v>0.02</v>
      </c>
      <c r="X6" s="83">
        <f t="shared" si="13"/>
        <v>0.02</v>
      </c>
      <c r="Y6" s="83">
        <f t="shared" si="14"/>
        <v>0.02</v>
      </c>
      <c r="Z6" s="83">
        <f t="shared" si="15"/>
        <v>0.02</v>
      </c>
      <c r="AA6" s="83">
        <f t="shared" si="16"/>
        <v>0.02</v>
      </c>
      <c r="AB6" s="83">
        <f t="shared" si="17"/>
        <v>0.02</v>
      </c>
      <c r="AC6" s="83">
        <f t="shared" si="18"/>
        <v>0.02</v>
      </c>
      <c r="AD6" s="83">
        <f t="shared" si="19"/>
        <v>0.03</v>
      </c>
      <c r="AE6" s="83">
        <f t="shared" si="20"/>
        <v>0.02</v>
      </c>
      <c r="AF6" s="83">
        <f t="shared" si="21"/>
        <v>0.02</v>
      </c>
      <c r="AG6" s="83">
        <f t="shared" si="22"/>
        <v>0.02</v>
      </c>
      <c r="AH6" s="83">
        <f t="shared" si="23"/>
        <v>0.02</v>
      </c>
      <c r="AI6" s="83">
        <f t="shared" si="24"/>
        <v>0.02</v>
      </c>
      <c r="AJ6" s="83">
        <f t="shared" si="25"/>
        <v>0.02</v>
      </c>
    </row>
    <row r="7" spans="1:36" ht="12.95" customHeight="1" x14ac:dyDescent="0.15">
      <c r="A7" s="82">
        <v>654</v>
      </c>
      <c r="B7" s="108" t="s">
        <v>64</v>
      </c>
      <c r="C7" s="108"/>
      <c r="D7" s="82">
        <v>6</v>
      </c>
      <c r="E7" s="82">
        <v>6</v>
      </c>
      <c r="F7" s="4">
        <f t="shared" si="0"/>
        <v>0.01</v>
      </c>
      <c r="G7" s="5"/>
      <c r="H7" s="82" t="s">
        <v>65</v>
      </c>
      <c r="I7" s="82"/>
      <c r="J7" s="1" t="s">
        <v>15</v>
      </c>
      <c r="K7" s="83">
        <f t="shared" si="1"/>
        <v>0.01</v>
      </c>
      <c r="L7" s="83">
        <f t="shared" si="2"/>
        <v>0.01</v>
      </c>
      <c r="M7" s="83">
        <f t="shared" si="3"/>
        <v>0.01</v>
      </c>
      <c r="N7" s="83">
        <f t="shared" si="4"/>
        <v>0.01</v>
      </c>
      <c r="O7" s="83">
        <f t="shared" si="5"/>
        <v>0.01</v>
      </c>
      <c r="P7" s="83">
        <f t="shared" si="26"/>
        <v>0.01</v>
      </c>
      <c r="Q7" s="83">
        <f t="shared" si="6"/>
        <v>0.01</v>
      </c>
      <c r="R7" s="83">
        <f t="shared" si="7"/>
        <v>0.01</v>
      </c>
      <c r="S7" s="83">
        <f t="shared" si="8"/>
        <v>0.01</v>
      </c>
      <c r="T7" s="83">
        <f t="shared" si="9"/>
        <v>0.01</v>
      </c>
      <c r="U7" s="83">
        <f t="shared" si="10"/>
        <v>0.01</v>
      </c>
      <c r="V7" s="83">
        <f t="shared" si="11"/>
        <v>0.01</v>
      </c>
      <c r="W7" s="83">
        <f t="shared" si="12"/>
        <v>0.01</v>
      </c>
      <c r="X7" s="83">
        <f t="shared" si="13"/>
        <v>0.01</v>
      </c>
      <c r="Y7" s="83">
        <f t="shared" si="14"/>
        <v>0.01</v>
      </c>
      <c r="Z7" s="83">
        <f t="shared" si="15"/>
        <v>0.01</v>
      </c>
      <c r="AA7" s="83">
        <f t="shared" si="16"/>
        <v>0.01</v>
      </c>
      <c r="AB7" s="83">
        <f t="shared" si="17"/>
        <v>0.01</v>
      </c>
      <c r="AC7" s="83">
        <f t="shared" si="18"/>
        <v>0.01</v>
      </c>
      <c r="AD7" s="83">
        <f t="shared" si="19"/>
        <v>0.01</v>
      </c>
      <c r="AE7" s="83">
        <f t="shared" si="20"/>
        <v>0.01</v>
      </c>
      <c r="AF7" s="83">
        <f t="shared" si="21"/>
        <v>0.01</v>
      </c>
      <c r="AG7" s="83">
        <f t="shared" si="22"/>
        <v>0.01</v>
      </c>
      <c r="AH7" s="83">
        <f t="shared" si="23"/>
        <v>0.01</v>
      </c>
      <c r="AI7" s="83">
        <f t="shared" si="24"/>
        <v>0.01</v>
      </c>
      <c r="AJ7" s="83">
        <f t="shared" si="25"/>
        <v>0.01</v>
      </c>
    </row>
    <row r="8" spans="1:36" ht="12.95" customHeight="1" x14ac:dyDescent="0.15">
      <c r="A8" s="82">
        <v>655</v>
      </c>
      <c r="B8" s="108" t="s">
        <v>64</v>
      </c>
      <c r="C8" s="108"/>
      <c r="D8" s="82">
        <v>8</v>
      </c>
      <c r="E8" s="82">
        <v>7</v>
      </c>
      <c r="F8" s="4">
        <f t="shared" si="0"/>
        <v>0.02</v>
      </c>
      <c r="G8" s="5"/>
      <c r="H8" s="82" t="s">
        <v>65</v>
      </c>
      <c r="I8" s="82"/>
      <c r="J8" s="1" t="s">
        <v>15</v>
      </c>
      <c r="K8" s="83">
        <f t="shared" si="1"/>
        <v>0.02</v>
      </c>
      <c r="L8" s="83">
        <f t="shared" si="2"/>
        <v>0.02</v>
      </c>
      <c r="M8" s="83">
        <f t="shared" si="3"/>
        <v>0.02</v>
      </c>
      <c r="N8" s="83">
        <f t="shared" si="4"/>
        <v>0.02</v>
      </c>
      <c r="O8" s="83">
        <f t="shared" si="5"/>
        <v>0.02</v>
      </c>
      <c r="P8" s="83">
        <f t="shared" si="26"/>
        <v>0.02</v>
      </c>
      <c r="Q8" s="83">
        <f t="shared" si="6"/>
        <v>0.02</v>
      </c>
      <c r="R8" s="83">
        <f t="shared" si="7"/>
        <v>0.02</v>
      </c>
      <c r="S8" s="83">
        <f t="shared" si="8"/>
        <v>0.02</v>
      </c>
      <c r="T8" s="83">
        <f t="shared" si="9"/>
        <v>0.02</v>
      </c>
      <c r="U8" s="83">
        <f t="shared" si="10"/>
        <v>0.02</v>
      </c>
      <c r="V8" s="83">
        <f t="shared" si="11"/>
        <v>0.02</v>
      </c>
      <c r="W8" s="83">
        <f t="shared" si="12"/>
        <v>0.02</v>
      </c>
      <c r="X8" s="83">
        <f t="shared" si="13"/>
        <v>0.02</v>
      </c>
      <c r="Y8" s="83">
        <f t="shared" si="14"/>
        <v>0.02</v>
      </c>
      <c r="Z8" s="83">
        <f t="shared" si="15"/>
        <v>0.02</v>
      </c>
      <c r="AA8" s="83">
        <f t="shared" si="16"/>
        <v>0.02</v>
      </c>
      <c r="AB8" s="83">
        <f t="shared" si="17"/>
        <v>0.02</v>
      </c>
      <c r="AC8" s="83">
        <f t="shared" si="18"/>
        <v>0.02</v>
      </c>
      <c r="AD8" s="83">
        <f t="shared" si="19"/>
        <v>0.03</v>
      </c>
      <c r="AE8" s="83">
        <f t="shared" si="20"/>
        <v>0.02</v>
      </c>
      <c r="AF8" s="83">
        <f t="shared" si="21"/>
        <v>0.02</v>
      </c>
      <c r="AG8" s="83">
        <f t="shared" si="22"/>
        <v>0.02</v>
      </c>
      <c r="AH8" s="83">
        <f t="shared" si="23"/>
        <v>0.02</v>
      </c>
      <c r="AI8" s="83">
        <f t="shared" si="24"/>
        <v>0.02</v>
      </c>
      <c r="AJ8" s="83">
        <f t="shared" si="25"/>
        <v>0.02</v>
      </c>
    </row>
    <row r="9" spans="1:36" ht="12.95" customHeight="1" x14ac:dyDescent="0.15">
      <c r="A9" s="82">
        <v>656</v>
      </c>
      <c r="B9" s="108" t="s">
        <v>64</v>
      </c>
      <c r="C9" s="108"/>
      <c r="D9" s="82">
        <v>8</v>
      </c>
      <c r="E9" s="82">
        <v>7</v>
      </c>
      <c r="F9" s="4">
        <f t="shared" si="0"/>
        <v>0.02</v>
      </c>
      <c r="G9" s="5"/>
      <c r="H9" s="82" t="s">
        <v>65</v>
      </c>
      <c r="I9" s="82"/>
      <c r="J9" s="1" t="s">
        <v>15</v>
      </c>
      <c r="K9" s="83">
        <f t="shared" si="1"/>
        <v>0.02</v>
      </c>
      <c r="L9" s="83">
        <f t="shared" si="2"/>
        <v>0.02</v>
      </c>
      <c r="M9" s="83">
        <f t="shared" si="3"/>
        <v>0.02</v>
      </c>
      <c r="N9" s="83">
        <f t="shared" si="4"/>
        <v>0.02</v>
      </c>
      <c r="O9" s="83">
        <f t="shared" si="5"/>
        <v>0.02</v>
      </c>
      <c r="P9" s="83">
        <f t="shared" si="26"/>
        <v>0.02</v>
      </c>
      <c r="Q9" s="83">
        <f t="shared" si="6"/>
        <v>0.02</v>
      </c>
      <c r="R9" s="83">
        <f t="shared" si="7"/>
        <v>0.02</v>
      </c>
      <c r="S9" s="83">
        <f t="shared" si="8"/>
        <v>0.02</v>
      </c>
      <c r="T9" s="83">
        <f t="shared" si="9"/>
        <v>0.02</v>
      </c>
      <c r="U9" s="83">
        <f t="shared" si="10"/>
        <v>0.02</v>
      </c>
      <c r="V9" s="83">
        <f t="shared" si="11"/>
        <v>0.02</v>
      </c>
      <c r="W9" s="83">
        <f t="shared" si="12"/>
        <v>0.02</v>
      </c>
      <c r="X9" s="83">
        <f t="shared" si="13"/>
        <v>0.02</v>
      </c>
      <c r="Y9" s="83">
        <f t="shared" si="14"/>
        <v>0.02</v>
      </c>
      <c r="Z9" s="83">
        <f t="shared" si="15"/>
        <v>0.02</v>
      </c>
      <c r="AA9" s="83">
        <f t="shared" si="16"/>
        <v>0.02</v>
      </c>
      <c r="AB9" s="83">
        <f t="shared" si="17"/>
        <v>0.02</v>
      </c>
      <c r="AC9" s="83">
        <f t="shared" si="18"/>
        <v>0.02</v>
      </c>
      <c r="AD9" s="83">
        <f t="shared" si="19"/>
        <v>0.03</v>
      </c>
      <c r="AE9" s="83">
        <f t="shared" si="20"/>
        <v>0.02</v>
      </c>
      <c r="AF9" s="83">
        <f t="shared" si="21"/>
        <v>0.02</v>
      </c>
      <c r="AG9" s="83">
        <f t="shared" si="22"/>
        <v>0.02</v>
      </c>
      <c r="AH9" s="83">
        <f t="shared" si="23"/>
        <v>0.02</v>
      </c>
      <c r="AI9" s="83">
        <f t="shared" si="24"/>
        <v>0.02</v>
      </c>
      <c r="AJ9" s="83">
        <f t="shared" si="25"/>
        <v>0.02</v>
      </c>
    </row>
    <row r="10" spans="1:36" ht="12.95" customHeight="1" x14ac:dyDescent="0.15">
      <c r="A10" s="82">
        <v>657</v>
      </c>
      <c r="B10" s="108" t="s">
        <v>68</v>
      </c>
      <c r="C10" s="108"/>
      <c r="D10" s="82">
        <v>14</v>
      </c>
      <c r="E10" s="82">
        <v>11</v>
      </c>
      <c r="F10" s="4">
        <f t="shared" si="0"/>
        <v>0.08</v>
      </c>
      <c r="G10" s="5"/>
      <c r="H10" s="82"/>
      <c r="I10" s="82"/>
      <c r="J10" s="1" t="s">
        <v>15</v>
      </c>
      <c r="K10" s="83">
        <f t="shared" si="1"/>
        <v>0.09</v>
      </c>
      <c r="L10" s="83">
        <f t="shared" si="2"/>
        <v>0.09</v>
      </c>
      <c r="M10" s="83">
        <f t="shared" si="3"/>
        <v>0.09</v>
      </c>
      <c r="N10" s="83">
        <f t="shared" si="4"/>
        <v>0.09</v>
      </c>
      <c r="O10" s="83">
        <f t="shared" si="5"/>
        <v>0.09</v>
      </c>
      <c r="P10" s="83">
        <f t="shared" si="26"/>
        <v>0.09</v>
      </c>
      <c r="Q10" s="83">
        <f t="shared" si="6"/>
        <v>0.08</v>
      </c>
      <c r="R10" s="83">
        <f t="shared" si="7"/>
        <v>0.09</v>
      </c>
      <c r="S10" s="83">
        <f t="shared" si="8"/>
        <v>0.09</v>
      </c>
      <c r="T10" s="83">
        <f t="shared" si="9"/>
        <v>0.09</v>
      </c>
      <c r="U10" s="83">
        <f t="shared" si="10"/>
        <v>0.09</v>
      </c>
      <c r="V10" s="83">
        <f t="shared" si="11"/>
        <v>0.09</v>
      </c>
      <c r="W10" s="83">
        <f t="shared" si="12"/>
        <v>0.09</v>
      </c>
      <c r="X10" s="83">
        <f t="shared" si="13"/>
        <v>0.09</v>
      </c>
      <c r="Y10" s="83">
        <f t="shared" si="14"/>
        <v>0.08</v>
      </c>
      <c r="Z10" s="83">
        <f t="shared" si="15"/>
        <v>0.09</v>
      </c>
      <c r="AA10" s="83">
        <f t="shared" si="16"/>
        <v>0.08</v>
      </c>
      <c r="AB10" s="83">
        <f t="shared" si="17"/>
        <v>0.09</v>
      </c>
      <c r="AC10" s="83">
        <f t="shared" si="18"/>
        <v>0.09</v>
      </c>
      <c r="AD10" s="83">
        <f t="shared" si="19"/>
        <v>0.11</v>
      </c>
      <c r="AE10" s="83">
        <f t="shared" si="20"/>
        <v>0.08</v>
      </c>
      <c r="AF10" s="83">
        <f t="shared" si="21"/>
        <v>0.09</v>
      </c>
      <c r="AG10" s="83">
        <f t="shared" si="22"/>
        <v>0.08</v>
      </c>
      <c r="AH10" s="83">
        <f t="shared" si="23"/>
        <v>0.08</v>
      </c>
      <c r="AI10" s="83">
        <f t="shared" si="24"/>
        <v>0.09</v>
      </c>
      <c r="AJ10" s="83">
        <f t="shared" si="25"/>
        <v>0.08</v>
      </c>
    </row>
    <row r="11" spans="1:36" ht="12.95" customHeight="1" x14ac:dyDescent="0.15">
      <c r="A11" s="82">
        <v>658</v>
      </c>
      <c r="B11" s="108" t="s">
        <v>61</v>
      </c>
      <c r="C11" s="108"/>
      <c r="D11" s="82">
        <v>12</v>
      </c>
      <c r="E11" s="82">
        <v>12</v>
      </c>
      <c r="F11" s="4">
        <f t="shared" si="0"/>
        <v>7.0000000000000007E-2</v>
      </c>
      <c r="G11" s="5"/>
      <c r="H11" s="82" t="s">
        <v>65</v>
      </c>
      <c r="I11" s="82"/>
      <c r="J11" s="1" t="s">
        <v>15</v>
      </c>
      <c r="K11" s="83">
        <f t="shared" si="1"/>
        <v>7.0000000000000007E-2</v>
      </c>
      <c r="L11" s="83">
        <f t="shared" si="2"/>
        <v>7.0000000000000007E-2</v>
      </c>
      <c r="M11" s="83">
        <f t="shared" si="3"/>
        <v>7.0000000000000007E-2</v>
      </c>
      <c r="N11" s="83">
        <f t="shared" si="4"/>
        <v>0.08</v>
      </c>
      <c r="O11" s="83">
        <f t="shared" si="5"/>
        <v>0.08</v>
      </c>
      <c r="P11" s="83">
        <f t="shared" si="26"/>
        <v>7.0000000000000007E-2</v>
      </c>
      <c r="Q11" s="83">
        <f t="shared" si="6"/>
        <v>7.0000000000000007E-2</v>
      </c>
      <c r="R11" s="83">
        <f t="shared" si="7"/>
        <v>7.0000000000000007E-2</v>
      </c>
      <c r="S11" s="83">
        <f t="shared" si="8"/>
        <v>7.0000000000000007E-2</v>
      </c>
      <c r="T11" s="83">
        <f t="shared" si="9"/>
        <v>7.0000000000000007E-2</v>
      </c>
      <c r="U11" s="83">
        <f t="shared" si="10"/>
        <v>7.0000000000000007E-2</v>
      </c>
      <c r="V11" s="83">
        <f t="shared" si="11"/>
        <v>7.0000000000000007E-2</v>
      </c>
      <c r="W11" s="83">
        <f t="shared" si="12"/>
        <v>7.0000000000000007E-2</v>
      </c>
      <c r="X11" s="83">
        <f t="shared" si="13"/>
        <v>7.0000000000000007E-2</v>
      </c>
      <c r="Y11" s="83">
        <f t="shared" si="14"/>
        <v>0.06</v>
      </c>
      <c r="Z11" s="83">
        <f t="shared" si="15"/>
        <v>7.0000000000000007E-2</v>
      </c>
      <c r="AA11" s="83">
        <f t="shared" si="16"/>
        <v>7.0000000000000007E-2</v>
      </c>
      <c r="AB11" s="83">
        <f t="shared" si="17"/>
        <v>7.0000000000000007E-2</v>
      </c>
      <c r="AC11" s="83">
        <f t="shared" si="18"/>
        <v>7.0000000000000007E-2</v>
      </c>
      <c r="AD11" s="83">
        <f t="shared" si="19"/>
        <v>0.09</v>
      </c>
      <c r="AE11" s="83">
        <f t="shared" si="20"/>
        <v>0.06</v>
      </c>
      <c r="AF11" s="83">
        <f t="shared" si="21"/>
        <v>7.0000000000000007E-2</v>
      </c>
      <c r="AG11" s="83">
        <f t="shared" si="22"/>
        <v>0.06</v>
      </c>
      <c r="AH11" s="83">
        <f t="shared" si="23"/>
        <v>7.0000000000000007E-2</v>
      </c>
      <c r="AI11" s="83">
        <f t="shared" si="24"/>
        <v>7.0000000000000007E-2</v>
      </c>
      <c r="AJ11" s="83">
        <f t="shared" si="25"/>
        <v>7.0000000000000007E-2</v>
      </c>
    </row>
    <row r="12" spans="1:36" ht="12.95" customHeight="1" x14ac:dyDescent="0.15">
      <c r="A12" s="82">
        <v>659</v>
      </c>
      <c r="B12" s="108" t="s">
        <v>84</v>
      </c>
      <c r="C12" s="108"/>
      <c r="D12" s="82">
        <v>10</v>
      </c>
      <c r="E12" s="82">
        <v>8</v>
      </c>
      <c r="F12" s="4">
        <f t="shared" si="0"/>
        <v>0.03</v>
      </c>
      <c r="G12" s="5"/>
      <c r="H12" s="82" t="s">
        <v>65</v>
      </c>
      <c r="I12" s="82"/>
      <c r="J12" s="1" t="s">
        <v>15</v>
      </c>
      <c r="K12" s="83">
        <f t="shared" si="1"/>
        <v>0.03</v>
      </c>
      <c r="L12" s="83">
        <f t="shared" si="2"/>
        <v>0.03</v>
      </c>
      <c r="M12" s="83">
        <f t="shared" si="3"/>
        <v>0.03</v>
      </c>
      <c r="N12" s="83">
        <f t="shared" si="4"/>
        <v>0.04</v>
      </c>
      <c r="O12" s="83">
        <f t="shared" si="5"/>
        <v>0.04</v>
      </c>
      <c r="P12" s="83">
        <f t="shared" si="26"/>
        <v>0.03</v>
      </c>
      <c r="Q12" s="83">
        <f t="shared" si="6"/>
        <v>0.03</v>
      </c>
      <c r="R12" s="83">
        <f t="shared" si="7"/>
        <v>0.03</v>
      </c>
      <c r="S12" s="83">
        <f t="shared" si="8"/>
        <v>0.03</v>
      </c>
      <c r="T12" s="83">
        <f t="shared" si="9"/>
        <v>0.03</v>
      </c>
      <c r="U12" s="83">
        <f t="shared" si="10"/>
        <v>0.03</v>
      </c>
      <c r="V12" s="83">
        <f t="shared" si="11"/>
        <v>0.04</v>
      </c>
      <c r="W12" s="83">
        <f t="shared" si="12"/>
        <v>0.04</v>
      </c>
      <c r="X12" s="83">
        <f t="shared" si="13"/>
        <v>0.03</v>
      </c>
      <c r="Y12" s="83">
        <f t="shared" si="14"/>
        <v>0.03</v>
      </c>
      <c r="Z12" s="83">
        <f t="shared" si="15"/>
        <v>0.04</v>
      </c>
      <c r="AA12" s="83">
        <f t="shared" si="16"/>
        <v>0.03</v>
      </c>
      <c r="AB12" s="83">
        <f t="shared" si="17"/>
        <v>0.03</v>
      </c>
      <c r="AC12" s="83">
        <f t="shared" si="18"/>
        <v>0.03</v>
      </c>
      <c r="AD12" s="83">
        <f t="shared" si="19"/>
        <v>0.04</v>
      </c>
      <c r="AE12" s="83">
        <f t="shared" si="20"/>
        <v>0.03</v>
      </c>
      <c r="AF12" s="83">
        <f t="shared" si="21"/>
        <v>0.03</v>
      </c>
      <c r="AG12" s="83">
        <f t="shared" si="22"/>
        <v>0.03</v>
      </c>
      <c r="AH12" s="83">
        <f t="shared" si="23"/>
        <v>0.03</v>
      </c>
      <c r="AI12" s="83">
        <f t="shared" si="24"/>
        <v>0.04</v>
      </c>
      <c r="AJ12" s="83">
        <f t="shared" si="25"/>
        <v>0.03</v>
      </c>
    </row>
    <row r="13" spans="1:36" ht="12.95" customHeight="1" x14ac:dyDescent="0.15">
      <c r="A13" s="82">
        <v>660</v>
      </c>
      <c r="B13" s="108" t="s">
        <v>63</v>
      </c>
      <c r="C13" s="108"/>
      <c r="D13" s="82">
        <v>20</v>
      </c>
      <c r="E13" s="82">
        <v>11</v>
      </c>
      <c r="F13" s="4">
        <f t="shared" si="0"/>
        <v>0.16</v>
      </c>
      <c r="G13" s="5"/>
      <c r="H13" s="82"/>
      <c r="I13" s="82"/>
      <c r="J13" s="1" t="s">
        <v>15</v>
      </c>
      <c r="K13" s="83">
        <f t="shared" si="1"/>
        <v>0.16</v>
      </c>
      <c r="L13" s="83">
        <f t="shared" si="2"/>
        <v>0.17</v>
      </c>
      <c r="M13" s="83">
        <f t="shared" si="3"/>
        <v>0.16</v>
      </c>
      <c r="N13" s="83">
        <f t="shared" si="4"/>
        <v>0.17</v>
      </c>
      <c r="O13" s="83">
        <f t="shared" si="5"/>
        <v>0.18</v>
      </c>
      <c r="P13" s="83">
        <f t="shared" si="26"/>
        <v>0.17</v>
      </c>
      <c r="Q13" s="83">
        <f t="shared" si="6"/>
        <v>0.16</v>
      </c>
      <c r="R13" s="83">
        <f t="shared" si="7"/>
        <v>0.17</v>
      </c>
      <c r="S13" s="83">
        <f t="shared" si="8"/>
        <v>0.17</v>
      </c>
      <c r="T13" s="83">
        <f t="shared" si="9"/>
        <v>0.16</v>
      </c>
      <c r="U13" s="83">
        <f t="shared" si="10"/>
        <v>0.17</v>
      </c>
      <c r="V13" s="83">
        <f t="shared" si="11"/>
        <v>0.18</v>
      </c>
      <c r="W13" s="83">
        <f t="shared" si="12"/>
        <v>0.17</v>
      </c>
      <c r="X13" s="83">
        <f t="shared" si="13"/>
        <v>0.17</v>
      </c>
      <c r="Y13" s="83">
        <f t="shared" si="14"/>
        <v>0.16</v>
      </c>
      <c r="Z13" s="83">
        <f t="shared" si="15"/>
        <v>0.17</v>
      </c>
      <c r="AA13" s="83">
        <f t="shared" si="16"/>
        <v>0.16</v>
      </c>
      <c r="AB13" s="83">
        <f t="shared" si="17"/>
        <v>0.18</v>
      </c>
      <c r="AC13" s="83">
        <f t="shared" si="18"/>
        <v>0.17</v>
      </c>
      <c r="AD13" s="83">
        <f t="shared" si="19"/>
        <v>0.19</v>
      </c>
      <c r="AE13" s="83">
        <f t="shared" si="20"/>
        <v>0.15</v>
      </c>
      <c r="AF13" s="83">
        <f t="shared" si="21"/>
        <v>0.18</v>
      </c>
      <c r="AG13" s="83">
        <f t="shared" si="22"/>
        <v>0.16</v>
      </c>
      <c r="AH13" s="83">
        <f t="shared" si="23"/>
        <v>0.16</v>
      </c>
      <c r="AI13" s="83">
        <f t="shared" si="24"/>
        <v>0.17</v>
      </c>
      <c r="AJ13" s="83">
        <f t="shared" si="25"/>
        <v>0.16</v>
      </c>
    </row>
    <row r="14" spans="1:36" ht="12.95" customHeight="1" x14ac:dyDescent="0.15">
      <c r="A14" s="82">
        <v>661</v>
      </c>
      <c r="B14" s="108" t="s">
        <v>60</v>
      </c>
      <c r="C14" s="108"/>
      <c r="D14" s="82">
        <v>8</v>
      </c>
      <c r="E14" s="82">
        <v>7</v>
      </c>
      <c r="F14" s="4">
        <f t="shared" si="0"/>
        <v>0.02</v>
      </c>
      <c r="G14" s="5"/>
      <c r="H14" s="82" t="s">
        <v>65</v>
      </c>
      <c r="I14" s="82"/>
      <c r="J14" s="1" t="s">
        <v>15</v>
      </c>
      <c r="K14" s="83">
        <f t="shared" si="1"/>
        <v>0.02</v>
      </c>
      <c r="L14" s="83">
        <f t="shared" si="2"/>
        <v>0.02</v>
      </c>
      <c r="M14" s="83">
        <f t="shared" si="3"/>
        <v>0.02</v>
      </c>
      <c r="N14" s="83">
        <f t="shared" si="4"/>
        <v>0.02</v>
      </c>
      <c r="O14" s="83">
        <f t="shared" si="5"/>
        <v>0.02</v>
      </c>
      <c r="P14" s="83">
        <f t="shared" si="26"/>
        <v>0.02</v>
      </c>
      <c r="Q14" s="83">
        <f t="shared" si="6"/>
        <v>0.02</v>
      </c>
      <c r="R14" s="83">
        <f t="shared" si="7"/>
        <v>0.02</v>
      </c>
      <c r="S14" s="83">
        <f t="shared" si="8"/>
        <v>0.02</v>
      </c>
      <c r="T14" s="83">
        <f t="shared" si="9"/>
        <v>0.02</v>
      </c>
      <c r="U14" s="83">
        <f t="shared" si="10"/>
        <v>0.02</v>
      </c>
      <c r="V14" s="83">
        <f t="shared" si="11"/>
        <v>0.02</v>
      </c>
      <c r="W14" s="83">
        <f t="shared" si="12"/>
        <v>0.02</v>
      </c>
      <c r="X14" s="83">
        <f t="shared" si="13"/>
        <v>0.02</v>
      </c>
      <c r="Y14" s="83">
        <f t="shared" si="14"/>
        <v>0.02</v>
      </c>
      <c r="Z14" s="83">
        <f t="shared" si="15"/>
        <v>0.02</v>
      </c>
      <c r="AA14" s="83">
        <f t="shared" si="16"/>
        <v>0.02</v>
      </c>
      <c r="AB14" s="83">
        <f t="shared" si="17"/>
        <v>0.02</v>
      </c>
      <c r="AC14" s="83">
        <f t="shared" si="18"/>
        <v>0.02</v>
      </c>
      <c r="AD14" s="83">
        <f t="shared" si="19"/>
        <v>0.03</v>
      </c>
      <c r="AE14" s="83">
        <f t="shared" si="20"/>
        <v>0.02</v>
      </c>
      <c r="AF14" s="83">
        <f t="shared" si="21"/>
        <v>0.02</v>
      </c>
      <c r="AG14" s="83">
        <f t="shared" si="22"/>
        <v>0.02</v>
      </c>
      <c r="AH14" s="83">
        <f t="shared" si="23"/>
        <v>0.02</v>
      </c>
      <c r="AI14" s="83">
        <f t="shared" si="24"/>
        <v>0.02</v>
      </c>
      <c r="AJ14" s="83">
        <f t="shared" si="25"/>
        <v>0.02</v>
      </c>
    </row>
    <row r="15" spans="1:36" ht="12.95" customHeight="1" x14ac:dyDescent="0.15">
      <c r="A15" s="82">
        <v>662</v>
      </c>
      <c r="B15" s="108" t="s">
        <v>63</v>
      </c>
      <c r="C15" s="108"/>
      <c r="D15" s="82">
        <v>16</v>
      </c>
      <c r="E15" s="82">
        <v>11</v>
      </c>
      <c r="F15" s="4">
        <f t="shared" si="0"/>
        <v>0.1</v>
      </c>
      <c r="G15" s="82"/>
      <c r="H15" s="82" t="s">
        <v>65</v>
      </c>
      <c r="I15" s="82"/>
      <c r="J15" s="1" t="s">
        <v>15</v>
      </c>
      <c r="K15" s="83">
        <f t="shared" si="1"/>
        <v>0.11</v>
      </c>
      <c r="L15" s="83">
        <f t="shared" si="2"/>
        <v>0.11</v>
      </c>
      <c r="M15" s="83">
        <f t="shared" si="3"/>
        <v>0.11</v>
      </c>
      <c r="N15" s="83">
        <f t="shared" si="4"/>
        <v>0.12</v>
      </c>
      <c r="O15" s="83">
        <f t="shared" si="5"/>
        <v>0.12</v>
      </c>
      <c r="P15" s="83">
        <f t="shared" si="26"/>
        <v>0.11</v>
      </c>
      <c r="Q15" s="83">
        <f t="shared" si="6"/>
        <v>0.11</v>
      </c>
      <c r="R15" s="83">
        <f t="shared" si="7"/>
        <v>0.11</v>
      </c>
      <c r="S15" s="83">
        <f t="shared" si="8"/>
        <v>0.11</v>
      </c>
      <c r="T15" s="83">
        <f t="shared" si="9"/>
        <v>0.11</v>
      </c>
      <c r="U15" s="83">
        <f t="shared" si="10"/>
        <v>0.11</v>
      </c>
      <c r="V15" s="83">
        <f t="shared" si="11"/>
        <v>0.12</v>
      </c>
      <c r="W15" s="83">
        <f t="shared" si="12"/>
        <v>0.12</v>
      </c>
      <c r="X15" s="83">
        <f t="shared" si="13"/>
        <v>0.11</v>
      </c>
      <c r="Y15" s="83">
        <f t="shared" si="14"/>
        <v>0.1</v>
      </c>
      <c r="Z15" s="83">
        <f t="shared" si="15"/>
        <v>0.12</v>
      </c>
      <c r="AA15" s="83">
        <f t="shared" si="16"/>
        <v>0.1</v>
      </c>
      <c r="AB15" s="83">
        <f t="shared" si="17"/>
        <v>0.11</v>
      </c>
      <c r="AC15" s="83">
        <f t="shared" si="18"/>
        <v>0.11</v>
      </c>
      <c r="AD15" s="83">
        <f t="shared" si="19"/>
        <v>0.13</v>
      </c>
      <c r="AE15" s="83">
        <f t="shared" si="20"/>
        <v>0.1</v>
      </c>
      <c r="AF15" s="83">
        <f t="shared" si="21"/>
        <v>0.11</v>
      </c>
      <c r="AG15" s="83">
        <f t="shared" si="22"/>
        <v>0.1</v>
      </c>
      <c r="AH15" s="83">
        <f t="shared" si="23"/>
        <v>0.1</v>
      </c>
      <c r="AI15" s="83">
        <f t="shared" si="24"/>
        <v>0.12</v>
      </c>
      <c r="AJ15" s="83">
        <f t="shared" si="25"/>
        <v>0.1</v>
      </c>
    </row>
    <row r="16" spans="1:36" ht="12.95" customHeight="1" x14ac:dyDescent="0.15">
      <c r="A16" s="82">
        <v>663</v>
      </c>
      <c r="B16" s="108" t="s">
        <v>61</v>
      </c>
      <c r="C16" s="108"/>
      <c r="D16" s="82">
        <v>10</v>
      </c>
      <c r="E16" s="82">
        <v>11</v>
      </c>
      <c r="F16" s="4">
        <f t="shared" si="0"/>
        <v>0.04</v>
      </c>
      <c r="G16" s="5"/>
      <c r="H16" s="82" t="s">
        <v>65</v>
      </c>
      <c r="I16" s="82"/>
      <c r="J16" s="1" t="s">
        <v>15</v>
      </c>
      <c r="K16" s="83">
        <f t="shared" si="1"/>
        <v>0.05</v>
      </c>
      <c r="L16" s="83">
        <f t="shared" si="2"/>
        <v>0.05</v>
      </c>
      <c r="M16" s="83">
        <f t="shared" si="3"/>
        <v>0.05</v>
      </c>
      <c r="N16" s="83">
        <f t="shared" si="4"/>
        <v>0.05</v>
      </c>
      <c r="O16" s="83">
        <f t="shared" si="5"/>
        <v>0.05</v>
      </c>
      <c r="P16" s="83">
        <f t="shared" si="26"/>
        <v>0.05</v>
      </c>
      <c r="Q16" s="83">
        <f t="shared" si="6"/>
        <v>0.05</v>
      </c>
      <c r="R16" s="83">
        <f t="shared" si="7"/>
        <v>0.05</v>
      </c>
      <c r="S16" s="83">
        <f t="shared" si="8"/>
        <v>0.05</v>
      </c>
      <c r="T16" s="83">
        <f t="shared" si="9"/>
        <v>0.05</v>
      </c>
      <c r="U16" s="83">
        <f t="shared" si="10"/>
        <v>0.05</v>
      </c>
      <c r="V16" s="83">
        <f t="shared" si="11"/>
        <v>0.05</v>
      </c>
      <c r="W16" s="83">
        <f t="shared" si="12"/>
        <v>0.05</v>
      </c>
      <c r="X16" s="83">
        <f t="shared" si="13"/>
        <v>0.05</v>
      </c>
      <c r="Y16" s="83">
        <f t="shared" si="14"/>
        <v>0.04</v>
      </c>
      <c r="Z16" s="83">
        <f t="shared" si="15"/>
        <v>0.05</v>
      </c>
      <c r="AA16" s="83">
        <f t="shared" si="16"/>
        <v>0.04</v>
      </c>
      <c r="AB16" s="83">
        <f t="shared" si="17"/>
        <v>0.04</v>
      </c>
      <c r="AC16" s="83">
        <f t="shared" si="18"/>
        <v>0.05</v>
      </c>
      <c r="AD16" s="83">
        <f t="shared" si="19"/>
        <v>0.06</v>
      </c>
      <c r="AE16" s="83">
        <f t="shared" si="20"/>
        <v>0.04</v>
      </c>
      <c r="AF16" s="83">
        <f t="shared" si="21"/>
        <v>0.04</v>
      </c>
      <c r="AG16" s="83">
        <f t="shared" si="22"/>
        <v>0.04</v>
      </c>
      <c r="AH16" s="83">
        <f t="shared" si="23"/>
        <v>0.04</v>
      </c>
      <c r="AI16" s="83">
        <f t="shared" si="24"/>
        <v>0.05</v>
      </c>
      <c r="AJ16" s="83">
        <f t="shared" si="25"/>
        <v>0.04</v>
      </c>
    </row>
    <row r="17" spans="1:36" ht="12.95" customHeight="1" x14ac:dyDescent="0.15">
      <c r="A17" s="82">
        <v>664</v>
      </c>
      <c r="B17" s="108" t="s">
        <v>63</v>
      </c>
      <c r="C17" s="108"/>
      <c r="D17" s="82">
        <v>16</v>
      </c>
      <c r="E17" s="82">
        <v>12</v>
      </c>
      <c r="F17" s="4">
        <f t="shared" si="0"/>
        <v>0.11</v>
      </c>
      <c r="G17" s="82" t="s">
        <v>69</v>
      </c>
      <c r="H17" s="82" t="s">
        <v>65</v>
      </c>
      <c r="I17" s="82"/>
      <c r="J17" s="1" t="s">
        <v>15</v>
      </c>
      <c r="K17" s="83">
        <f t="shared" si="1"/>
        <v>0.12</v>
      </c>
      <c r="L17" s="83">
        <f t="shared" si="2"/>
        <v>0.12</v>
      </c>
      <c r="M17" s="83">
        <f t="shared" si="3"/>
        <v>0.12</v>
      </c>
      <c r="N17" s="83">
        <f t="shared" si="4"/>
        <v>0.13</v>
      </c>
      <c r="O17" s="83">
        <f t="shared" si="5"/>
        <v>0.13</v>
      </c>
      <c r="P17" s="83">
        <f t="shared" si="26"/>
        <v>0.12</v>
      </c>
      <c r="Q17" s="83">
        <f t="shared" si="6"/>
        <v>0.12</v>
      </c>
      <c r="R17" s="83">
        <f t="shared" si="7"/>
        <v>0.12</v>
      </c>
      <c r="S17" s="83">
        <f t="shared" si="8"/>
        <v>0.12</v>
      </c>
      <c r="T17" s="83">
        <f t="shared" si="9"/>
        <v>0.12</v>
      </c>
      <c r="U17" s="83">
        <f t="shared" si="10"/>
        <v>0.12</v>
      </c>
      <c r="V17" s="83">
        <f t="shared" si="11"/>
        <v>0.13</v>
      </c>
      <c r="W17" s="83">
        <f t="shared" si="12"/>
        <v>0.12</v>
      </c>
      <c r="X17" s="83">
        <f t="shared" si="13"/>
        <v>0.12</v>
      </c>
      <c r="Y17" s="83">
        <f t="shared" si="14"/>
        <v>0.11</v>
      </c>
      <c r="Z17" s="83">
        <f t="shared" si="15"/>
        <v>0.12</v>
      </c>
      <c r="AA17" s="83">
        <f t="shared" si="16"/>
        <v>0.11</v>
      </c>
      <c r="AB17" s="83">
        <f t="shared" si="17"/>
        <v>0.12</v>
      </c>
      <c r="AC17" s="83">
        <f t="shared" si="18"/>
        <v>0.12</v>
      </c>
      <c r="AD17" s="83">
        <f t="shared" si="19"/>
        <v>0.15</v>
      </c>
      <c r="AE17" s="83">
        <f t="shared" si="20"/>
        <v>0.11</v>
      </c>
      <c r="AF17" s="83">
        <f t="shared" si="21"/>
        <v>0.12</v>
      </c>
      <c r="AG17" s="83">
        <f t="shared" si="22"/>
        <v>0.11</v>
      </c>
      <c r="AH17" s="83">
        <f t="shared" si="23"/>
        <v>0.11</v>
      </c>
      <c r="AI17" s="83">
        <f t="shared" si="24"/>
        <v>0.13</v>
      </c>
      <c r="AJ17" s="83">
        <f t="shared" si="25"/>
        <v>0.11</v>
      </c>
    </row>
    <row r="18" spans="1:36" ht="12.95" customHeight="1" x14ac:dyDescent="0.15">
      <c r="A18" s="82">
        <v>665</v>
      </c>
      <c r="B18" s="108" t="s">
        <v>63</v>
      </c>
      <c r="C18" s="108"/>
      <c r="D18" s="82">
        <v>16</v>
      </c>
      <c r="E18" s="82">
        <v>12</v>
      </c>
      <c r="F18" s="4">
        <f t="shared" si="0"/>
        <v>0.11</v>
      </c>
      <c r="G18" s="5" t="s">
        <v>69</v>
      </c>
      <c r="H18" s="82" t="s">
        <v>65</v>
      </c>
      <c r="I18" s="82"/>
      <c r="J18" s="1" t="s">
        <v>15</v>
      </c>
      <c r="K18" s="83">
        <f t="shared" si="1"/>
        <v>0.12</v>
      </c>
      <c r="L18" s="83">
        <f t="shared" si="2"/>
        <v>0.12</v>
      </c>
      <c r="M18" s="83">
        <f t="shared" si="3"/>
        <v>0.12</v>
      </c>
      <c r="N18" s="83">
        <f t="shared" si="4"/>
        <v>0.13</v>
      </c>
      <c r="O18" s="83">
        <f t="shared" si="5"/>
        <v>0.13</v>
      </c>
      <c r="P18" s="83">
        <f t="shared" si="26"/>
        <v>0.12</v>
      </c>
      <c r="Q18" s="83">
        <f t="shared" si="6"/>
        <v>0.12</v>
      </c>
      <c r="R18" s="83">
        <f t="shared" si="7"/>
        <v>0.12</v>
      </c>
      <c r="S18" s="83">
        <f t="shared" si="8"/>
        <v>0.12</v>
      </c>
      <c r="T18" s="83">
        <f t="shared" si="9"/>
        <v>0.12</v>
      </c>
      <c r="U18" s="83">
        <f t="shared" si="10"/>
        <v>0.12</v>
      </c>
      <c r="V18" s="83">
        <f t="shared" si="11"/>
        <v>0.13</v>
      </c>
      <c r="W18" s="83">
        <f t="shared" si="12"/>
        <v>0.12</v>
      </c>
      <c r="X18" s="83">
        <f t="shared" si="13"/>
        <v>0.12</v>
      </c>
      <c r="Y18" s="83">
        <f t="shared" si="14"/>
        <v>0.11</v>
      </c>
      <c r="Z18" s="83">
        <f t="shared" si="15"/>
        <v>0.12</v>
      </c>
      <c r="AA18" s="83">
        <f t="shared" si="16"/>
        <v>0.11</v>
      </c>
      <c r="AB18" s="83">
        <f t="shared" si="17"/>
        <v>0.12</v>
      </c>
      <c r="AC18" s="83">
        <f t="shared" si="18"/>
        <v>0.12</v>
      </c>
      <c r="AD18" s="83">
        <f t="shared" si="19"/>
        <v>0.15</v>
      </c>
      <c r="AE18" s="83">
        <f t="shared" si="20"/>
        <v>0.11</v>
      </c>
      <c r="AF18" s="83">
        <f t="shared" si="21"/>
        <v>0.12</v>
      </c>
      <c r="AG18" s="83">
        <f t="shared" si="22"/>
        <v>0.11</v>
      </c>
      <c r="AH18" s="83">
        <f t="shared" si="23"/>
        <v>0.11</v>
      </c>
      <c r="AI18" s="83">
        <f t="shared" si="24"/>
        <v>0.13</v>
      </c>
      <c r="AJ18" s="83">
        <f t="shared" si="25"/>
        <v>0.11</v>
      </c>
    </row>
    <row r="19" spans="1:36" ht="12.95" customHeight="1" x14ac:dyDescent="0.15">
      <c r="A19" s="82">
        <v>666</v>
      </c>
      <c r="B19" s="108" t="s">
        <v>63</v>
      </c>
      <c r="C19" s="108"/>
      <c r="D19" s="82">
        <v>22</v>
      </c>
      <c r="E19" s="82">
        <v>13</v>
      </c>
      <c r="F19" s="4">
        <f t="shared" si="0"/>
        <v>0.23</v>
      </c>
      <c r="G19" s="5" t="s">
        <v>69</v>
      </c>
      <c r="H19" s="82"/>
      <c r="I19" s="82"/>
      <c r="J19" s="1" t="s">
        <v>15</v>
      </c>
      <c r="K19" s="83">
        <f t="shared" si="1"/>
        <v>0.22</v>
      </c>
      <c r="L19" s="83">
        <f t="shared" si="2"/>
        <v>0.24</v>
      </c>
      <c r="M19" s="83">
        <f t="shared" si="3"/>
        <v>0.23</v>
      </c>
      <c r="N19" s="83">
        <f t="shared" si="4"/>
        <v>0.24</v>
      </c>
      <c r="O19" s="83">
        <f t="shared" si="5"/>
        <v>0.25</v>
      </c>
      <c r="P19" s="83">
        <f t="shared" si="26"/>
        <v>0.23</v>
      </c>
      <c r="Q19" s="83">
        <f t="shared" si="6"/>
        <v>0.22</v>
      </c>
      <c r="R19" s="83">
        <f t="shared" si="7"/>
        <v>0.25</v>
      </c>
      <c r="S19" s="83">
        <f t="shared" si="8"/>
        <v>0.24</v>
      </c>
      <c r="T19" s="83">
        <f t="shared" si="9"/>
        <v>0.23</v>
      </c>
      <c r="U19" s="83">
        <f t="shared" si="10"/>
        <v>0.24</v>
      </c>
      <c r="V19" s="83">
        <f t="shared" si="11"/>
        <v>0.26</v>
      </c>
      <c r="W19" s="83">
        <f t="shared" si="12"/>
        <v>0.24</v>
      </c>
      <c r="X19" s="83">
        <f t="shared" si="13"/>
        <v>0.24</v>
      </c>
      <c r="Y19" s="83">
        <f t="shared" si="14"/>
        <v>0.22</v>
      </c>
      <c r="Z19" s="83">
        <f t="shared" si="15"/>
        <v>0.24</v>
      </c>
      <c r="AA19" s="83">
        <f t="shared" si="16"/>
        <v>0.22</v>
      </c>
      <c r="AB19" s="83">
        <f t="shared" si="17"/>
        <v>0.25</v>
      </c>
      <c r="AC19" s="83">
        <f t="shared" si="18"/>
        <v>0.25</v>
      </c>
      <c r="AD19" s="83">
        <f t="shared" si="19"/>
        <v>0.27</v>
      </c>
      <c r="AE19" s="83">
        <f t="shared" si="20"/>
        <v>0.22</v>
      </c>
      <c r="AF19" s="83">
        <f t="shared" si="21"/>
        <v>0.25</v>
      </c>
      <c r="AG19" s="83">
        <f t="shared" si="22"/>
        <v>0.22</v>
      </c>
      <c r="AH19" s="83">
        <f t="shared" si="23"/>
        <v>0.23</v>
      </c>
      <c r="AI19" s="83">
        <f t="shared" si="24"/>
        <v>0.24</v>
      </c>
      <c r="AJ19" s="83">
        <f t="shared" si="25"/>
        <v>0.23</v>
      </c>
    </row>
    <row r="20" spans="1:36" ht="12.95" customHeight="1" x14ac:dyDescent="0.15">
      <c r="A20" s="82">
        <v>667</v>
      </c>
      <c r="B20" s="108" t="s">
        <v>63</v>
      </c>
      <c r="C20" s="108"/>
      <c r="D20" s="82">
        <v>14</v>
      </c>
      <c r="E20" s="82">
        <v>12</v>
      </c>
      <c r="F20" s="4">
        <f t="shared" si="0"/>
        <v>0.09</v>
      </c>
      <c r="G20" s="5" t="s">
        <v>69</v>
      </c>
      <c r="H20" s="82" t="s">
        <v>65</v>
      </c>
      <c r="I20" s="82"/>
      <c r="J20" s="1" t="s">
        <v>15</v>
      </c>
      <c r="K20" s="83">
        <f t="shared" si="1"/>
        <v>0.09</v>
      </c>
      <c r="L20" s="83">
        <f t="shared" si="2"/>
        <v>0.1</v>
      </c>
      <c r="M20" s="83">
        <f t="shared" si="3"/>
        <v>0.1</v>
      </c>
      <c r="N20" s="83">
        <f t="shared" si="4"/>
        <v>0.1</v>
      </c>
      <c r="O20" s="83">
        <f t="shared" si="5"/>
        <v>0.1</v>
      </c>
      <c r="P20" s="83">
        <f t="shared" si="26"/>
        <v>0.1</v>
      </c>
      <c r="Q20" s="83">
        <f t="shared" si="6"/>
        <v>0.09</v>
      </c>
      <c r="R20" s="83">
        <f t="shared" si="7"/>
        <v>0.1</v>
      </c>
      <c r="S20" s="83">
        <f t="shared" si="8"/>
        <v>0.1</v>
      </c>
      <c r="T20" s="83">
        <f t="shared" si="9"/>
        <v>0.1</v>
      </c>
      <c r="U20" s="83">
        <f t="shared" si="10"/>
        <v>0.1</v>
      </c>
      <c r="V20" s="83">
        <f t="shared" si="11"/>
        <v>0.1</v>
      </c>
      <c r="W20" s="83">
        <f t="shared" si="12"/>
        <v>0.1</v>
      </c>
      <c r="X20" s="83">
        <f t="shared" si="13"/>
        <v>0.1</v>
      </c>
      <c r="Y20" s="83">
        <f t="shared" si="14"/>
        <v>0.08</v>
      </c>
      <c r="Z20" s="83">
        <f t="shared" si="15"/>
        <v>0.1</v>
      </c>
      <c r="AA20" s="83">
        <f t="shared" si="16"/>
        <v>0.09</v>
      </c>
      <c r="AB20" s="83">
        <f t="shared" si="17"/>
        <v>0.09</v>
      </c>
      <c r="AC20" s="83">
        <f t="shared" si="18"/>
        <v>0.1</v>
      </c>
      <c r="AD20" s="83">
        <f t="shared" si="19"/>
        <v>0.12</v>
      </c>
      <c r="AE20" s="83">
        <f t="shared" si="20"/>
        <v>0.09</v>
      </c>
      <c r="AF20" s="83">
        <f t="shared" si="21"/>
        <v>0.09</v>
      </c>
      <c r="AG20" s="83">
        <f t="shared" si="22"/>
        <v>0.09</v>
      </c>
      <c r="AH20" s="83">
        <f t="shared" si="23"/>
        <v>0.09</v>
      </c>
      <c r="AI20" s="83">
        <f t="shared" si="24"/>
        <v>0.1</v>
      </c>
      <c r="AJ20" s="83">
        <f t="shared" si="25"/>
        <v>0.09</v>
      </c>
    </row>
    <row r="21" spans="1:36" ht="12.95" customHeight="1" x14ac:dyDescent="0.15">
      <c r="A21" s="82">
        <v>668</v>
      </c>
      <c r="B21" s="108" t="s">
        <v>63</v>
      </c>
      <c r="C21" s="108"/>
      <c r="D21" s="82">
        <v>20</v>
      </c>
      <c r="E21" s="82">
        <v>13</v>
      </c>
      <c r="F21" s="4">
        <f t="shared" si="0"/>
        <v>0.19</v>
      </c>
      <c r="G21" s="5" t="s">
        <v>69</v>
      </c>
      <c r="H21" s="82"/>
      <c r="I21" s="82"/>
      <c r="J21" s="1" t="s">
        <v>15</v>
      </c>
      <c r="K21" s="83">
        <f t="shared" si="1"/>
        <v>0.19</v>
      </c>
      <c r="L21" s="83">
        <f t="shared" si="2"/>
        <v>0.2</v>
      </c>
      <c r="M21" s="83">
        <f t="shared" si="3"/>
        <v>0.2</v>
      </c>
      <c r="N21" s="83">
        <f t="shared" si="4"/>
        <v>0.2</v>
      </c>
      <c r="O21" s="83">
        <f t="shared" si="5"/>
        <v>0.21</v>
      </c>
      <c r="P21" s="83">
        <f t="shared" si="26"/>
        <v>0.2</v>
      </c>
      <c r="Q21" s="83">
        <f t="shared" si="6"/>
        <v>0.19</v>
      </c>
      <c r="R21" s="83">
        <f t="shared" si="7"/>
        <v>0.21</v>
      </c>
      <c r="S21" s="83">
        <f t="shared" si="8"/>
        <v>0.2</v>
      </c>
      <c r="T21" s="83">
        <f t="shared" si="9"/>
        <v>0.19</v>
      </c>
      <c r="U21" s="83">
        <f t="shared" si="10"/>
        <v>0.21</v>
      </c>
      <c r="V21" s="83">
        <f t="shared" si="11"/>
        <v>0.22</v>
      </c>
      <c r="W21" s="83">
        <f t="shared" si="12"/>
        <v>0.2</v>
      </c>
      <c r="X21" s="83">
        <f t="shared" si="13"/>
        <v>0.2</v>
      </c>
      <c r="Y21" s="83">
        <f t="shared" si="14"/>
        <v>0.18</v>
      </c>
      <c r="Z21" s="83">
        <f t="shared" si="15"/>
        <v>0.2</v>
      </c>
      <c r="AA21" s="83">
        <f t="shared" si="16"/>
        <v>0.18</v>
      </c>
      <c r="AB21" s="83">
        <f t="shared" si="17"/>
        <v>0.21</v>
      </c>
      <c r="AC21" s="83">
        <f t="shared" si="18"/>
        <v>0.21</v>
      </c>
      <c r="AD21" s="83">
        <f t="shared" si="19"/>
        <v>0.23</v>
      </c>
      <c r="AE21" s="83">
        <f t="shared" si="20"/>
        <v>0.18</v>
      </c>
      <c r="AF21" s="83">
        <f t="shared" si="21"/>
        <v>0.21</v>
      </c>
      <c r="AG21" s="83">
        <f t="shared" si="22"/>
        <v>0.18</v>
      </c>
      <c r="AH21" s="83">
        <f t="shared" si="23"/>
        <v>0.19</v>
      </c>
      <c r="AI21" s="83">
        <f t="shared" si="24"/>
        <v>0.2</v>
      </c>
      <c r="AJ21" s="83">
        <f t="shared" si="25"/>
        <v>0.19</v>
      </c>
    </row>
    <row r="22" spans="1:36" ht="12.95" customHeight="1" x14ac:dyDescent="0.15">
      <c r="A22" s="82">
        <v>669</v>
      </c>
      <c r="B22" s="108" t="s">
        <v>140</v>
      </c>
      <c r="C22" s="108"/>
      <c r="D22" s="82">
        <v>16</v>
      </c>
      <c r="E22" s="82">
        <v>12</v>
      </c>
      <c r="F22" s="4">
        <f t="shared" si="0"/>
        <v>0.11</v>
      </c>
      <c r="G22" s="5"/>
      <c r="H22" s="82" t="s">
        <v>65</v>
      </c>
      <c r="I22" s="82"/>
      <c r="J22" s="1" t="s">
        <v>15</v>
      </c>
      <c r="K22" s="83">
        <f t="shared" si="1"/>
        <v>0.12</v>
      </c>
      <c r="L22" s="83">
        <f t="shared" si="2"/>
        <v>0.12</v>
      </c>
      <c r="M22" s="83">
        <f t="shared" si="3"/>
        <v>0.12</v>
      </c>
      <c r="N22" s="83">
        <f t="shared" si="4"/>
        <v>0.13</v>
      </c>
      <c r="O22" s="83">
        <f t="shared" si="5"/>
        <v>0.13</v>
      </c>
      <c r="P22" s="83">
        <f t="shared" si="26"/>
        <v>0.12</v>
      </c>
      <c r="Q22" s="83">
        <f t="shared" si="6"/>
        <v>0.12</v>
      </c>
      <c r="R22" s="83">
        <f t="shared" si="7"/>
        <v>0.12</v>
      </c>
      <c r="S22" s="83">
        <f t="shared" si="8"/>
        <v>0.12</v>
      </c>
      <c r="T22" s="83">
        <f t="shared" si="9"/>
        <v>0.12</v>
      </c>
      <c r="U22" s="83">
        <f t="shared" si="10"/>
        <v>0.12</v>
      </c>
      <c r="V22" s="83">
        <f t="shared" si="11"/>
        <v>0.13</v>
      </c>
      <c r="W22" s="83">
        <f t="shared" si="12"/>
        <v>0.12</v>
      </c>
      <c r="X22" s="83">
        <f t="shared" si="13"/>
        <v>0.12</v>
      </c>
      <c r="Y22" s="83">
        <f t="shared" si="14"/>
        <v>0.11</v>
      </c>
      <c r="Z22" s="83">
        <f t="shared" si="15"/>
        <v>0.12</v>
      </c>
      <c r="AA22" s="83">
        <f t="shared" si="16"/>
        <v>0.11</v>
      </c>
      <c r="AB22" s="83">
        <f t="shared" si="17"/>
        <v>0.12</v>
      </c>
      <c r="AC22" s="83">
        <f t="shared" si="18"/>
        <v>0.12</v>
      </c>
      <c r="AD22" s="83">
        <f t="shared" si="19"/>
        <v>0.15</v>
      </c>
      <c r="AE22" s="83">
        <f t="shared" si="20"/>
        <v>0.11</v>
      </c>
      <c r="AF22" s="83">
        <f t="shared" si="21"/>
        <v>0.12</v>
      </c>
      <c r="AG22" s="83">
        <f t="shared" si="22"/>
        <v>0.11</v>
      </c>
      <c r="AH22" s="83">
        <f t="shared" si="23"/>
        <v>0.11</v>
      </c>
      <c r="AI22" s="83">
        <f t="shared" si="24"/>
        <v>0.13</v>
      </c>
      <c r="AJ22" s="83">
        <f t="shared" si="25"/>
        <v>0.11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141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1.59</v>
      </c>
      <c r="D50" s="16">
        <f>SUMIF(G4:G43,"*下層*",F4:F43)</f>
        <v>0</v>
      </c>
      <c r="E50" s="4">
        <f>SUM(F4:F43)</f>
        <v>1.59</v>
      </c>
      <c r="F50" s="13"/>
      <c r="G50" s="17">
        <f>C50*100</f>
        <v>159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形状比＝77、Sr＝23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0.83</v>
      </c>
      <c r="D57" s="16">
        <f>SUMIF(H4:H43,"▲",F4:F43)</f>
        <v>0</v>
      </c>
      <c r="E57" s="16">
        <f>SUM(C57:D57)</f>
        <v>0.83</v>
      </c>
      <c r="F57" s="13"/>
      <c r="G57" s="19">
        <f>C57*100</f>
        <v>83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52.2</v>
      </c>
      <c r="D62" s="20" t="str">
        <f>IF(D47&gt;0,ROUND(D57/D50*100,1),"")</f>
        <v/>
      </c>
      <c r="E62" s="20">
        <f>ROUND(E57/E50*100,1)</f>
        <v>52.2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0.76000000000000012</v>
      </c>
      <c r="D69" s="16" t="str">
        <f>IF(D66&gt;0,D50-D57,"")</f>
        <v/>
      </c>
      <c r="E69" s="4">
        <f>SUM(C69:D69)</f>
        <v>0.76000000000000012</v>
      </c>
      <c r="F69" s="13"/>
      <c r="G69" s="17">
        <f>C69*100</f>
        <v>76.000000000000014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形状比＝67、Sr＝37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C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63" priority="16" stopIfTrue="1">
      <formula>AND(($H4="スギ"),(#REF!&lt;12))</formula>
    </cfRule>
  </conditionalFormatting>
  <conditionalFormatting sqref="L4:L43">
    <cfRule type="expression" dxfId="462" priority="15" stopIfTrue="1">
      <formula>AND(($H4="スギ"),(#REF!&lt;22),(#REF!&gt;=12))</formula>
    </cfRule>
  </conditionalFormatting>
  <conditionalFormatting sqref="M4:M43">
    <cfRule type="expression" dxfId="461" priority="14" stopIfTrue="1">
      <formula>AND(($H4="スギ"),(#REF!&lt;32),(#REF!&gt;=22))</formula>
    </cfRule>
  </conditionalFormatting>
  <conditionalFormatting sqref="N4:N43">
    <cfRule type="expression" dxfId="460" priority="13" stopIfTrue="1">
      <formula>AND(($H4="スギ"),(#REF!&lt;42),(#REF!&gt;=32))</formula>
    </cfRule>
  </conditionalFormatting>
  <conditionalFormatting sqref="U4:U43 Z4:AF43 AJ4:AJ43 O4:P43">
    <cfRule type="expression" dxfId="459" priority="12" stopIfTrue="1">
      <formula>AND(($H4="スギ"),(#REF!&gt;=42))</formula>
    </cfRule>
  </conditionalFormatting>
  <conditionalFormatting sqref="Q4:Q43 AA4:AA43">
    <cfRule type="expression" dxfId="458" priority="11" stopIfTrue="1">
      <formula>AND(($H4="ヒノキ"),(#REF!&lt;12))</formula>
    </cfRule>
  </conditionalFormatting>
  <conditionalFormatting sqref="R4:R43 AB4:AE43">
    <cfRule type="expression" dxfId="457" priority="10" stopIfTrue="1">
      <formula>AND(($H4="ヒノキ"),(#REF!&lt;22),(#REF!&gt;=12))</formula>
    </cfRule>
  </conditionalFormatting>
  <conditionalFormatting sqref="S4:S43">
    <cfRule type="expression" dxfId="456" priority="9" stopIfTrue="1">
      <formula>AND(($H4="ヒノキ"),(#REF!&lt;32),(#REF!&gt;=22))</formula>
    </cfRule>
  </conditionalFormatting>
  <conditionalFormatting sqref="T4:U43 Z4:AF43 AJ4:AJ43">
    <cfRule type="expression" dxfId="455" priority="8" stopIfTrue="1">
      <formula>AND(($H4="ヒノキ"),(#REF!&gt;=32))</formula>
    </cfRule>
  </conditionalFormatting>
  <conditionalFormatting sqref="V4:V43 AA4:AA43">
    <cfRule type="expression" dxfId="454" priority="7" stopIfTrue="1">
      <formula>AND(($H4="アカマツ"),(#REF!&lt;12))</formula>
    </cfRule>
  </conditionalFormatting>
  <conditionalFormatting sqref="W4:W43 AB4:AB43">
    <cfRule type="expression" dxfId="453" priority="6" stopIfTrue="1">
      <formula>AND(($H4="アカマツ"),(#REF!&lt;22),(#REF!&gt;=12))</formula>
    </cfRule>
  </conditionalFormatting>
  <conditionalFormatting sqref="X4:X43 AC4:AC43">
    <cfRule type="expression" dxfId="452" priority="5" stopIfTrue="1">
      <formula>AND(($H4="アカマツ"),(#REF!&lt;42),(#REF!&gt;=22))</formula>
    </cfRule>
  </conditionalFormatting>
  <conditionalFormatting sqref="Y4:AF43 AJ4:AJ43">
    <cfRule type="expression" dxfId="451" priority="4" stopIfTrue="1">
      <formula>AND(($H4="アカマツ"),(#REF!&gt;=42))</formula>
    </cfRule>
  </conditionalFormatting>
  <conditionalFormatting sqref="AG4:AG43">
    <cfRule type="expression" dxfId="450" priority="3" stopIfTrue="1">
      <formula>AND(($H4&lt;&gt;"スギ"),($H4&lt;&gt;"ヒノキ"),($H4&lt;&gt;"アカマツ"),(#REF!&lt;12))</formula>
    </cfRule>
  </conditionalFormatting>
  <conditionalFormatting sqref="AH4:AH43">
    <cfRule type="expression" dxfId="4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3300"/>
  </sheetPr>
  <dimension ref="A1:AJ120"/>
  <sheetViews>
    <sheetView showGridLines="0" view="pageBreakPreview" zoomScaleNormal="85" zoomScaleSheetLayoutView="100" workbookViewId="0">
      <selection activeCell="I17" sqref="I1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52</v>
      </c>
    </row>
    <row r="2" spans="1:36" ht="21" customHeight="1" x14ac:dyDescent="0.15">
      <c r="A2" s="109" t="s">
        <v>240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63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2">
        <v>0</v>
      </c>
      <c r="L3" s="62">
        <v>12</v>
      </c>
      <c r="M3" s="62">
        <v>22</v>
      </c>
      <c r="N3" s="62">
        <v>32</v>
      </c>
      <c r="O3" s="62">
        <v>42</v>
      </c>
      <c r="P3" s="62" t="s">
        <v>14</v>
      </c>
      <c r="Q3" s="62">
        <v>0</v>
      </c>
      <c r="R3" s="62">
        <v>12</v>
      </c>
      <c r="S3" s="62">
        <v>22</v>
      </c>
      <c r="T3" s="62">
        <v>32</v>
      </c>
      <c r="U3" s="62" t="s">
        <v>14</v>
      </c>
      <c r="V3" s="62">
        <v>0</v>
      </c>
      <c r="W3" s="62">
        <v>12</v>
      </c>
      <c r="X3" s="62">
        <v>22</v>
      </c>
      <c r="Y3" s="62">
        <v>42</v>
      </c>
      <c r="Z3" s="62" t="s">
        <v>14</v>
      </c>
      <c r="AA3" s="62">
        <v>0</v>
      </c>
      <c r="AB3" s="62">
        <v>12</v>
      </c>
      <c r="AC3" s="62">
        <v>22</v>
      </c>
      <c r="AD3" s="62">
        <v>32</v>
      </c>
      <c r="AE3" s="62">
        <v>42</v>
      </c>
      <c r="AF3" s="62" t="s">
        <v>14</v>
      </c>
      <c r="AG3" s="62">
        <v>0</v>
      </c>
      <c r="AH3" s="62">
        <v>12</v>
      </c>
      <c r="AI3" s="62">
        <v>42</v>
      </c>
      <c r="AJ3" s="62" t="s">
        <v>14</v>
      </c>
    </row>
    <row r="4" spans="1:36" ht="12.95" customHeight="1" x14ac:dyDescent="0.15">
      <c r="A4" s="61">
        <v>121</v>
      </c>
      <c r="B4" s="108" t="s">
        <v>71</v>
      </c>
      <c r="C4" s="108"/>
      <c r="D4" s="61">
        <v>26</v>
      </c>
      <c r="E4" s="61">
        <v>15</v>
      </c>
      <c r="F4" s="4">
        <f t="shared" ref="F4:F43" si="0">IF(D4&gt;0,IF(B4="スギ",P4,IF(B4="ヒノキ",U4,IF(B4="アカマツ",Z4,IF(B4="カラマツ",AF4,AJ4)))),"")</f>
        <v>0.38</v>
      </c>
      <c r="G4" s="5"/>
      <c r="H4" s="61"/>
      <c r="I4" s="92" t="s">
        <v>283</v>
      </c>
      <c r="J4" s="1" t="s">
        <v>15</v>
      </c>
      <c r="K4" s="62">
        <f t="shared" ref="K4:K43" si="1">IF(ROUND(10^(-5+0.8769+1.7454*LOG(D4)+1.014*LOG(E4)),2)&gt;=0.01,ROUND(10^(-5+0.8769+1.7454*LOG(D4)+1.014*LOG(E4)),2),ROUND(10^(-5+0.8769+1.7454*LOG(D4)+1.014*LOG(E4)),3))</f>
        <v>0.35</v>
      </c>
      <c r="L4" s="62">
        <f t="shared" ref="L4:L43" si="2">ROUND(10^(-5+0.73504+1.83346*LOG(D4)+1.06569*LOG(E4)),2)</f>
        <v>0.38</v>
      </c>
      <c r="M4" s="62">
        <f t="shared" ref="M4:M43" si="3">ROUND(10^(-5+0.71514+1.74357*LOG(D4)+1.17719*LOG(E4)),2)</f>
        <v>0.37</v>
      </c>
      <c r="N4" s="62">
        <f t="shared" ref="N4:N43" si="4">ROUND(10^(-5+0.82956+1.76381*LOG(D4)+1.06412*LOG(E4)),2)</f>
        <v>0.38</v>
      </c>
      <c r="O4" s="62">
        <f t="shared" ref="O4:O43" si="5">ROUND(10^(-5+0.88226+1.79204*LOG(D4)+0.99303*LOG(E4)),2)</f>
        <v>0.39</v>
      </c>
      <c r="P4" s="62">
        <f>HLOOKUP($D4,K$3:O$43,MATCH($A4,$A$3:$A$43,0),1)</f>
        <v>0.37</v>
      </c>
      <c r="Q4" s="62">
        <f t="shared" ref="Q4:Q43" si="6">IF(ROUND(10^(1.810672*LOG(D4)+0.982833*LOG(E4)-4.173533),2)&gt;=0.01,ROUND(10^(1.810672*LOG(D4)+0.982833*LOG(E4)-4.173533),2),ROUND(10^(1.810672*LOG(D4)+0.982833*LOG(E4)-4.173533),3))</f>
        <v>0.35</v>
      </c>
      <c r="R4" s="62">
        <f t="shared" ref="R4:R43" si="7">ROUND(10^(1.905709*LOG(D4)+1.011385*LOG(E4)-4.293729),2)</f>
        <v>0.39</v>
      </c>
      <c r="S4" s="62">
        <f t="shared" ref="S4:S43" si="8">ROUND(10^(1.771888*LOG(D4)+1.138415*LOG(E4)-4.271259),2)</f>
        <v>0.38</v>
      </c>
      <c r="T4" s="62">
        <f t="shared" ref="T4:T43" si="9">ROUND(10^(1.671519*LOG(D4)+1.363617*LOG(E4)-4.404407),2)</f>
        <v>0.37</v>
      </c>
      <c r="U4" s="62">
        <f t="shared" ref="U4:U43" si="10">HLOOKUP($D4,Q$3:T$43,MATCH($A4,$A$3:$A$43,0),1)</f>
        <v>0.38</v>
      </c>
      <c r="V4" s="62">
        <f t="shared" ref="V4:V43" si="11">IF(ROUND(10^(-4.249503+1.946501*LOG(D4)+0.942682*LOG(E4)),2)&gt;=0.01,ROUND(10^(-4.249503+1.946501*LOG(D4)+0.942682*LOG(E4)),2),ROUND(10^(-4.249503+1.946501*LOG(D4)+0.942682*LOG(E4)),3))</f>
        <v>0.41</v>
      </c>
      <c r="W4" s="62">
        <f t="shared" ref="W4:W43" si="12">ROUND(10^(-4.155639+1.847898*LOG(D4)+0.951955*LOG(E4)),2)</f>
        <v>0.38</v>
      </c>
      <c r="X4" s="62">
        <f t="shared" ref="X4:X43" si="13">ROUND(10^(-4.194535+1.804172*LOG(D4)+1.034248*LOG(E4)),2)</f>
        <v>0.38</v>
      </c>
      <c r="Y4" s="62">
        <f t="shared" ref="Y4:Y43" si="14">ROUND(10^(-4.42347+2.006485*LOG(D4)+0.967757*LOG(E4)),2)</f>
        <v>0.36</v>
      </c>
      <c r="Z4" s="62">
        <f t="shared" ref="Z4:Z43" si="15">HLOOKUP($D4,V$3:Y$43,MATCH($A4,$A$3:$A$43,0),1)</f>
        <v>0.38</v>
      </c>
      <c r="AA4" s="62">
        <f t="shared" ref="AA4:AA43" si="16">IF(ROUND(10^(1.80389*LOG(D4)+0.962587*LOG(E4)-4.155099),2)&gt;=0.01,ROUND(10^(1.80389*LOG(D4)+0.962587*LOG(E4)-4.155099),2),ROUND(10^(1.80389*LOG(D4)+0.962587*LOG(E4)-4.155099),3))</f>
        <v>0.34</v>
      </c>
      <c r="AB4" s="62">
        <f t="shared" ref="AB4:AB43" si="17">ROUND(10^(1.979213*LOG(D4)+0.998347*LOG(E4)-4.369281),2)</f>
        <v>0.4</v>
      </c>
      <c r="AC4" s="62">
        <f t="shared" ref="AC4:AC43" si="18">ROUND(10^(1.904401*LOG(D4)+1.062478*LOG(E4)-4.348104),2)</f>
        <v>0.39</v>
      </c>
      <c r="AD4" s="62">
        <f t="shared" ref="AD4:AD43" si="19">ROUND(10^(1.640825*LOG(D4)+1.080387*LOG(E4)-3.976731),2)</f>
        <v>0.41</v>
      </c>
      <c r="AE4" s="62">
        <f t="shared" ref="AE4:AE43" si="20">ROUND(10^(1.90887*LOG(D4)+1.088002*LOG(E4)-4.431495),2)</f>
        <v>0.35</v>
      </c>
      <c r="AF4" s="62">
        <f t="shared" ref="AF4:AF43" si="21">HLOOKUP($D4,AA$3:AE$43,MATCH($A4,$A$3:$A$43,0),1)</f>
        <v>0.39</v>
      </c>
      <c r="AG4" s="62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62">
        <f t="shared" ref="AH4:AH43" si="23">ROUND(10^(1.93813902*LOG(D4)+0.96697002*LOG(E4)-4.32216295),2)</f>
        <v>0.36</v>
      </c>
      <c r="AI4" s="62">
        <f t="shared" ref="AI4:AI43" si="24">ROUND(10^(1.82464098*LOG(D4)+0.97625989*LOG(E4)-4.15096808),2)</f>
        <v>0.38</v>
      </c>
      <c r="AJ4" s="62">
        <f t="shared" ref="AJ4:AJ43" si="25">HLOOKUP($D4,AG$3:AI$43,MATCH($A4,$A$3:$A$43,0),1)</f>
        <v>0.36</v>
      </c>
    </row>
    <row r="5" spans="1:36" ht="12.95" customHeight="1" x14ac:dyDescent="0.15">
      <c r="A5" s="61">
        <v>122</v>
      </c>
      <c r="B5" s="108" t="s">
        <v>71</v>
      </c>
      <c r="C5" s="108"/>
      <c r="D5" s="61">
        <v>20</v>
      </c>
      <c r="E5" s="61">
        <v>14</v>
      </c>
      <c r="F5" s="4">
        <f t="shared" si="0"/>
        <v>0.22</v>
      </c>
      <c r="G5" s="5"/>
      <c r="H5" s="61"/>
      <c r="I5" s="61"/>
      <c r="J5" s="1" t="s">
        <v>15</v>
      </c>
      <c r="K5" s="62">
        <f t="shared" si="1"/>
        <v>0.2</v>
      </c>
      <c r="L5" s="62">
        <f t="shared" si="2"/>
        <v>0.22</v>
      </c>
      <c r="M5" s="62">
        <f t="shared" si="3"/>
        <v>0.22</v>
      </c>
      <c r="N5" s="62">
        <f t="shared" si="4"/>
        <v>0.22</v>
      </c>
      <c r="O5" s="62">
        <f t="shared" si="5"/>
        <v>0.22</v>
      </c>
      <c r="P5" s="62">
        <f t="shared" ref="P5:P43" si="26">HLOOKUP($D5,K$3:O$43,MATCH(A5,$A$3:$A$43,0),1)</f>
        <v>0.22</v>
      </c>
      <c r="Q5" s="62">
        <f t="shared" si="6"/>
        <v>0.2</v>
      </c>
      <c r="R5" s="62">
        <f t="shared" si="7"/>
        <v>0.22</v>
      </c>
      <c r="S5" s="62">
        <f t="shared" si="8"/>
        <v>0.22</v>
      </c>
      <c r="T5" s="62">
        <f t="shared" si="9"/>
        <v>0.22</v>
      </c>
      <c r="U5" s="62">
        <f t="shared" si="10"/>
        <v>0.22</v>
      </c>
      <c r="V5" s="62">
        <f t="shared" si="11"/>
        <v>0.23</v>
      </c>
      <c r="W5" s="62">
        <f t="shared" si="12"/>
        <v>0.22</v>
      </c>
      <c r="X5" s="62">
        <f t="shared" si="13"/>
        <v>0.22</v>
      </c>
      <c r="Y5" s="62">
        <f t="shared" si="14"/>
        <v>0.2</v>
      </c>
      <c r="Z5" s="62">
        <f t="shared" si="15"/>
        <v>0.22</v>
      </c>
      <c r="AA5" s="62">
        <f t="shared" si="16"/>
        <v>0.2</v>
      </c>
      <c r="AB5" s="62">
        <f t="shared" si="17"/>
        <v>0.22</v>
      </c>
      <c r="AC5" s="62">
        <f t="shared" si="18"/>
        <v>0.22</v>
      </c>
      <c r="AD5" s="62">
        <f t="shared" si="19"/>
        <v>0.25</v>
      </c>
      <c r="AE5" s="62">
        <f t="shared" si="20"/>
        <v>0.2</v>
      </c>
      <c r="AF5" s="62">
        <f t="shared" si="21"/>
        <v>0.22</v>
      </c>
      <c r="AG5" s="62">
        <f t="shared" si="22"/>
        <v>0.2</v>
      </c>
      <c r="AH5" s="62">
        <f t="shared" si="23"/>
        <v>0.2</v>
      </c>
      <c r="AI5" s="62">
        <f t="shared" si="24"/>
        <v>0.22</v>
      </c>
      <c r="AJ5" s="62">
        <f t="shared" si="25"/>
        <v>0.2</v>
      </c>
    </row>
    <row r="6" spans="1:36" ht="12.95" customHeight="1" x14ac:dyDescent="0.15">
      <c r="A6" s="79">
        <v>123</v>
      </c>
      <c r="B6" s="108" t="s">
        <v>71</v>
      </c>
      <c r="C6" s="108"/>
      <c r="D6" s="79">
        <v>18</v>
      </c>
      <c r="E6" s="61">
        <v>14</v>
      </c>
      <c r="F6" s="4">
        <f t="shared" si="0"/>
        <v>0.18</v>
      </c>
      <c r="G6" s="61"/>
      <c r="H6" s="79" t="s">
        <v>65</v>
      </c>
      <c r="I6" s="61" t="s">
        <v>299</v>
      </c>
      <c r="J6" s="1" t="s">
        <v>15</v>
      </c>
      <c r="K6" s="62">
        <f t="shared" si="1"/>
        <v>0.17</v>
      </c>
      <c r="L6" s="62">
        <f t="shared" si="2"/>
        <v>0.18</v>
      </c>
      <c r="M6" s="62">
        <f t="shared" si="3"/>
        <v>0.18</v>
      </c>
      <c r="N6" s="62">
        <f t="shared" si="4"/>
        <v>0.18</v>
      </c>
      <c r="O6" s="62">
        <f t="shared" si="5"/>
        <v>0.19</v>
      </c>
      <c r="P6" s="62">
        <f t="shared" si="26"/>
        <v>0.18</v>
      </c>
      <c r="Q6" s="62">
        <f t="shared" si="6"/>
        <v>0.17</v>
      </c>
      <c r="R6" s="62">
        <f t="shared" si="7"/>
        <v>0.18</v>
      </c>
      <c r="S6" s="62">
        <f t="shared" si="8"/>
        <v>0.18</v>
      </c>
      <c r="T6" s="62">
        <f t="shared" si="9"/>
        <v>0.18</v>
      </c>
      <c r="U6" s="62">
        <f t="shared" si="10"/>
        <v>0.18</v>
      </c>
      <c r="V6" s="62">
        <f t="shared" si="11"/>
        <v>0.19</v>
      </c>
      <c r="W6" s="62">
        <f t="shared" si="12"/>
        <v>0.18</v>
      </c>
      <c r="X6" s="62">
        <f t="shared" si="13"/>
        <v>0.18</v>
      </c>
      <c r="Y6" s="62">
        <f t="shared" si="14"/>
        <v>0.16</v>
      </c>
      <c r="Z6" s="62">
        <f t="shared" si="15"/>
        <v>0.18</v>
      </c>
      <c r="AA6" s="62">
        <f t="shared" si="16"/>
        <v>0.16</v>
      </c>
      <c r="AB6" s="62">
        <f t="shared" si="17"/>
        <v>0.18</v>
      </c>
      <c r="AC6" s="62">
        <f t="shared" si="18"/>
        <v>0.18</v>
      </c>
      <c r="AD6" s="62">
        <f t="shared" si="19"/>
        <v>0.21</v>
      </c>
      <c r="AE6" s="62">
        <f t="shared" si="20"/>
        <v>0.16</v>
      </c>
      <c r="AF6" s="62">
        <f t="shared" si="21"/>
        <v>0.18</v>
      </c>
      <c r="AG6" s="62">
        <f t="shared" si="22"/>
        <v>0.16</v>
      </c>
      <c r="AH6" s="62">
        <f t="shared" si="23"/>
        <v>0.17</v>
      </c>
      <c r="AI6" s="62">
        <f t="shared" si="24"/>
        <v>0.18</v>
      </c>
      <c r="AJ6" s="62">
        <f t="shared" si="25"/>
        <v>0.17</v>
      </c>
    </row>
    <row r="7" spans="1:36" ht="12.95" customHeight="1" x14ac:dyDescent="0.15">
      <c r="A7" s="79">
        <v>124</v>
      </c>
      <c r="B7" s="108" t="s">
        <v>71</v>
      </c>
      <c r="C7" s="108"/>
      <c r="D7" s="79">
        <v>18</v>
      </c>
      <c r="E7" s="61">
        <v>14</v>
      </c>
      <c r="F7" s="4">
        <f t="shared" si="0"/>
        <v>0.18</v>
      </c>
      <c r="G7" s="5"/>
      <c r="H7" s="79"/>
      <c r="I7" s="61"/>
      <c r="J7" s="1" t="s">
        <v>15</v>
      </c>
      <c r="K7" s="62">
        <f t="shared" si="1"/>
        <v>0.17</v>
      </c>
      <c r="L7" s="62">
        <f t="shared" si="2"/>
        <v>0.18</v>
      </c>
      <c r="M7" s="62">
        <f t="shared" si="3"/>
        <v>0.18</v>
      </c>
      <c r="N7" s="62">
        <f t="shared" si="4"/>
        <v>0.18</v>
      </c>
      <c r="O7" s="62">
        <f t="shared" si="5"/>
        <v>0.19</v>
      </c>
      <c r="P7" s="62">
        <f t="shared" si="26"/>
        <v>0.18</v>
      </c>
      <c r="Q7" s="62">
        <f t="shared" si="6"/>
        <v>0.17</v>
      </c>
      <c r="R7" s="62">
        <f t="shared" si="7"/>
        <v>0.18</v>
      </c>
      <c r="S7" s="62">
        <f t="shared" si="8"/>
        <v>0.18</v>
      </c>
      <c r="T7" s="62">
        <f t="shared" si="9"/>
        <v>0.18</v>
      </c>
      <c r="U7" s="62">
        <f t="shared" si="10"/>
        <v>0.18</v>
      </c>
      <c r="V7" s="62">
        <f t="shared" si="11"/>
        <v>0.19</v>
      </c>
      <c r="W7" s="62">
        <f t="shared" si="12"/>
        <v>0.18</v>
      </c>
      <c r="X7" s="62">
        <f t="shared" si="13"/>
        <v>0.18</v>
      </c>
      <c r="Y7" s="62">
        <f t="shared" si="14"/>
        <v>0.16</v>
      </c>
      <c r="Z7" s="62">
        <f t="shared" si="15"/>
        <v>0.18</v>
      </c>
      <c r="AA7" s="62">
        <f t="shared" si="16"/>
        <v>0.16</v>
      </c>
      <c r="AB7" s="62">
        <f t="shared" si="17"/>
        <v>0.18</v>
      </c>
      <c r="AC7" s="62">
        <f t="shared" si="18"/>
        <v>0.18</v>
      </c>
      <c r="AD7" s="62">
        <f t="shared" si="19"/>
        <v>0.21</v>
      </c>
      <c r="AE7" s="62">
        <f t="shared" si="20"/>
        <v>0.16</v>
      </c>
      <c r="AF7" s="62">
        <f t="shared" si="21"/>
        <v>0.18</v>
      </c>
      <c r="AG7" s="62">
        <f t="shared" si="22"/>
        <v>0.16</v>
      </c>
      <c r="AH7" s="62">
        <f t="shared" si="23"/>
        <v>0.17</v>
      </c>
      <c r="AI7" s="62">
        <f t="shared" si="24"/>
        <v>0.18</v>
      </c>
      <c r="AJ7" s="62">
        <f t="shared" si="25"/>
        <v>0.17</v>
      </c>
    </row>
    <row r="8" spans="1:36" ht="12.95" customHeight="1" x14ac:dyDescent="0.15">
      <c r="A8" s="79">
        <v>125</v>
      </c>
      <c r="B8" s="108" t="s">
        <v>71</v>
      </c>
      <c r="C8" s="108"/>
      <c r="D8" s="79">
        <v>20</v>
      </c>
      <c r="E8" s="61">
        <v>15</v>
      </c>
      <c r="F8" s="4">
        <f t="shared" si="0"/>
        <v>0.24</v>
      </c>
      <c r="G8" s="5" t="s">
        <v>72</v>
      </c>
      <c r="H8" s="79" t="s">
        <v>65</v>
      </c>
      <c r="I8" s="61" t="s">
        <v>115</v>
      </c>
      <c r="J8" s="1" t="s">
        <v>15</v>
      </c>
      <c r="K8" s="62">
        <f t="shared" si="1"/>
        <v>0.22</v>
      </c>
      <c r="L8" s="62">
        <f t="shared" si="2"/>
        <v>0.24</v>
      </c>
      <c r="M8" s="62">
        <f t="shared" si="3"/>
        <v>0.23</v>
      </c>
      <c r="N8" s="62">
        <f t="shared" si="4"/>
        <v>0.24</v>
      </c>
      <c r="O8" s="62">
        <f t="shared" si="5"/>
        <v>0.24</v>
      </c>
      <c r="P8" s="62">
        <f t="shared" si="26"/>
        <v>0.24</v>
      </c>
      <c r="Q8" s="62">
        <f t="shared" si="6"/>
        <v>0.22</v>
      </c>
      <c r="R8" s="62">
        <f t="shared" si="7"/>
        <v>0.24</v>
      </c>
      <c r="S8" s="62">
        <f t="shared" si="8"/>
        <v>0.24</v>
      </c>
      <c r="T8" s="62">
        <f t="shared" si="9"/>
        <v>0.24</v>
      </c>
      <c r="U8" s="62">
        <f t="shared" si="10"/>
        <v>0.24</v>
      </c>
      <c r="V8" s="62">
        <f t="shared" si="11"/>
        <v>0.25</v>
      </c>
      <c r="W8" s="62">
        <f t="shared" si="12"/>
        <v>0.23</v>
      </c>
      <c r="X8" s="62">
        <f t="shared" si="13"/>
        <v>0.23</v>
      </c>
      <c r="Y8" s="62">
        <f t="shared" si="14"/>
        <v>0.21</v>
      </c>
      <c r="Z8" s="62">
        <f t="shared" si="15"/>
        <v>0.23</v>
      </c>
      <c r="AA8" s="62">
        <f t="shared" si="16"/>
        <v>0.21</v>
      </c>
      <c r="AB8" s="62">
        <f t="shared" si="17"/>
        <v>0.24</v>
      </c>
      <c r="AC8" s="62">
        <f t="shared" si="18"/>
        <v>0.24</v>
      </c>
      <c r="AD8" s="62">
        <f t="shared" si="19"/>
        <v>0.27</v>
      </c>
      <c r="AE8" s="62">
        <f t="shared" si="20"/>
        <v>0.21</v>
      </c>
      <c r="AF8" s="62">
        <f t="shared" si="21"/>
        <v>0.24</v>
      </c>
      <c r="AG8" s="62">
        <f t="shared" si="22"/>
        <v>0.21</v>
      </c>
      <c r="AH8" s="62">
        <f t="shared" si="23"/>
        <v>0.22</v>
      </c>
      <c r="AI8" s="62">
        <f t="shared" si="24"/>
        <v>0.24</v>
      </c>
      <c r="AJ8" s="62">
        <f t="shared" si="25"/>
        <v>0.22</v>
      </c>
    </row>
    <row r="9" spans="1:36" ht="12.95" customHeight="1" x14ac:dyDescent="0.15">
      <c r="A9" s="79">
        <v>126</v>
      </c>
      <c r="B9" s="108" t="s">
        <v>71</v>
      </c>
      <c r="C9" s="108"/>
      <c r="D9" s="79">
        <v>16</v>
      </c>
      <c r="E9" s="61">
        <v>14</v>
      </c>
      <c r="F9" s="4">
        <f t="shared" si="0"/>
        <v>0.14000000000000001</v>
      </c>
      <c r="G9" s="60"/>
      <c r="H9" s="69"/>
      <c r="I9" s="61"/>
      <c r="J9" s="1" t="s">
        <v>15</v>
      </c>
      <c r="K9" s="62">
        <f t="shared" si="1"/>
        <v>0.14000000000000001</v>
      </c>
      <c r="L9" s="62">
        <f t="shared" si="2"/>
        <v>0.15</v>
      </c>
      <c r="M9" s="62">
        <f t="shared" si="3"/>
        <v>0.15</v>
      </c>
      <c r="N9" s="62">
        <f t="shared" si="4"/>
        <v>0.15</v>
      </c>
      <c r="O9" s="62">
        <f t="shared" si="5"/>
        <v>0.15</v>
      </c>
      <c r="P9" s="62">
        <f t="shared" si="26"/>
        <v>0.15</v>
      </c>
      <c r="Q9" s="62">
        <f t="shared" si="6"/>
        <v>0.14000000000000001</v>
      </c>
      <c r="R9" s="62">
        <f t="shared" si="7"/>
        <v>0.14000000000000001</v>
      </c>
      <c r="S9" s="62">
        <f t="shared" si="8"/>
        <v>0.15</v>
      </c>
      <c r="T9" s="62">
        <f t="shared" si="9"/>
        <v>0.15</v>
      </c>
      <c r="U9" s="62">
        <f t="shared" si="10"/>
        <v>0.14000000000000001</v>
      </c>
      <c r="V9" s="62">
        <f t="shared" si="11"/>
        <v>0.15</v>
      </c>
      <c r="W9" s="62">
        <f t="shared" si="12"/>
        <v>0.14000000000000001</v>
      </c>
      <c r="X9" s="62">
        <f t="shared" si="13"/>
        <v>0.15</v>
      </c>
      <c r="Y9" s="62">
        <f t="shared" si="14"/>
        <v>0.13</v>
      </c>
      <c r="Z9" s="62">
        <f t="shared" si="15"/>
        <v>0.14000000000000001</v>
      </c>
      <c r="AA9" s="62">
        <f t="shared" si="16"/>
        <v>0.13</v>
      </c>
      <c r="AB9" s="62">
        <f t="shared" si="17"/>
        <v>0.14000000000000001</v>
      </c>
      <c r="AC9" s="62">
        <f t="shared" si="18"/>
        <v>0.15</v>
      </c>
      <c r="AD9" s="62">
        <f t="shared" si="19"/>
        <v>0.17</v>
      </c>
      <c r="AE9" s="62">
        <f t="shared" si="20"/>
        <v>0.13</v>
      </c>
      <c r="AF9" s="62">
        <f t="shared" si="21"/>
        <v>0.14000000000000001</v>
      </c>
      <c r="AG9" s="62">
        <f t="shared" si="22"/>
        <v>0.13</v>
      </c>
      <c r="AH9" s="62">
        <f t="shared" si="23"/>
        <v>0.13</v>
      </c>
      <c r="AI9" s="62">
        <f t="shared" si="24"/>
        <v>0.15</v>
      </c>
      <c r="AJ9" s="62">
        <f t="shared" si="25"/>
        <v>0.13</v>
      </c>
    </row>
    <row r="10" spans="1:36" ht="12.95" customHeight="1" x14ac:dyDescent="0.15">
      <c r="A10" s="79">
        <v>127</v>
      </c>
      <c r="B10" s="108" t="s">
        <v>71</v>
      </c>
      <c r="C10" s="108"/>
      <c r="D10" s="79">
        <v>20</v>
      </c>
      <c r="E10" s="61">
        <v>14</v>
      </c>
      <c r="F10" s="4">
        <f t="shared" si="0"/>
        <v>0.22</v>
      </c>
      <c r="G10" s="60"/>
      <c r="H10" s="69"/>
      <c r="I10" s="61"/>
      <c r="J10" s="1" t="s">
        <v>15</v>
      </c>
      <c r="K10" s="62">
        <f t="shared" si="1"/>
        <v>0.2</v>
      </c>
      <c r="L10" s="62">
        <f t="shared" si="2"/>
        <v>0.22</v>
      </c>
      <c r="M10" s="62">
        <f t="shared" si="3"/>
        <v>0.22</v>
      </c>
      <c r="N10" s="62">
        <f t="shared" si="4"/>
        <v>0.22</v>
      </c>
      <c r="O10" s="62">
        <f t="shared" si="5"/>
        <v>0.22</v>
      </c>
      <c r="P10" s="62">
        <f t="shared" si="26"/>
        <v>0.22</v>
      </c>
      <c r="Q10" s="62">
        <f t="shared" si="6"/>
        <v>0.2</v>
      </c>
      <c r="R10" s="62">
        <f t="shared" si="7"/>
        <v>0.22</v>
      </c>
      <c r="S10" s="62">
        <f t="shared" si="8"/>
        <v>0.22</v>
      </c>
      <c r="T10" s="62">
        <f t="shared" si="9"/>
        <v>0.22</v>
      </c>
      <c r="U10" s="62">
        <f t="shared" si="10"/>
        <v>0.22</v>
      </c>
      <c r="V10" s="62">
        <f t="shared" si="11"/>
        <v>0.23</v>
      </c>
      <c r="W10" s="62">
        <f t="shared" si="12"/>
        <v>0.22</v>
      </c>
      <c r="X10" s="62">
        <f t="shared" si="13"/>
        <v>0.22</v>
      </c>
      <c r="Y10" s="62">
        <f t="shared" si="14"/>
        <v>0.2</v>
      </c>
      <c r="Z10" s="62">
        <f t="shared" si="15"/>
        <v>0.22</v>
      </c>
      <c r="AA10" s="62">
        <f t="shared" si="16"/>
        <v>0.2</v>
      </c>
      <c r="AB10" s="62">
        <f t="shared" si="17"/>
        <v>0.22</v>
      </c>
      <c r="AC10" s="62">
        <f t="shared" si="18"/>
        <v>0.22</v>
      </c>
      <c r="AD10" s="62">
        <f t="shared" si="19"/>
        <v>0.25</v>
      </c>
      <c r="AE10" s="62">
        <f t="shared" si="20"/>
        <v>0.2</v>
      </c>
      <c r="AF10" s="62">
        <f t="shared" si="21"/>
        <v>0.22</v>
      </c>
      <c r="AG10" s="62">
        <f t="shared" si="22"/>
        <v>0.2</v>
      </c>
      <c r="AH10" s="62">
        <f t="shared" si="23"/>
        <v>0.2</v>
      </c>
      <c r="AI10" s="62">
        <f t="shared" si="24"/>
        <v>0.22</v>
      </c>
      <c r="AJ10" s="62">
        <f t="shared" si="25"/>
        <v>0.2</v>
      </c>
    </row>
    <row r="11" spans="1:36" ht="12.95" customHeight="1" x14ac:dyDescent="0.15">
      <c r="A11" s="79">
        <v>128</v>
      </c>
      <c r="B11" s="108" t="s">
        <v>71</v>
      </c>
      <c r="C11" s="108"/>
      <c r="D11" s="79">
        <v>22</v>
      </c>
      <c r="E11" s="61">
        <v>14</v>
      </c>
      <c r="F11" s="4">
        <f t="shared" si="0"/>
        <v>0.26</v>
      </c>
      <c r="G11" s="5"/>
      <c r="H11" s="69"/>
      <c r="I11" s="61"/>
      <c r="J11" s="1" t="s">
        <v>15</v>
      </c>
      <c r="K11" s="62">
        <f t="shared" si="1"/>
        <v>0.24</v>
      </c>
      <c r="L11" s="62">
        <f t="shared" si="2"/>
        <v>0.26</v>
      </c>
      <c r="M11" s="62">
        <f t="shared" si="3"/>
        <v>0.25</v>
      </c>
      <c r="N11" s="62">
        <f t="shared" si="4"/>
        <v>0.26</v>
      </c>
      <c r="O11" s="62">
        <f t="shared" si="5"/>
        <v>0.27</v>
      </c>
      <c r="P11" s="62">
        <f t="shared" si="26"/>
        <v>0.25</v>
      </c>
      <c r="Q11" s="62">
        <f t="shared" si="6"/>
        <v>0.24</v>
      </c>
      <c r="R11" s="62">
        <f t="shared" si="7"/>
        <v>0.27</v>
      </c>
      <c r="S11" s="62">
        <f t="shared" si="8"/>
        <v>0.26</v>
      </c>
      <c r="T11" s="62">
        <f t="shared" si="9"/>
        <v>0.25</v>
      </c>
      <c r="U11" s="62">
        <f t="shared" si="10"/>
        <v>0.26</v>
      </c>
      <c r="V11" s="62">
        <f t="shared" si="11"/>
        <v>0.28000000000000003</v>
      </c>
      <c r="W11" s="62">
        <f t="shared" si="12"/>
        <v>0.26</v>
      </c>
      <c r="X11" s="62">
        <f t="shared" si="13"/>
        <v>0.26</v>
      </c>
      <c r="Y11" s="62">
        <f t="shared" si="14"/>
        <v>0.24</v>
      </c>
      <c r="Z11" s="62">
        <f t="shared" si="15"/>
        <v>0.26</v>
      </c>
      <c r="AA11" s="62">
        <f t="shared" si="16"/>
        <v>0.23</v>
      </c>
      <c r="AB11" s="62">
        <f t="shared" si="17"/>
        <v>0.27</v>
      </c>
      <c r="AC11" s="62">
        <f t="shared" si="18"/>
        <v>0.27</v>
      </c>
      <c r="AD11" s="62">
        <f t="shared" si="19"/>
        <v>0.28999999999999998</v>
      </c>
      <c r="AE11" s="62">
        <f t="shared" si="20"/>
        <v>0.24</v>
      </c>
      <c r="AF11" s="62">
        <f t="shared" si="21"/>
        <v>0.27</v>
      </c>
      <c r="AG11" s="62">
        <f t="shared" si="22"/>
        <v>0.24</v>
      </c>
      <c r="AH11" s="62">
        <f t="shared" si="23"/>
        <v>0.24</v>
      </c>
      <c r="AI11" s="62">
        <f t="shared" si="24"/>
        <v>0.26</v>
      </c>
      <c r="AJ11" s="62">
        <f t="shared" si="25"/>
        <v>0.24</v>
      </c>
    </row>
    <row r="12" spans="1:36" ht="12.95" customHeight="1" x14ac:dyDescent="0.15">
      <c r="A12" s="79">
        <v>129</v>
      </c>
      <c r="B12" s="108" t="s">
        <v>71</v>
      </c>
      <c r="C12" s="108"/>
      <c r="D12" s="79">
        <v>18</v>
      </c>
      <c r="E12" s="61">
        <v>12</v>
      </c>
      <c r="F12" s="4">
        <f t="shared" si="0"/>
        <v>0.15</v>
      </c>
      <c r="G12" s="5" t="s">
        <v>72</v>
      </c>
      <c r="H12" s="79" t="s">
        <v>65</v>
      </c>
      <c r="I12" s="106" t="s">
        <v>115</v>
      </c>
      <c r="J12" s="1" t="s">
        <v>15</v>
      </c>
      <c r="K12" s="62">
        <f t="shared" si="1"/>
        <v>0.15</v>
      </c>
      <c r="L12" s="62">
        <f t="shared" si="2"/>
        <v>0.15</v>
      </c>
      <c r="M12" s="62">
        <f t="shared" si="3"/>
        <v>0.15</v>
      </c>
      <c r="N12" s="62">
        <f t="shared" si="4"/>
        <v>0.16</v>
      </c>
      <c r="O12" s="62">
        <f t="shared" si="5"/>
        <v>0.16</v>
      </c>
      <c r="P12" s="62">
        <f t="shared" si="26"/>
        <v>0.15</v>
      </c>
      <c r="Q12" s="62">
        <f t="shared" si="6"/>
        <v>0.14000000000000001</v>
      </c>
      <c r="R12" s="62">
        <f t="shared" si="7"/>
        <v>0.15</v>
      </c>
      <c r="S12" s="62">
        <f t="shared" si="8"/>
        <v>0.15</v>
      </c>
      <c r="T12" s="62">
        <f t="shared" si="9"/>
        <v>0.15</v>
      </c>
      <c r="U12" s="62">
        <f t="shared" si="10"/>
        <v>0.15</v>
      </c>
      <c r="V12" s="62">
        <f t="shared" si="11"/>
        <v>0.16</v>
      </c>
      <c r="W12" s="62">
        <f t="shared" si="12"/>
        <v>0.16</v>
      </c>
      <c r="X12" s="62">
        <f t="shared" si="13"/>
        <v>0.15</v>
      </c>
      <c r="Y12" s="62">
        <f t="shared" si="14"/>
        <v>0.14000000000000001</v>
      </c>
      <c r="Z12" s="62">
        <f t="shared" si="15"/>
        <v>0.16</v>
      </c>
      <c r="AA12" s="62">
        <f t="shared" si="16"/>
        <v>0.14000000000000001</v>
      </c>
      <c r="AB12" s="62">
        <f t="shared" si="17"/>
        <v>0.16</v>
      </c>
      <c r="AC12" s="62">
        <f t="shared" si="18"/>
        <v>0.15</v>
      </c>
      <c r="AD12" s="62">
        <f t="shared" si="19"/>
        <v>0.18</v>
      </c>
      <c r="AE12" s="62">
        <f t="shared" si="20"/>
        <v>0.14000000000000001</v>
      </c>
      <c r="AF12" s="62">
        <f t="shared" si="21"/>
        <v>0.16</v>
      </c>
      <c r="AG12" s="62">
        <f t="shared" si="22"/>
        <v>0.14000000000000001</v>
      </c>
      <c r="AH12" s="62">
        <f t="shared" si="23"/>
        <v>0.14000000000000001</v>
      </c>
      <c r="AI12" s="62">
        <f t="shared" si="24"/>
        <v>0.16</v>
      </c>
      <c r="AJ12" s="62">
        <f t="shared" si="25"/>
        <v>0.14000000000000001</v>
      </c>
    </row>
    <row r="13" spans="1:36" ht="12.95" customHeight="1" x14ac:dyDescent="0.15">
      <c r="A13" s="79">
        <v>130</v>
      </c>
      <c r="B13" s="108" t="s">
        <v>71</v>
      </c>
      <c r="C13" s="108"/>
      <c r="D13" s="79">
        <v>18</v>
      </c>
      <c r="E13" s="61">
        <v>14</v>
      </c>
      <c r="F13" s="4">
        <f t="shared" si="0"/>
        <v>0.18</v>
      </c>
      <c r="G13" s="5"/>
      <c r="H13" s="69"/>
      <c r="I13" s="61"/>
      <c r="J13" s="1" t="s">
        <v>15</v>
      </c>
      <c r="K13" s="62">
        <f t="shared" si="1"/>
        <v>0.17</v>
      </c>
      <c r="L13" s="62">
        <f t="shared" si="2"/>
        <v>0.18</v>
      </c>
      <c r="M13" s="62">
        <f t="shared" si="3"/>
        <v>0.18</v>
      </c>
      <c r="N13" s="62">
        <f t="shared" si="4"/>
        <v>0.18</v>
      </c>
      <c r="O13" s="62">
        <f t="shared" si="5"/>
        <v>0.19</v>
      </c>
      <c r="P13" s="62">
        <f t="shared" si="26"/>
        <v>0.18</v>
      </c>
      <c r="Q13" s="62">
        <f t="shared" si="6"/>
        <v>0.17</v>
      </c>
      <c r="R13" s="62">
        <f t="shared" si="7"/>
        <v>0.18</v>
      </c>
      <c r="S13" s="62">
        <f t="shared" si="8"/>
        <v>0.18</v>
      </c>
      <c r="T13" s="62">
        <f t="shared" si="9"/>
        <v>0.18</v>
      </c>
      <c r="U13" s="62">
        <f t="shared" si="10"/>
        <v>0.18</v>
      </c>
      <c r="V13" s="62">
        <f t="shared" si="11"/>
        <v>0.19</v>
      </c>
      <c r="W13" s="62">
        <f t="shared" si="12"/>
        <v>0.18</v>
      </c>
      <c r="X13" s="62">
        <f t="shared" si="13"/>
        <v>0.18</v>
      </c>
      <c r="Y13" s="62">
        <f t="shared" si="14"/>
        <v>0.16</v>
      </c>
      <c r="Z13" s="62">
        <f t="shared" si="15"/>
        <v>0.18</v>
      </c>
      <c r="AA13" s="62">
        <f t="shared" si="16"/>
        <v>0.16</v>
      </c>
      <c r="AB13" s="62">
        <f t="shared" si="17"/>
        <v>0.18</v>
      </c>
      <c r="AC13" s="62">
        <f t="shared" si="18"/>
        <v>0.18</v>
      </c>
      <c r="AD13" s="62">
        <f t="shared" si="19"/>
        <v>0.21</v>
      </c>
      <c r="AE13" s="62">
        <f t="shared" si="20"/>
        <v>0.16</v>
      </c>
      <c r="AF13" s="62">
        <f t="shared" si="21"/>
        <v>0.18</v>
      </c>
      <c r="AG13" s="62">
        <f t="shared" si="22"/>
        <v>0.16</v>
      </c>
      <c r="AH13" s="62">
        <f t="shared" si="23"/>
        <v>0.17</v>
      </c>
      <c r="AI13" s="62">
        <f t="shared" si="24"/>
        <v>0.18</v>
      </c>
      <c r="AJ13" s="62">
        <f t="shared" si="25"/>
        <v>0.17</v>
      </c>
    </row>
    <row r="14" spans="1:36" ht="12.95" customHeight="1" x14ac:dyDescent="0.15">
      <c r="A14" s="79">
        <v>131</v>
      </c>
      <c r="B14" s="108" t="s">
        <v>71</v>
      </c>
      <c r="C14" s="108"/>
      <c r="D14" s="79">
        <v>16</v>
      </c>
      <c r="E14" s="61">
        <v>13</v>
      </c>
      <c r="F14" s="4">
        <f t="shared" si="0"/>
        <v>0.13</v>
      </c>
      <c r="G14" s="5" t="s">
        <v>72</v>
      </c>
      <c r="H14" s="79" t="s">
        <v>65</v>
      </c>
      <c r="I14" s="106" t="s">
        <v>115</v>
      </c>
      <c r="J14" s="1" t="s">
        <v>15</v>
      </c>
      <c r="K14" s="62">
        <f t="shared" si="1"/>
        <v>0.13</v>
      </c>
      <c r="L14" s="62">
        <f t="shared" si="2"/>
        <v>0.13</v>
      </c>
      <c r="M14" s="62">
        <f t="shared" si="3"/>
        <v>0.13</v>
      </c>
      <c r="N14" s="62">
        <f t="shared" si="4"/>
        <v>0.14000000000000001</v>
      </c>
      <c r="O14" s="62">
        <f t="shared" si="5"/>
        <v>0.14000000000000001</v>
      </c>
      <c r="P14" s="62">
        <f t="shared" si="26"/>
        <v>0.13</v>
      </c>
      <c r="Q14" s="62">
        <f t="shared" si="6"/>
        <v>0.13</v>
      </c>
      <c r="R14" s="62">
        <f t="shared" si="7"/>
        <v>0.13</v>
      </c>
      <c r="S14" s="62">
        <f t="shared" si="8"/>
        <v>0.14000000000000001</v>
      </c>
      <c r="T14" s="62">
        <f t="shared" si="9"/>
        <v>0.13</v>
      </c>
      <c r="U14" s="62">
        <f t="shared" si="10"/>
        <v>0.13</v>
      </c>
      <c r="V14" s="62">
        <f t="shared" si="11"/>
        <v>0.14000000000000001</v>
      </c>
      <c r="W14" s="62">
        <f t="shared" si="12"/>
        <v>0.13</v>
      </c>
      <c r="X14" s="62">
        <f t="shared" si="13"/>
        <v>0.13</v>
      </c>
      <c r="Y14" s="62">
        <f t="shared" si="14"/>
        <v>0.12</v>
      </c>
      <c r="Z14" s="62">
        <f t="shared" si="15"/>
        <v>0.13</v>
      </c>
      <c r="AA14" s="62">
        <f t="shared" si="16"/>
        <v>0.12</v>
      </c>
      <c r="AB14" s="62">
        <f t="shared" si="17"/>
        <v>0.13</v>
      </c>
      <c r="AC14" s="62">
        <f t="shared" si="18"/>
        <v>0.13</v>
      </c>
      <c r="AD14" s="62">
        <f t="shared" si="19"/>
        <v>0.16</v>
      </c>
      <c r="AE14" s="62">
        <f t="shared" si="20"/>
        <v>0.12</v>
      </c>
      <c r="AF14" s="62">
        <f t="shared" si="21"/>
        <v>0.13</v>
      </c>
      <c r="AG14" s="62">
        <f t="shared" si="22"/>
        <v>0.12</v>
      </c>
      <c r="AH14" s="62">
        <f t="shared" si="23"/>
        <v>0.12</v>
      </c>
      <c r="AI14" s="62">
        <f t="shared" si="24"/>
        <v>0.14000000000000001</v>
      </c>
      <c r="AJ14" s="62">
        <f t="shared" si="25"/>
        <v>0.12</v>
      </c>
    </row>
    <row r="15" spans="1:36" ht="12.95" customHeight="1" x14ac:dyDescent="0.15">
      <c r="A15" s="79">
        <v>132</v>
      </c>
      <c r="B15" s="108" t="s">
        <v>71</v>
      </c>
      <c r="C15" s="108"/>
      <c r="D15" s="79">
        <v>20</v>
      </c>
      <c r="E15" s="61">
        <v>14</v>
      </c>
      <c r="F15" s="4">
        <f t="shared" si="0"/>
        <v>0.22</v>
      </c>
      <c r="G15" s="5"/>
      <c r="H15" s="69"/>
      <c r="I15" s="61"/>
      <c r="J15" s="1" t="s">
        <v>15</v>
      </c>
      <c r="K15" s="62">
        <f t="shared" si="1"/>
        <v>0.2</v>
      </c>
      <c r="L15" s="62">
        <f t="shared" si="2"/>
        <v>0.22</v>
      </c>
      <c r="M15" s="62">
        <f t="shared" si="3"/>
        <v>0.22</v>
      </c>
      <c r="N15" s="62">
        <f t="shared" si="4"/>
        <v>0.22</v>
      </c>
      <c r="O15" s="62">
        <f t="shared" si="5"/>
        <v>0.22</v>
      </c>
      <c r="P15" s="62">
        <f t="shared" si="26"/>
        <v>0.22</v>
      </c>
      <c r="Q15" s="62">
        <f t="shared" si="6"/>
        <v>0.2</v>
      </c>
      <c r="R15" s="62">
        <f t="shared" si="7"/>
        <v>0.22</v>
      </c>
      <c r="S15" s="62">
        <f t="shared" si="8"/>
        <v>0.22</v>
      </c>
      <c r="T15" s="62">
        <f t="shared" si="9"/>
        <v>0.22</v>
      </c>
      <c r="U15" s="62">
        <f t="shared" si="10"/>
        <v>0.22</v>
      </c>
      <c r="V15" s="62">
        <f t="shared" si="11"/>
        <v>0.23</v>
      </c>
      <c r="W15" s="62">
        <f t="shared" si="12"/>
        <v>0.22</v>
      </c>
      <c r="X15" s="62">
        <f t="shared" si="13"/>
        <v>0.22</v>
      </c>
      <c r="Y15" s="62">
        <f t="shared" si="14"/>
        <v>0.2</v>
      </c>
      <c r="Z15" s="62">
        <f t="shared" si="15"/>
        <v>0.22</v>
      </c>
      <c r="AA15" s="62">
        <f t="shared" si="16"/>
        <v>0.2</v>
      </c>
      <c r="AB15" s="62">
        <f t="shared" si="17"/>
        <v>0.22</v>
      </c>
      <c r="AC15" s="62">
        <f t="shared" si="18"/>
        <v>0.22</v>
      </c>
      <c r="AD15" s="62">
        <f t="shared" si="19"/>
        <v>0.25</v>
      </c>
      <c r="AE15" s="62">
        <f t="shared" si="20"/>
        <v>0.2</v>
      </c>
      <c r="AF15" s="62">
        <f t="shared" si="21"/>
        <v>0.22</v>
      </c>
      <c r="AG15" s="62">
        <f t="shared" si="22"/>
        <v>0.2</v>
      </c>
      <c r="AH15" s="62">
        <f t="shared" si="23"/>
        <v>0.2</v>
      </c>
      <c r="AI15" s="62">
        <f t="shared" si="24"/>
        <v>0.22</v>
      </c>
      <c r="AJ15" s="62">
        <f t="shared" si="25"/>
        <v>0.2</v>
      </c>
    </row>
    <row r="16" spans="1:36" ht="12.95" customHeight="1" x14ac:dyDescent="0.15">
      <c r="A16" s="79">
        <v>133</v>
      </c>
      <c r="B16" s="108" t="s">
        <v>71</v>
      </c>
      <c r="C16" s="108"/>
      <c r="D16" s="79">
        <v>18</v>
      </c>
      <c r="E16" s="61">
        <v>12</v>
      </c>
      <c r="F16" s="4">
        <f t="shared" si="0"/>
        <v>0.15</v>
      </c>
      <c r="G16" s="69"/>
      <c r="H16" s="79" t="s">
        <v>65</v>
      </c>
      <c r="I16" s="61" t="s">
        <v>299</v>
      </c>
      <c r="J16" s="1" t="s">
        <v>15</v>
      </c>
      <c r="K16" s="62">
        <f t="shared" si="1"/>
        <v>0.15</v>
      </c>
      <c r="L16" s="62">
        <f t="shared" si="2"/>
        <v>0.15</v>
      </c>
      <c r="M16" s="62">
        <f t="shared" si="3"/>
        <v>0.15</v>
      </c>
      <c r="N16" s="62">
        <f t="shared" si="4"/>
        <v>0.16</v>
      </c>
      <c r="O16" s="62">
        <f t="shared" si="5"/>
        <v>0.16</v>
      </c>
      <c r="P16" s="62">
        <f t="shared" si="26"/>
        <v>0.15</v>
      </c>
      <c r="Q16" s="62">
        <f t="shared" si="6"/>
        <v>0.14000000000000001</v>
      </c>
      <c r="R16" s="62">
        <f t="shared" si="7"/>
        <v>0.15</v>
      </c>
      <c r="S16" s="62">
        <f t="shared" si="8"/>
        <v>0.15</v>
      </c>
      <c r="T16" s="62">
        <f t="shared" si="9"/>
        <v>0.15</v>
      </c>
      <c r="U16" s="62">
        <f t="shared" si="10"/>
        <v>0.15</v>
      </c>
      <c r="V16" s="62">
        <f t="shared" si="11"/>
        <v>0.16</v>
      </c>
      <c r="W16" s="62">
        <f t="shared" si="12"/>
        <v>0.16</v>
      </c>
      <c r="X16" s="62">
        <f t="shared" si="13"/>
        <v>0.15</v>
      </c>
      <c r="Y16" s="62">
        <f t="shared" si="14"/>
        <v>0.14000000000000001</v>
      </c>
      <c r="Z16" s="62">
        <f t="shared" si="15"/>
        <v>0.16</v>
      </c>
      <c r="AA16" s="62">
        <f t="shared" si="16"/>
        <v>0.14000000000000001</v>
      </c>
      <c r="AB16" s="62">
        <f t="shared" si="17"/>
        <v>0.16</v>
      </c>
      <c r="AC16" s="62">
        <f t="shared" si="18"/>
        <v>0.15</v>
      </c>
      <c r="AD16" s="62">
        <f t="shared" si="19"/>
        <v>0.18</v>
      </c>
      <c r="AE16" s="62">
        <f t="shared" si="20"/>
        <v>0.14000000000000001</v>
      </c>
      <c r="AF16" s="62">
        <f t="shared" si="21"/>
        <v>0.16</v>
      </c>
      <c r="AG16" s="62">
        <f t="shared" si="22"/>
        <v>0.14000000000000001</v>
      </c>
      <c r="AH16" s="62">
        <f t="shared" si="23"/>
        <v>0.14000000000000001</v>
      </c>
      <c r="AI16" s="62">
        <f t="shared" si="24"/>
        <v>0.16</v>
      </c>
      <c r="AJ16" s="62">
        <f t="shared" si="25"/>
        <v>0.14000000000000001</v>
      </c>
    </row>
    <row r="17" spans="1:36" ht="12.95" customHeight="1" x14ac:dyDescent="0.15">
      <c r="A17" s="79">
        <v>134</v>
      </c>
      <c r="B17" s="108" t="s">
        <v>71</v>
      </c>
      <c r="C17" s="108"/>
      <c r="D17" s="79">
        <v>24</v>
      </c>
      <c r="E17" s="61">
        <v>16</v>
      </c>
      <c r="F17" s="4">
        <f t="shared" si="0"/>
        <v>0.35</v>
      </c>
      <c r="G17" s="5"/>
      <c r="H17" s="69"/>
      <c r="I17" s="61"/>
      <c r="J17" s="1" t="s">
        <v>15</v>
      </c>
      <c r="K17" s="62">
        <f t="shared" si="1"/>
        <v>0.32</v>
      </c>
      <c r="L17" s="62">
        <f t="shared" si="2"/>
        <v>0.35</v>
      </c>
      <c r="M17" s="62">
        <f t="shared" si="3"/>
        <v>0.35</v>
      </c>
      <c r="N17" s="62">
        <f t="shared" si="4"/>
        <v>0.35</v>
      </c>
      <c r="O17" s="62">
        <f t="shared" si="5"/>
        <v>0.36</v>
      </c>
      <c r="P17" s="62">
        <f t="shared" si="26"/>
        <v>0.35</v>
      </c>
      <c r="Q17" s="62">
        <f t="shared" si="6"/>
        <v>0.32</v>
      </c>
      <c r="R17" s="62">
        <f t="shared" si="7"/>
        <v>0.36</v>
      </c>
      <c r="S17" s="62">
        <f t="shared" si="8"/>
        <v>0.35</v>
      </c>
      <c r="T17" s="62">
        <f t="shared" si="9"/>
        <v>0.35</v>
      </c>
      <c r="U17" s="62">
        <f t="shared" si="10"/>
        <v>0.35</v>
      </c>
      <c r="V17" s="62">
        <f t="shared" si="11"/>
        <v>0.37</v>
      </c>
      <c r="W17" s="62">
        <f t="shared" si="12"/>
        <v>0.35</v>
      </c>
      <c r="X17" s="62">
        <f t="shared" si="13"/>
        <v>0.35</v>
      </c>
      <c r="Y17" s="62">
        <f t="shared" si="14"/>
        <v>0.32</v>
      </c>
      <c r="Z17" s="62">
        <f t="shared" si="15"/>
        <v>0.35</v>
      </c>
      <c r="AA17" s="62">
        <f t="shared" si="16"/>
        <v>0.31</v>
      </c>
      <c r="AB17" s="62">
        <f t="shared" si="17"/>
        <v>0.37</v>
      </c>
      <c r="AC17" s="62">
        <f t="shared" si="18"/>
        <v>0.36</v>
      </c>
      <c r="AD17" s="62">
        <f t="shared" si="19"/>
        <v>0.39</v>
      </c>
      <c r="AE17" s="62">
        <f t="shared" si="20"/>
        <v>0.33</v>
      </c>
      <c r="AF17" s="62">
        <f t="shared" si="21"/>
        <v>0.36</v>
      </c>
      <c r="AG17" s="62">
        <f t="shared" si="22"/>
        <v>0.31</v>
      </c>
      <c r="AH17" s="62">
        <f t="shared" si="23"/>
        <v>0.33</v>
      </c>
      <c r="AI17" s="62">
        <f t="shared" si="24"/>
        <v>0.35</v>
      </c>
      <c r="AJ17" s="62">
        <f t="shared" si="25"/>
        <v>0.33</v>
      </c>
    </row>
    <row r="18" spans="1:36" ht="12.95" customHeight="1" x14ac:dyDescent="0.15">
      <c r="A18" s="79">
        <v>135</v>
      </c>
      <c r="B18" s="108" t="s">
        <v>71</v>
      </c>
      <c r="C18" s="108"/>
      <c r="D18" s="79">
        <v>18</v>
      </c>
      <c r="E18" s="61">
        <v>14</v>
      </c>
      <c r="F18" s="4">
        <f t="shared" si="0"/>
        <v>0.18</v>
      </c>
      <c r="G18" s="70"/>
      <c r="H18" s="69"/>
      <c r="I18" s="61"/>
      <c r="J18" s="1" t="s">
        <v>15</v>
      </c>
      <c r="K18" s="62">
        <f t="shared" si="1"/>
        <v>0.17</v>
      </c>
      <c r="L18" s="62">
        <f t="shared" si="2"/>
        <v>0.18</v>
      </c>
      <c r="M18" s="62">
        <f t="shared" si="3"/>
        <v>0.18</v>
      </c>
      <c r="N18" s="62">
        <f t="shared" si="4"/>
        <v>0.18</v>
      </c>
      <c r="O18" s="62">
        <f t="shared" si="5"/>
        <v>0.19</v>
      </c>
      <c r="P18" s="62">
        <f t="shared" si="26"/>
        <v>0.18</v>
      </c>
      <c r="Q18" s="62">
        <f t="shared" si="6"/>
        <v>0.17</v>
      </c>
      <c r="R18" s="62">
        <f t="shared" si="7"/>
        <v>0.18</v>
      </c>
      <c r="S18" s="62">
        <f t="shared" si="8"/>
        <v>0.18</v>
      </c>
      <c r="T18" s="62">
        <f t="shared" si="9"/>
        <v>0.18</v>
      </c>
      <c r="U18" s="62">
        <f t="shared" si="10"/>
        <v>0.18</v>
      </c>
      <c r="V18" s="62">
        <f t="shared" si="11"/>
        <v>0.19</v>
      </c>
      <c r="W18" s="62">
        <f t="shared" si="12"/>
        <v>0.18</v>
      </c>
      <c r="X18" s="62">
        <f t="shared" si="13"/>
        <v>0.18</v>
      </c>
      <c r="Y18" s="62">
        <f t="shared" si="14"/>
        <v>0.16</v>
      </c>
      <c r="Z18" s="62">
        <f t="shared" si="15"/>
        <v>0.18</v>
      </c>
      <c r="AA18" s="62">
        <f t="shared" si="16"/>
        <v>0.16</v>
      </c>
      <c r="AB18" s="62">
        <f t="shared" si="17"/>
        <v>0.18</v>
      </c>
      <c r="AC18" s="62">
        <f t="shared" si="18"/>
        <v>0.18</v>
      </c>
      <c r="AD18" s="62">
        <f t="shared" si="19"/>
        <v>0.21</v>
      </c>
      <c r="AE18" s="62">
        <f t="shared" si="20"/>
        <v>0.16</v>
      </c>
      <c r="AF18" s="62">
        <f t="shared" si="21"/>
        <v>0.18</v>
      </c>
      <c r="AG18" s="62">
        <f t="shared" si="22"/>
        <v>0.16</v>
      </c>
      <c r="AH18" s="62">
        <f t="shared" si="23"/>
        <v>0.17</v>
      </c>
      <c r="AI18" s="62">
        <f t="shared" si="24"/>
        <v>0.18</v>
      </c>
      <c r="AJ18" s="62">
        <f t="shared" si="25"/>
        <v>0.17</v>
      </c>
    </row>
    <row r="19" spans="1:36" ht="12.95" customHeight="1" x14ac:dyDescent="0.15">
      <c r="A19" s="79">
        <v>136</v>
      </c>
      <c r="B19" s="108" t="s">
        <v>71</v>
      </c>
      <c r="C19" s="108"/>
      <c r="D19" s="79">
        <v>20</v>
      </c>
      <c r="E19" s="61">
        <v>16</v>
      </c>
      <c r="F19" s="4">
        <f t="shared" si="0"/>
        <v>0.25</v>
      </c>
      <c r="G19" s="5" t="s">
        <v>72</v>
      </c>
      <c r="H19" s="79" t="s">
        <v>65</v>
      </c>
      <c r="I19" s="106" t="s">
        <v>115</v>
      </c>
      <c r="J19" s="1" t="s">
        <v>15</v>
      </c>
      <c r="K19" s="62">
        <f t="shared" si="1"/>
        <v>0.23</v>
      </c>
      <c r="L19" s="62">
        <f t="shared" si="2"/>
        <v>0.25</v>
      </c>
      <c r="M19" s="62">
        <f t="shared" si="3"/>
        <v>0.25</v>
      </c>
      <c r="N19" s="62">
        <f t="shared" si="4"/>
        <v>0.25</v>
      </c>
      <c r="O19" s="62">
        <f t="shared" si="5"/>
        <v>0.26</v>
      </c>
      <c r="P19" s="62">
        <f t="shared" si="26"/>
        <v>0.25</v>
      </c>
      <c r="Q19" s="62">
        <f t="shared" si="6"/>
        <v>0.23</v>
      </c>
      <c r="R19" s="62">
        <f t="shared" si="7"/>
        <v>0.25</v>
      </c>
      <c r="S19" s="62">
        <f t="shared" si="8"/>
        <v>0.25</v>
      </c>
      <c r="T19" s="62">
        <f t="shared" si="9"/>
        <v>0.26</v>
      </c>
      <c r="U19" s="62">
        <f t="shared" si="10"/>
        <v>0.25</v>
      </c>
      <c r="V19" s="62">
        <f t="shared" si="11"/>
        <v>0.26</v>
      </c>
      <c r="W19" s="62">
        <f t="shared" si="12"/>
        <v>0.25</v>
      </c>
      <c r="X19" s="62">
        <f t="shared" si="13"/>
        <v>0.25</v>
      </c>
      <c r="Y19" s="62">
        <f t="shared" si="14"/>
        <v>0.23</v>
      </c>
      <c r="Z19" s="62">
        <f t="shared" si="15"/>
        <v>0.25</v>
      </c>
      <c r="AA19" s="62">
        <f t="shared" si="16"/>
        <v>0.22</v>
      </c>
      <c r="AB19" s="62">
        <f t="shared" si="17"/>
        <v>0.26</v>
      </c>
      <c r="AC19" s="62">
        <f t="shared" si="18"/>
        <v>0.26</v>
      </c>
      <c r="AD19" s="62">
        <f t="shared" si="19"/>
        <v>0.28999999999999998</v>
      </c>
      <c r="AE19" s="62">
        <f t="shared" si="20"/>
        <v>0.23</v>
      </c>
      <c r="AF19" s="62">
        <f t="shared" si="21"/>
        <v>0.26</v>
      </c>
      <c r="AG19" s="62">
        <f t="shared" si="22"/>
        <v>0.22</v>
      </c>
      <c r="AH19" s="62">
        <f t="shared" si="23"/>
        <v>0.23</v>
      </c>
      <c r="AI19" s="62">
        <f t="shared" si="24"/>
        <v>0.25</v>
      </c>
      <c r="AJ19" s="62">
        <f t="shared" si="25"/>
        <v>0.23</v>
      </c>
    </row>
    <row r="20" spans="1:36" ht="12.95" customHeight="1" x14ac:dyDescent="0.15">
      <c r="A20" s="79">
        <v>137</v>
      </c>
      <c r="B20" s="108" t="s">
        <v>71</v>
      </c>
      <c r="C20" s="108"/>
      <c r="D20" s="79">
        <v>22</v>
      </c>
      <c r="E20" s="61">
        <v>16</v>
      </c>
      <c r="F20" s="4">
        <f t="shared" si="0"/>
        <v>0.3</v>
      </c>
      <c r="G20" s="5"/>
      <c r="H20" s="61"/>
      <c r="I20" s="61"/>
      <c r="J20" s="1" t="s">
        <v>15</v>
      </c>
      <c r="K20" s="62">
        <f t="shared" si="1"/>
        <v>0.28000000000000003</v>
      </c>
      <c r="L20" s="62">
        <f t="shared" si="2"/>
        <v>0.3</v>
      </c>
      <c r="M20" s="62">
        <f t="shared" si="3"/>
        <v>0.3</v>
      </c>
      <c r="N20" s="62">
        <f t="shared" si="4"/>
        <v>0.3</v>
      </c>
      <c r="O20" s="62">
        <f t="shared" si="5"/>
        <v>0.3</v>
      </c>
      <c r="P20" s="62">
        <f t="shared" si="26"/>
        <v>0.3</v>
      </c>
      <c r="Q20" s="62">
        <f t="shared" si="6"/>
        <v>0.28000000000000003</v>
      </c>
      <c r="R20" s="62">
        <f t="shared" si="7"/>
        <v>0.3</v>
      </c>
      <c r="S20" s="62">
        <f t="shared" si="8"/>
        <v>0.3</v>
      </c>
      <c r="T20" s="62">
        <f t="shared" si="9"/>
        <v>0.3</v>
      </c>
      <c r="U20" s="62">
        <f t="shared" si="10"/>
        <v>0.3</v>
      </c>
      <c r="V20" s="62">
        <f t="shared" si="11"/>
        <v>0.32</v>
      </c>
      <c r="W20" s="62">
        <f t="shared" si="12"/>
        <v>0.3</v>
      </c>
      <c r="X20" s="62">
        <f t="shared" si="13"/>
        <v>0.3</v>
      </c>
      <c r="Y20" s="62">
        <f t="shared" si="14"/>
        <v>0.27</v>
      </c>
      <c r="Z20" s="62">
        <f t="shared" si="15"/>
        <v>0.3</v>
      </c>
      <c r="AA20" s="62">
        <f t="shared" si="16"/>
        <v>0.27</v>
      </c>
      <c r="AB20" s="62">
        <f t="shared" si="17"/>
        <v>0.31</v>
      </c>
      <c r="AC20" s="62">
        <f t="shared" si="18"/>
        <v>0.31</v>
      </c>
      <c r="AD20" s="62">
        <f t="shared" si="19"/>
        <v>0.34</v>
      </c>
      <c r="AE20" s="62">
        <f t="shared" si="20"/>
        <v>0.28000000000000003</v>
      </c>
      <c r="AF20" s="62">
        <f t="shared" si="21"/>
        <v>0.31</v>
      </c>
      <c r="AG20" s="62">
        <f t="shared" si="22"/>
        <v>0.27</v>
      </c>
      <c r="AH20" s="62">
        <f t="shared" si="23"/>
        <v>0.28000000000000003</v>
      </c>
      <c r="AI20" s="62">
        <f t="shared" si="24"/>
        <v>0.3</v>
      </c>
      <c r="AJ20" s="62">
        <f t="shared" si="25"/>
        <v>0.28000000000000003</v>
      </c>
    </row>
    <row r="21" spans="1:36" ht="12.95" customHeight="1" x14ac:dyDescent="0.15">
      <c r="A21" s="79">
        <v>138</v>
      </c>
      <c r="B21" s="108" t="s">
        <v>71</v>
      </c>
      <c r="C21" s="108"/>
      <c r="D21" s="79">
        <v>22</v>
      </c>
      <c r="E21" s="61">
        <v>15</v>
      </c>
      <c r="F21" s="4">
        <f t="shared" si="0"/>
        <v>0.28000000000000003</v>
      </c>
      <c r="G21" s="70"/>
      <c r="H21" s="69"/>
      <c r="I21" s="61"/>
      <c r="J21" s="1" t="s">
        <v>15</v>
      </c>
      <c r="K21" s="62">
        <f t="shared" si="1"/>
        <v>0.26</v>
      </c>
      <c r="L21" s="62">
        <f t="shared" si="2"/>
        <v>0.28000000000000003</v>
      </c>
      <c r="M21" s="62">
        <f t="shared" si="3"/>
        <v>0.28000000000000003</v>
      </c>
      <c r="N21" s="62">
        <f t="shared" si="4"/>
        <v>0.28000000000000003</v>
      </c>
      <c r="O21" s="62">
        <f t="shared" si="5"/>
        <v>0.28999999999999998</v>
      </c>
      <c r="P21" s="62">
        <f t="shared" si="26"/>
        <v>0.28000000000000003</v>
      </c>
      <c r="Q21" s="62">
        <f t="shared" si="6"/>
        <v>0.26</v>
      </c>
      <c r="R21" s="62">
        <f t="shared" si="7"/>
        <v>0.28000000000000003</v>
      </c>
      <c r="S21" s="62">
        <f t="shared" si="8"/>
        <v>0.28000000000000003</v>
      </c>
      <c r="T21" s="62">
        <f t="shared" si="9"/>
        <v>0.28000000000000003</v>
      </c>
      <c r="U21" s="62">
        <f t="shared" si="10"/>
        <v>0.28000000000000003</v>
      </c>
      <c r="V21" s="62">
        <f t="shared" si="11"/>
        <v>0.3</v>
      </c>
      <c r="W21" s="62">
        <f t="shared" si="12"/>
        <v>0.28000000000000003</v>
      </c>
      <c r="X21" s="62">
        <f t="shared" si="13"/>
        <v>0.28000000000000003</v>
      </c>
      <c r="Y21" s="62">
        <f t="shared" si="14"/>
        <v>0.26</v>
      </c>
      <c r="Z21" s="62">
        <f t="shared" si="15"/>
        <v>0.28000000000000003</v>
      </c>
      <c r="AA21" s="62">
        <f t="shared" si="16"/>
        <v>0.25</v>
      </c>
      <c r="AB21" s="62">
        <f t="shared" si="17"/>
        <v>0.28999999999999998</v>
      </c>
      <c r="AC21" s="62">
        <f t="shared" si="18"/>
        <v>0.28999999999999998</v>
      </c>
      <c r="AD21" s="62">
        <f t="shared" si="19"/>
        <v>0.31</v>
      </c>
      <c r="AE21" s="62">
        <f t="shared" si="20"/>
        <v>0.26</v>
      </c>
      <c r="AF21" s="62">
        <f t="shared" si="21"/>
        <v>0.28999999999999998</v>
      </c>
      <c r="AG21" s="62">
        <f t="shared" si="22"/>
        <v>0.25</v>
      </c>
      <c r="AH21" s="62">
        <f t="shared" si="23"/>
        <v>0.26</v>
      </c>
      <c r="AI21" s="62">
        <f t="shared" si="24"/>
        <v>0.28000000000000003</v>
      </c>
      <c r="AJ21" s="62">
        <f t="shared" si="25"/>
        <v>0.26</v>
      </c>
    </row>
    <row r="22" spans="1:36" ht="12.95" customHeight="1" x14ac:dyDescent="0.15">
      <c r="A22" s="79">
        <v>139</v>
      </c>
      <c r="B22" s="108" t="s">
        <v>71</v>
      </c>
      <c r="C22" s="108"/>
      <c r="D22" s="61">
        <v>18</v>
      </c>
      <c r="E22" s="61">
        <v>14</v>
      </c>
      <c r="F22" s="4">
        <f t="shared" si="0"/>
        <v>0.18</v>
      </c>
      <c r="G22" s="70"/>
      <c r="H22" s="61"/>
      <c r="I22" s="61"/>
      <c r="J22" s="1" t="s">
        <v>15</v>
      </c>
      <c r="K22" s="62">
        <f t="shared" si="1"/>
        <v>0.17</v>
      </c>
      <c r="L22" s="62">
        <f t="shared" si="2"/>
        <v>0.18</v>
      </c>
      <c r="M22" s="62">
        <f t="shared" si="3"/>
        <v>0.18</v>
      </c>
      <c r="N22" s="62">
        <f t="shared" si="4"/>
        <v>0.18</v>
      </c>
      <c r="O22" s="62">
        <f t="shared" si="5"/>
        <v>0.19</v>
      </c>
      <c r="P22" s="62">
        <f t="shared" si="26"/>
        <v>0.18</v>
      </c>
      <c r="Q22" s="62">
        <f t="shared" si="6"/>
        <v>0.17</v>
      </c>
      <c r="R22" s="62">
        <f t="shared" si="7"/>
        <v>0.18</v>
      </c>
      <c r="S22" s="62">
        <f t="shared" si="8"/>
        <v>0.18</v>
      </c>
      <c r="T22" s="62">
        <f t="shared" si="9"/>
        <v>0.18</v>
      </c>
      <c r="U22" s="62">
        <f t="shared" si="10"/>
        <v>0.18</v>
      </c>
      <c r="V22" s="62">
        <f t="shared" si="11"/>
        <v>0.19</v>
      </c>
      <c r="W22" s="62">
        <f t="shared" si="12"/>
        <v>0.18</v>
      </c>
      <c r="X22" s="62">
        <f t="shared" si="13"/>
        <v>0.18</v>
      </c>
      <c r="Y22" s="62">
        <f t="shared" si="14"/>
        <v>0.16</v>
      </c>
      <c r="Z22" s="62">
        <f t="shared" si="15"/>
        <v>0.18</v>
      </c>
      <c r="AA22" s="62">
        <f t="shared" si="16"/>
        <v>0.16</v>
      </c>
      <c r="AB22" s="62">
        <f t="shared" si="17"/>
        <v>0.18</v>
      </c>
      <c r="AC22" s="62">
        <f t="shared" si="18"/>
        <v>0.18</v>
      </c>
      <c r="AD22" s="62">
        <f t="shared" si="19"/>
        <v>0.21</v>
      </c>
      <c r="AE22" s="62">
        <f t="shared" si="20"/>
        <v>0.16</v>
      </c>
      <c r="AF22" s="62">
        <f t="shared" si="21"/>
        <v>0.18</v>
      </c>
      <c r="AG22" s="62">
        <f t="shared" si="22"/>
        <v>0.16</v>
      </c>
      <c r="AH22" s="62">
        <f t="shared" si="23"/>
        <v>0.17</v>
      </c>
      <c r="AI22" s="62">
        <f t="shared" si="24"/>
        <v>0.18</v>
      </c>
      <c r="AJ22" s="62">
        <f t="shared" si="25"/>
        <v>0.17</v>
      </c>
    </row>
    <row r="23" spans="1:36" ht="12.95" customHeight="1" x14ac:dyDescent="0.15">
      <c r="A23" s="69"/>
      <c r="B23" s="108"/>
      <c r="C23" s="108"/>
      <c r="D23" s="61"/>
      <c r="E23" s="61"/>
      <c r="F23" s="4" t="str">
        <f t="shared" si="0"/>
        <v/>
      </c>
      <c r="G23" s="70"/>
      <c r="H23" s="69"/>
      <c r="I23" s="61"/>
      <c r="J23" s="1" t="s">
        <v>15</v>
      </c>
      <c r="K23" s="62" t="e">
        <f t="shared" si="1"/>
        <v>#NUM!</v>
      </c>
      <c r="L23" s="62" t="e">
        <f t="shared" si="2"/>
        <v>#NUM!</v>
      </c>
      <c r="M23" s="62" t="e">
        <f t="shared" si="3"/>
        <v>#NUM!</v>
      </c>
      <c r="N23" s="62" t="e">
        <f t="shared" si="4"/>
        <v>#NUM!</v>
      </c>
      <c r="O23" s="62" t="e">
        <f t="shared" si="5"/>
        <v>#NUM!</v>
      </c>
      <c r="P23" s="62" t="e">
        <f t="shared" si="26"/>
        <v>#N/A</v>
      </c>
      <c r="Q23" s="62" t="e">
        <f t="shared" si="6"/>
        <v>#NUM!</v>
      </c>
      <c r="R23" s="62" t="e">
        <f t="shared" si="7"/>
        <v>#NUM!</v>
      </c>
      <c r="S23" s="62" t="e">
        <f t="shared" si="8"/>
        <v>#NUM!</v>
      </c>
      <c r="T23" s="62" t="e">
        <f t="shared" si="9"/>
        <v>#NUM!</v>
      </c>
      <c r="U23" s="62" t="e">
        <f t="shared" si="10"/>
        <v>#N/A</v>
      </c>
      <c r="V23" s="62" t="e">
        <f t="shared" si="11"/>
        <v>#NUM!</v>
      </c>
      <c r="W23" s="62" t="e">
        <f t="shared" si="12"/>
        <v>#NUM!</v>
      </c>
      <c r="X23" s="62" t="e">
        <f t="shared" si="13"/>
        <v>#NUM!</v>
      </c>
      <c r="Y23" s="62" t="e">
        <f t="shared" si="14"/>
        <v>#NUM!</v>
      </c>
      <c r="Z23" s="62" t="e">
        <f t="shared" si="15"/>
        <v>#N/A</v>
      </c>
      <c r="AA23" s="62" t="e">
        <f t="shared" si="16"/>
        <v>#NUM!</v>
      </c>
      <c r="AB23" s="62" t="e">
        <f t="shared" si="17"/>
        <v>#NUM!</v>
      </c>
      <c r="AC23" s="62" t="e">
        <f t="shared" si="18"/>
        <v>#NUM!</v>
      </c>
      <c r="AD23" s="62" t="e">
        <f t="shared" si="19"/>
        <v>#NUM!</v>
      </c>
      <c r="AE23" s="62" t="e">
        <f t="shared" si="20"/>
        <v>#NUM!</v>
      </c>
      <c r="AF23" s="62" t="e">
        <f t="shared" si="21"/>
        <v>#N/A</v>
      </c>
      <c r="AG23" s="62" t="e">
        <f t="shared" si="22"/>
        <v>#NUM!</v>
      </c>
      <c r="AH23" s="62" t="e">
        <f t="shared" si="23"/>
        <v>#NUM!</v>
      </c>
      <c r="AI23" s="62" t="e">
        <f t="shared" si="24"/>
        <v>#NUM!</v>
      </c>
      <c r="AJ23" s="62" t="e">
        <f t="shared" si="25"/>
        <v>#N/A</v>
      </c>
    </row>
    <row r="24" spans="1:36" ht="12.95" customHeight="1" x14ac:dyDescent="0.15">
      <c r="A24" s="61"/>
      <c r="B24" s="108"/>
      <c r="C24" s="108"/>
      <c r="D24" s="61"/>
      <c r="E24" s="61"/>
      <c r="F24" s="4" t="str">
        <f t="shared" si="0"/>
        <v/>
      </c>
      <c r="G24" s="61"/>
      <c r="H24" s="61"/>
      <c r="I24" s="61"/>
      <c r="J24" s="1" t="s">
        <v>15</v>
      </c>
      <c r="K24" s="62" t="e">
        <f t="shared" si="1"/>
        <v>#NUM!</v>
      </c>
      <c r="L24" s="62" t="e">
        <f t="shared" si="2"/>
        <v>#NUM!</v>
      </c>
      <c r="M24" s="62" t="e">
        <f t="shared" si="3"/>
        <v>#NUM!</v>
      </c>
      <c r="N24" s="62" t="e">
        <f t="shared" si="4"/>
        <v>#NUM!</v>
      </c>
      <c r="O24" s="62" t="e">
        <f t="shared" si="5"/>
        <v>#NUM!</v>
      </c>
      <c r="P24" s="62" t="e">
        <f t="shared" si="26"/>
        <v>#N/A</v>
      </c>
      <c r="Q24" s="62" t="e">
        <f t="shared" si="6"/>
        <v>#NUM!</v>
      </c>
      <c r="R24" s="62" t="e">
        <f t="shared" si="7"/>
        <v>#NUM!</v>
      </c>
      <c r="S24" s="62" t="e">
        <f t="shared" si="8"/>
        <v>#NUM!</v>
      </c>
      <c r="T24" s="62" t="e">
        <f t="shared" si="9"/>
        <v>#NUM!</v>
      </c>
      <c r="U24" s="62" t="e">
        <f t="shared" si="10"/>
        <v>#N/A</v>
      </c>
      <c r="V24" s="62" t="e">
        <f t="shared" si="11"/>
        <v>#NUM!</v>
      </c>
      <c r="W24" s="62" t="e">
        <f t="shared" si="12"/>
        <v>#NUM!</v>
      </c>
      <c r="X24" s="62" t="e">
        <f t="shared" si="13"/>
        <v>#NUM!</v>
      </c>
      <c r="Y24" s="62" t="e">
        <f t="shared" si="14"/>
        <v>#NUM!</v>
      </c>
      <c r="Z24" s="62" t="e">
        <f t="shared" si="15"/>
        <v>#N/A</v>
      </c>
      <c r="AA24" s="62" t="e">
        <f t="shared" si="16"/>
        <v>#NUM!</v>
      </c>
      <c r="AB24" s="62" t="e">
        <f t="shared" si="17"/>
        <v>#NUM!</v>
      </c>
      <c r="AC24" s="62" t="e">
        <f t="shared" si="18"/>
        <v>#NUM!</v>
      </c>
      <c r="AD24" s="62" t="e">
        <f t="shared" si="19"/>
        <v>#NUM!</v>
      </c>
      <c r="AE24" s="62" t="e">
        <f t="shared" si="20"/>
        <v>#NUM!</v>
      </c>
      <c r="AF24" s="62" t="e">
        <f t="shared" si="21"/>
        <v>#N/A</v>
      </c>
      <c r="AG24" s="62" t="e">
        <f t="shared" si="22"/>
        <v>#NUM!</v>
      </c>
      <c r="AH24" s="62" t="e">
        <f t="shared" si="23"/>
        <v>#NUM!</v>
      </c>
      <c r="AI24" s="62" t="e">
        <f t="shared" si="24"/>
        <v>#NUM!</v>
      </c>
      <c r="AJ24" s="62" t="e">
        <f t="shared" si="25"/>
        <v>#N/A</v>
      </c>
    </row>
    <row r="25" spans="1:36" ht="12.95" customHeight="1" x14ac:dyDescent="0.15">
      <c r="A25" s="61"/>
      <c r="B25" s="108"/>
      <c r="C25" s="108"/>
      <c r="D25" s="61"/>
      <c r="E25" s="61"/>
      <c r="F25" s="4" t="str">
        <f t="shared" si="0"/>
        <v/>
      </c>
      <c r="G25" s="6"/>
      <c r="H25" s="61"/>
      <c r="I25" s="61"/>
      <c r="J25" s="1" t="s">
        <v>15</v>
      </c>
      <c r="K25" s="62" t="e">
        <f t="shared" si="1"/>
        <v>#NUM!</v>
      </c>
      <c r="L25" s="62" t="e">
        <f t="shared" si="2"/>
        <v>#NUM!</v>
      </c>
      <c r="M25" s="62" t="e">
        <f t="shared" si="3"/>
        <v>#NUM!</v>
      </c>
      <c r="N25" s="62" t="e">
        <f t="shared" si="4"/>
        <v>#NUM!</v>
      </c>
      <c r="O25" s="62" t="e">
        <f t="shared" si="5"/>
        <v>#NUM!</v>
      </c>
      <c r="P25" s="62" t="e">
        <f t="shared" si="26"/>
        <v>#N/A</v>
      </c>
      <c r="Q25" s="62" t="e">
        <f t="shared" si="6"/>
        <v>#NUM!</v>
      </c>
      <c r="R25" s="62" t="e">
        <f t="shared" si="7"/>
        <v>#NUM!</v>
      </c>
      <c r="S25" s="62" t="e">
        <f t="shared" si="8"/>
        <v>#NUM!</v>
      </c>
      <c r="T25" s="62" t="e">
        <f t="shared" si="9"/>
        <v>#NUM!</v>
      </c>
      <c r="U25" s="62" t="e">
        <f t="shared" si="10"/>
        <v>#N/A</v>
      </c>
      <c r="V25" s="62" t="e">
        <f t="shared" si="11"/>
        <v>#NUM!</v>
      </c>
      <c r="W25" s="62" t="e">
        <f t="shared" si="12"/>
        <v>#NUM!</v>
      </c>
      <c r="X25" s="62" t="e">
        <f t="shared" si="13"/>
        <v>#NUM!</v>
      </c>
      <c r="Y25" s="62" t="e">
        <f t="shared" si="14"/>
        <v>#NUM!</v>
      </c>
      <c r="Z25" s="62" t="e">
        <f t="shared" si="15"/>
        <v>#N/A</v>
      </c>
      <c r="AA25" s="62" t="e">
        <f t="shared" si="16"/>
        <v>#NUM!</v>
      </c>
      <c r="AB25" s="62" t="e">
        <f t="shared" si="17"/>
        <v>#NUM!</v>
      </c>
      <c r="AC25" s="62" t="e">
        <f t="shared" si="18"/>
        <v>#NUM!</v>
      </c>
      <c r="AD25" s="62" t="e">
        <f t="shared" si="19"/>
        <v>#NUM!</v>
      </c>
      <c r="AE25" s="62" t="e">
        <f t="shared" si="20"/>
        <v>#NUM!</v>
      </c>
      <c r="AF25" s="62" t="e">
        <f t="shared" si="21"/>
        <v>#N/A</v>
      </c>
      <c r="AG25" s="62" t="e">
        <f t="shared" si="22"/>
        <v>#NUM!</v>
      </c>
      <c r="AH25" s="62" t="e">
        <f t="shared" si="23"/>
        <v>#NUM!</v>
      </c>
      <c r="AI25" s="62" t="e">
        <f t="shared" si="24"/>
        <v>#NUM!</v>
      </c>
      <c r="AJ25" s="62" t="e">
        <f t="shared" si="25"/>
        <v>#N/A</v>
      </c>
    </row>
    <row r="26" spans="1:36" ht="12.95" customHeight="1" x14ac:dyDescent="0.15">
      <c r="A26" s="61"/>
      <c r="B26" s="108"/>
      <c r="C26" s="108"/>
      <c r="D26" s="61"/>
      <c r="E26" s="61"/>
      <c r="F26" s="4"/>
      <c r="G26" s="7"/>
      <c r="H26" s="61"/>
      <c r="I26" s="61"/>
      <c r="J26" s="1" t="s">
        <v>15</v>
      </c>
      <c r="K26" s="62" t="e">
        <f t="shared" si="1"/>
        <v>#NUM!</v>
      </c>
      <c r="L26" s="62" t="e">
        <f t="shared" si="2"/>
        <v>#NUM!</v>
      </c>
      <c r="M26" s="62" t="e">
        <f t="shared" si="3"/>
        <v>#NUM!</v>
      </c>
      <c r="N26" s="62" t="e">
        <f t="shared" si="4"/>
        <v>#NUM!</v>
      </c>
      <c r="O26" s="62" t="e">
        <f t="shared" si="5"/>
        <v>#NUM!</v>
      </c>
      <c r="P26" s="62" t="e">
        <f t="shared" si="26"/>
        <v>#N/A</v>
      </c>
      <c r="Q26" s="62" t="e">
        <f t="shared" si="6"/>
        <v>#NUM!</v>
      </c>
      <c r="R26" s="62" t="e">
        <f t="shared" si="7"/>
        <v>#NUM!</v>
      </c>
      <c r="S26" s="62" t="e">
        <f t="shared" si="8"/>
        <v>#NUM!</v>
      </c>
      <c r="T26" s="62" t="e">
        <f t="shared" si="9"/>
        <v>#NUM!</v>
      </c>
      <c r="U26" s="62" t="e">
        <f t="shared" si="10"/>
        <v>#N/A</v>
      </c>
      <c r="V26" s="62" t="e">
        <f t="shared" si="11"/>
        <v>#NUM!</v>
      </c>
      <c r="W26" s="62" t="e">
        <f t="shared" si="12"/>
        <v>#NUM!</v>
      </c>
      <c r="X26" s="62" t="e">
        <f t="shared" si="13"/>
        <v>#NUM!</v>
      </c>
      <c r="Y26" s="62" t="e">
        <f t="shared" si="14"/>
        <v>#NUM!</v>
      </c>
      <c r="Z26" s="62" t="e">
        <f t="shared" si="15"/>
        <v>#N/A</v>
      </c>
      <c r="AA26" s="62" t="e">
        <f t="shared" si="16"/>
        <v>#NUM!</v>
      </c>
      <c r="AB26" s="62" t="e">
        <f t="shared" si="17"/>
        <v>#NUM!</v>
      </c>
      <c r="AC26" s="62" t="e">
        <f t="shared" si="18"/>
        <v>#NUM!</v>
      </c>
      <c r="AD26" s="62" t="e">
        <f t="shared" si="19"/>
        <v>#NUM!</v>
      </c>
      <c r="AE26" s="62" t="e">
        <f t="shared" si="20"/>
        <v>#NUM!</v>
      </c>
      <c r="AF26" s="62" t="e">
        <f t="shared" si="21"/>
        <v>#N/A</v>
      </c>
      <c r="AG26" s="62" t="e">
        <f t="shared" si="22"/>
        <v>#NUM!</v>
      </c>
      <c r="AH26" s="62" t="e">
        <f t="shared" si="23"/>
        <v>#NUM!</v>
      </c>
      <c r="AI26" s="62" t="e">
        <f t="shared" si="24"/>
        <v>#NUM!</v>
      </c>
      <c r="AJ26" s="62" t="e">
        <f t="shared" si="25"/>
        <v>#N/A</v>
      </c>
    </row>
    <row r="27" spans="1:36" ht="12.95" customHeight="1" x14ac:dyDescent="0.15">
      <c r="A27" s="61"/>
      <c r="B27" s="108"/>
      <c r="C27" s="108"/>
      <c r="D27" s="61"/>
      <c r="E27" s="61"/>
      <c r="F27" s="4"/>
      <c r="G27" s="61"/>
      <c r="H27" s="61"/>
      <c r="I27" s="61"/>
      <c r="J27" s="1" t="s">
        <v>15</v>
      </c>
      <c r="K27" s="62" t="e">
        <f t="shared" si="1"/>
        <v>#NUM!</v>
      </c>
      <c r="L27" s="62" t="e">
        <f t="shared" si="2"/>
        <v>#NUM!</v>
      </c>
      <c r="M27" s="62" t="e">
        <f t="shared" si="3"/>
        <v>#NUM!</v>
      </c>
      <c r="N27" s="62" t="e">
        <f t="shared" si="4"/>
        <v>#NUM!</v>
      </c>
      <c r="O27" s="62" t="e">
        <f t="shared" si="5"/>
        <v>#NUM!</v>
      </c>
      <c r="P27" s="62" t="e">
        <f t="shared" si="26"/>
        <v>#N/A</v>
      </c>
      <c r="Q27" s="62" t="e">
        <f t="shared" si="6"/>
        <v>#NUM!</v>
      </c>
      <c r="R27" s="62" t="e">
        <f t="shared" si="7"/>
        <v>#NUM!</v>
      </c>
      <c r="S27" s="62" t="e">
        <f t="shared" si="8"/>
        <v>#NUM!</v>
      </c>
      <c r="T27" s="62" t="e">
        <f t="shared" si="9"/>
        <v>#NUM!</v>
      </c>
      <c r="U27" s="62" t="e">
        <f t="shared" si="10"/>
        <v>#N/A</v>
      </c>
      <c r="V27" s="62" t="e">
        <f t="shared" si="11"/>
        <v>#NUM!</v>
      </c>
      <c r="W27" s="62" t="e">
        <f t="shared" si="12"/>
        <v>#NUM!</v>
      </c>
      <c r="X27" s="62" t="e">
        <f t="shared" si="13"/>
        <v>#NUM!</v>
      </c>
      <c r="Y27" s="62" t="e">
        <f t="shared" si="14"/>
        <v>#NUM!</v>
      </c>
      <c r="Z27" s="62" t="e">
        <f t="shared" si="15"/>
        <v>#N/A</v>
      </c>
      <c r="AA27" s="62" t="e">
        <f t="shared" si="16"/>
        <v>#NUM!</v>
      </c>
      <c r="AB27" s="62" t="e">
        <f t="shared" si="17"/>
        <v>#NUM!</v>
      </c>
      <c r="AC27" s="62" t="e">
        <f t="shared" si="18"/>
        <v>#NUM!</v>
      </c>
      <c r="AD27" s="62" t="e">
        <f t="shared" si="19"/>
        <v>#NUM!</v>
      </c>
      <c r="AE27" s="62" t="e">
        <f t="shared" si="20"/>
        <v>#NUM!</v>
      </c>
      <c r="AF27" s="62" t="e">
        <f t="shared" si="21"/>
        <v>#N/A</v>
      </c>
      <c r="AG27" s="62" t="e">
        <f t="shared" si="22"/>
        <v>#NUM!</v>
      </c>
      <c r="AH27" s="62" t="e">
        <f t="shared" si="23"/>
        <v>#NUM!</v>
      </c>
      <c r="AI27" s="62" t="e">
        <f t="shared" si="24"/>
        <v>#NUM!</v>
      </c>
      <c r="AJ27" s="62" t="e">
        <f t="shared" si="25"/>
        <v>#N/A</v>
      </c>
    </row>
    <row r="28" spans="1:36" ht="12.95" customHeight="1" x14ac:dyDescent="0.15">
      <c r="A28" s="61"/>
      <c r="B28" s="108"/>
      <c r="C28" s="108"/>
      <c r="D28" s="61"/>
      <c r="E28" s="61"/>
      <c r="F28" s="4"/>
      <c r="G28" s="61"/>
      <c r="H28" s="61"/>
      <c r="I28" s="61"/>
      <c r="J28" s="1" t="s">
        <v>15</v>
      </c>
      <c r="K28" s="62" t="e">
        <f t="shared" si="1"/>
        <v>#NUM!</v>
      </c>
      <c r="L28" s="62" t="e">
        <f t="shared" si="2"/>
        <v>#NUM!</v>
      </c>
      <c r="M28" s="62" t="e">
        <f t="shared" si="3"/>
        <v>#NUM!</v>
      </c>
      <c r="N28" s="67" t="e">
        <f t="shared" si="4"/>
        <v>#NUM!</v>
      </c>
      <c r="O28" s="62" t="e">
        <f t="shared" si="5"/>
        <v>#NUM!</v>
      </c>
      <c r="P28" s="62" t="e">
        <f t="shared" si="26"/>
        <v>#N/A</v>
      </c>
      <c r="Q28" s="62" t="e">
        <f t="shared" si="6"/>
        <v>#NUM!</v>
      </c>
      <c r="R28" s="62" t="e">
        <f t="shared" si="7"/>
        <v>#NUM!</v>
      </c>
      <c r="S28" s="62" t="e">
        <f t="shared" si="8"/>
        <v>#NUM!</v>
      </c>
      <c r="T28" s="62" t="e">
        <f t="shared" si="9"/>
        <v>#NUM!</v>
      </c>
      <c r="U28" s="62" t="e">
        <f t="shared" si="10"/>
        <v>#N/A</v>
      </c>
      <c r="V28" s="62" t="e">
        <f t="shared" si="11"/>
        <v>#NUM!</v>
      </c>
      <c r="W28" s="62" t="e">
        <f t="shared" si="12"/>
        <v>#NUM!</v>
      </c>
      <c r="X28" s="62" t="e">
        <f t="shared" si="13"/>
        <v>#NUM!</v>
      </c>
      <c r="Y28" s="62" t="e">
        <f t="shared" si="14"/>
        <v>#NUM!</v>
      </c>
      <c r="Z28" s="62" t="e">
        <f t="shared" si="15"/>
        <v>#N/A</v>
      </c>
      <c r="AA28" s="62" t="e">
        <f t="shared" si="16"/>
        <v>#NUM!</v>
      </c>
      <c r="AB28" s="62" t="e">
        <f t="shared" si="17"/>
        <v>#NUM!</v>
      </c>
      <c r="AC28" s="62" t="e">
        <f t="shared" si="18"/>
        <v>#NUM!</v>
      </c>
      <c r="AD28" s="62" t="e">
        <f t="shared" si="19"/>
        <v>#NUM!</v>
      </c>
      <c r="AE28" s="62" t="e">
        <f t="shared" si="20"/>
        <v>#NUM!</v>
      </c>
      <c r="AF28" s="62" t="e">
        <f t="shared" si="21"/>
        <v>#N/A</v>
      </c>
      <c r="AG28" s="62" t="e">
        <f t="shared" si="22"/>
        <v>#NUM!</v>
      </c>
      <c r="AH28" s="62" t="e">
        <f t="shared" si="23"/>
        <v>#NUM!</v>
      </c>
      <c r="AI28" s="62" t="e">
        <f t="shared" si="24"/>
        <v>#NUM!</v>
      </c>
      <c r="AJ28" s="62" t="e">
        <f t="shared" si="25"/>
        <v>#N/A</v>
      </c>
    </row>
    <row r="29" spans="1:36" ht="12.95" customHeight="1" x14ac:dyDescent="0.15">
      <c r="A29" s="61"/>
      <c r="B29" s="108"/>
      <c r="C29" s="108"/>
      <c r="D29" s="61"/>
      <c r="E29" s="61"/>
      <c r="F29" s="4"/>
      <c r="G29" s="79"/>
      <c r="H29" s="61"/>
      <c r="I29" s="61"/>
      <c r="J29" s="1" t="s">
        <v>15</v>
      </c>
      <c r="K29" s="62" t="e">
        <f t="shared" si="1"/>
        <v>#NUM!</v>
      </c>
      <c r="L29" s="62" t="e">
        <f t="shared" si="2"/>
        <v>#NUM!</v>
      </c>
      <c r="M29" s="62" t="e">
        <f t="shared" si="3"/>
        <v>#NUM!</v>
      </c>
      <c r="N29" s="62" t="e">
        <f t="shared" si="4"/>
        <v>#NUM!</v>
      </c>
      <c r="O29" s="62" t="e">
        <f t="shared" si="5"/>
        <v>#NUM!</v>
      </c>
      <c r="P29" s="62" t="e">
        <f t="shared" si="26"/>
        <v>#N/A</v>
      </c>
      <c r="Q29" s="62" t="e">
        <f t="shared" si="6"/>
        <v>#NUM!</v>
      </c>
      <c r="R29" s="62" t="e">
        <f t="shared" si="7"/>
        <v>#NUM!</v>
      </c>
      <c r="S29" s="62" t="e">
        <f t="shared" si="8"/>
        <v>#NUM!</v>
      </c>
      <c r="T29" s="62" t="e">
        <f t="shared" si="9"/>
        <v>#NUM!</v>
      </c>
      <c r="U29" s="62" t="e">
        <f t="shared" si="10"/>
        <v>#N/A</v>
      </c>
      <c r="V29" s="62" t="e">
        <f t="shared" si="11"/>
        <v>#NUM!</v>
      </c>
      <c r="W29" s="62" t="e">
        <f t="shared" si="12"/>
        <v>#NUM!</v>
      </c>
      <c r="X29" s="62" t="e">
        <f t="shared" si="13"/>
        <v>#NUM!</v>
      </c>
      <c r="Y29" s="62" t="e">
        <f t="shared" si="14"/>
        <v>#NUM!</v>
      </c>
      <c r="Z29" s="62" t="e">
        <f t="shared" si="15"/>
        <v>#N/A</v>
      </c>
      <c r="AA29" s="62" t="e">
        <f t="shared" si="16"/>
        <v>#NUM!</v>
      </c>
      <c r="AB29" s="62" t="e">
        <f t="shared" si="17"/>
        <v>#NUM!</v>
      </c>
      <c r="AC29" s="62" t="e">
        <f t="shared" si="18"/>
        <v>#NUM!</v>
      </c>
      <c r="AD29" s="62" t="e">
        <f t="shared" si="19"/>
        <v>#NUM!</v>
      </c>
      <c r="AE29" s="62" t="e">
        <f t="shared" si="20"/>
        <v>#NUM!</v>
      </c>
      <c r="AF29" s="62" t="e">
        <f t="shared" si="21"/>
        <v>#N/A</v>
      </c>
      <c r="AG29" s="62" t="e">
        <f t="shared" si="22"/>
        <v>#NUM!</v>
      </c>
      <c r="AH29" s="62" t="e">
        <f t="shared" si="23"/>
        <v>#NUM!</v>
      </c>
      <c r="AI29" s="62" t="e">
        <f t="shared" si="24"/>
        <v>#NUM!</v>
      </c>
      <c r="AJ29" s="62" t="e">
        <f t="shared" si="25"/>
        <v>#N/A</v>
      </c>
    </row>
    <row r="30" spans="1:36" ht="12.95" customHeight="1" x14ac:dyDescent="0.15">
      <c r="A30" s="61"/>
      <c r="B30" s="108"/>
      <c r="C30" s="108"/>
      <c r="D30" s="61"/>
      <c r="E30" s="61"/>
      <c r="F30" s="4"/>
      <c r="G30" s="5"/>
      <c r="H30" s="61"/>
      <c r="I30" s="61"/>
      <c r="J30" s="1" t="s">
        <v>15</v>
      </c>
      <c r="K30" s="62" t="e">
        <f t="shared" si="1"/>
        <v>#NUM!</v>
      </c>
      <c r="L30" s="62" t="e">
        <f t="shared" si="2"/>
        <v>#NUM!</v>
      </c>
      <c r="M30" s="62" t="e">
        <f t="shared" si="3"/>
        <v>#NUM!</v>
      </c>
      <c r="N30" s="62" t="e">
        <f t="shared" si="4"/>
        <v>#NUM!</v>
      </c>
      <c r="O30" s="62" t="e">
        <f t="shared" si="5"/>
        <v>#NUM!</v>
      </c>
      <c r="P30" s="62" t="e">
        <f t="shared" si="26"/>
        <v>#N/A</v>
      </c>
      <c r="Q30" s="62" t="e">
        <f t="shared" si="6"/>
        <v>#NUM!</v>
      </c>
      <c r="R30" s="62" t="e">
        <f t="shared" si="7"/>
        <v>#NUM!</v>
      </c>
      <c r="S30" s="62" t="e">
        <f t="shared" si="8"/>
        <v>#NUM!</v>
      </c>
      <c r="T30" s="62" t="e">
        <f t="shared" si="9"/>
        <v>#NUM!</v>
      </c>
      <c r="U30" s="62" t="e">
        <f t="shared" si="10"/>
        <v>#N/A</v>
      </c>
      <c r="V30" s="62" t="e">
        <f t="shared" si="11"/>
        <v>#NUM!</v>
      </c>
      <c r="W30" s="62" t="e">
        <f t="shared" si="12"/>
        <v>#NUM!</v>
      </c>
      <c r="X30" s="62" t="e">
        <f t="shared" si="13"/>
        <v>#NUM!</v>
      </c>
      <c r="Y30" s="62" t="e">
        <f t="shared" si="14"/>
        <v>#NUM!</v>
      </c>
      <c r="Z30" s="62" t="e">
        <f t="shared" si="15"/>
        <v>#N/A</v>
      </c>
      <c r="AA30" s="62" t="e">
        <f t="shared" si="16"/>
        <v>#NUM!</v>
      </c>
      <c r="AB30" s="62" t="e">
        <f t="shared" si="17"/>
        <v>#NUM!</v>
      </c>
      <c r="AC30" s="62" t="e">
        <f t="shared" si="18"/>
        <v>#NUM!</v>
      </c>
      <c r="AD30" s="62" t="e">
        <f t="shared" si="19"/>
        <v>#NUM!</v>
      </c>
      <c r="AE30" s="62" t="e">
        <f t="shared" si="20"/>
        <v>#NUM!</v>
      </c>
      <c r="AF30" s="62" t="e">
        <f t="shared" si="21"/>
        <v>#N/A</v>
      </c>
      <c r="AG30" s="62" t="e">
        <f t="shared" si="22"/>
        <v>#NUM!</v>
      </c>
      <c r="AH30" s="62" t="e">
        <f t="shared" si="23"/>
        <v>#NUM!</v>
      </c>
      <c r="AI30" s="62" t="e">
        <f t="shared" si="24"/>
        <v>#NUM!</v>
      </c>
      <c r="AJ30" s="62" t="e">
        <f t="shared" si="25"/>
        <v>#N/A</v>
      </c>
    </row>
    <row r="31" spans="1:36" ht="12.95" customHeight="1" x14ac:dyDescent="0.15">
      <c r="A31" s="61"/>
      <c r="B31" s="108"/>
      <c r="C31" s="108"/>
      <c r="D31" s="61"/>
      <c r="E31" s="61"/>
      <c r="F31" s="4"/>
      <c r="G31" s="79"/>
      <c r="H31" s="61"/>
      <c r="I31" s="61"/>
      <c r="J31" s="1" t="s">
        <v>15</v>
      </c>
      <c r="K31" s="62" t="e">
        <f t="shared" si="1"/>
        <v>#NUM!</v>
      </c>
      <c r="L31" s="62" t="e">
        <f t="shared" si="2"/>
        <v>#NUM!</v>
      </c>
      <c r="M31" s="62" t="e">
        <f t="shared" si="3"/>
        <v>#NUM!</v>
      </c>
      <c r="N31" s="62" t="e">
        <f t="shared" si="4"/>
        <v>#NUM!</v>
      </c>
      <c r="O31" s="62" t="e">
        <f t="shared" si="5"/>
        <v>#NUM!</v>
      </c>
      <c r="P31" s="62" t="e">
        <f t="shared" si="26"/>
        <v>#N/A</v>
      </c>
      <c r="Q31" s="62" t="e">
        <f t="shared" si="6"/>
        <v>#NUM!</v>
      </c>
      <c r="R31" s="62" t="e">
        <f t="shared" si="7"/>
        <v>#NUM!</v>
      </c>
      <c r="S31" s="62" t="e">
        <f t="shared" si="8"/>
        <v>#NUM!</v>
      </c>
      <c r="T31" s="62" t="e">
        <f t="shared" si="9"/>
        <v>#NUM!</v>
      </c>
      <c r="U31" s="62" t="e">
        <f t="shared" si="10"/>
        <v>#N/A</v>
      </c>
      <c r="V31" s="62" t="e">
        <f t="shared" si="11"/>
        <v>#NUM!</v>
      </c>
      <c r="W31" s="62" t="e">
        <f t="shared" si="12"/>
        <v>#NUM!</v>
      </c>
      <c r="X31" s="62" t="e">
        <f t="shared" si="13"/>
        <v>#NUM!</v>
      </c>
      <c r="Y31" s="62" t="e">
        <f t="shared" si="14"/>
        <v>#NUM!</v>
      </c>
      <c r="Z31" s="62" t="e">
        <f t="shared" si="15"/>
        <v>#N/A</v>
      </c>
      <c r="AA31" s="62" t="e">
        <f t="shared" si="16"/>
        <v>#NUM!</v>
      </c>
      <c r="AB31" s="62" t="e">
        <f t="shared" si="17"/>
        <v>#NUM!</v>
      </c>
      <c r="AC31" s="62" t="e">
        <f t="shared" si="18"/>
        <v>#NUM!</v>
      </c>
      <c r="AD31" s="62" t="e">
        <f t="shared" si="19"/>
        <v>#NUM!</v>
      </c>
      <c r="AE31" s="62" t="e">
        <f t="shared" si="20"/>
        <v>#NUM!</v>
      </c>
      <c r="AF31" s="62" t="e">
        <f t="shared" si="21"/>
        <v>#N/A</v>
      </c>
      <c r="AG31" s="62" t="e">
        <f t="shared" si="22"/>
        <v>#NUM!</v>
      </c>
      <c r="AH31" s="62" t="e">
        <f t="shared" si="23"/>
        <v>#NUM!</v>
      </c>
      <c r="AI31" s="62" t="e">
        <f t="shared" si="24"/>
        <v>#NUM!</v>
      </c>
      <c r="AJ31" s="62" t="e">
        <f t="shared" si="25"/>
        <v>#N/A</v>
      </c>
    </row>
    <row r="32" spans="1:36" ht="12.95" customHeight="1" x14ac:dyDescent="0.15">
      <c r="A32" s="61"/>
      <c r="B32" s="108"/>
      <c r="C32" s="108"/>
      <c r="D32" s="61"/>
      <c r="E32" s="61"/>
      <c r="F32" s="4"/>
      <c r="G32" s="61"/>
      <c r="H32" s="61"/>
      <c r="I32" s="61"/>
      <c r="J32" s="1" t="s">
        <v>15</v>
      </c>
      <c r="K32" s="62" t="e">
        <f t="shared" si="1"/>
        <v>#NUM!</v>
      </c>
      <c r="L32" s="62" t="e">
        <f t="shared" si="2"/>
        <v>#NUM!</v>
      </c>
      <c r="M32" s="62" t="e">
        <f t="shared" si="3"/>
        <v>#NUM!</v>
      </c>
      <c r="N32" s="62" t="e">
        <f t="shared" si="4"/>
        <v>#NUM!</v>
      </c>
      <c r="O32" s="62" t="e">
        <f t="shared" si="5"/>
        <v>#NUM!</v>
      </c>
      <c r="P32" s="62" t="e">
        <f t="shared" si="26"/>
        <v>#N/A</v>
      </c>
      <c r="Q32" s="62" t="e">
        <f t="shared" si="6"/>
        <v>#NUM!</v>
      </c>
      <c r="R32" s="62" t="e">
        <f t="shared" si="7"/>
        <v>#NUM!</v>
      </c>
      <c r="S32" s="62" t="e">
        <f t="shared" si="8"/>
        <v>#NUM!</v>
      </c>
      <c r="T32" s="62" t="e">
        <f t="shared" si="9"/>
        <v>#NUM!</v>
      </c>
      <c r="U32" s="62" t="e">
        <f t="shared" si="10"/>
        <v>#N/A</v>
      </c>
      <c r="V32" s="62" t="e">
        <f t="shared" si="11"/>
        <v>#NUM!</v>
      </c>
      <c r="W32" s="62" t="e">
        <f t="shared" si="12"/>
        <v>#NUM!</v>
      </c>
      <c r="X32" s="62" t="e">
        <f t="shared" si="13"/>
        <v>#NUM!</v>
      </c>
      <c r="Y32" s="62" t="e">
        <f t="shared" si="14"/>
        <v>#NUM!</v>
      </c>
      <c r="Z32" s="62" t="e">
        <f t="shared" si="15"/>
        <v>#N/A</v>
      </c>
      <c r="AA32" s="62" t="e">
        <f t="shared" si="16"/>
        <v>#NUM!</v>
      </c>
      <c r="AB32" s="62" t="e">
        <f t="shared" si="17"/>
        <v>#NUM!</v>
      </c>
      <c r="AC32" s="62" t="e">
        <f t="shared" si="18"/>
        <v>#NUM!</v>
      </c>
      <c r="AD32" s="62" t="e">
        <f t="shared" si="19"/>
        <v>#NUM!</v>
      </c>
      <c r="AE32" s="62" t="e">
        <f t="shared" si="20"/>
        <v>#NUM!</v>
      </c>
      <c r="AF32" s="62" t="e">
        <f t="shared" si="21"/>
        <v>#N/A</v>
      </c>
      <c r="AG32" s="62" t="e">
        <f t="shared" si="22"/>
        <v>#NUM!</v>
      </c>
      <c r="AH32" s="62" t="e">
        <f t="shared" si="23"/>
        <v>#NUM!</v>
      </c>
      <c r="AI32" s="62" t="e">
        <f t="shared" si="24"/>
        <v>#NUM!</v>
      </c>
      <c r="AJ32" s="62" t="e">
        <f t="shared" si="25"/>
        <v>#N/A</v>
      </c>
    </row>
    <row r="33" spans="1:36" ht="12.95" customHeight="1" x14ac:dyDescent="0.15">
      <c r="A33" s="61"/>
      <c r="B33" s="108"/>
      <c r="C33" s="108"/>
      <c r="D33" s="61"/>
      <c r="E33" s="61"/>
      <c r="F33" s="4"/>
      <c r="G33" s="61"/>
      <c r="H33" s="61"/>
      <c r="I33" s="61"/>
      <c r="J33" s="1" t="s">
        <v>15</v>
      </c>
      <c r="K33" s="62" t="e">
        <f t="shared" si="1"/>
        <v>#NUM!</v>
      </c>
      <c r="L33" s="62" t="e">
        <f t="shared" si="2"/>
        <v>#NUM!</v>
      </c>
      <c r="M33" s="62" t="e">
        <f t="shared" si="3"/>
        <v>#NUM!</v>
      </c>
      <c r="N33" s="62" t="e">
        <f t="shared" si="4"/>
        <v>#NUM!</v>
      </c>
      <c r="O33" s="62" t="e">
        <f t="shared" si="5"/>
        <v>#NUM!</v>
      </c>
      <c r="P33" s="62" t="e">
        <f t="shared" si="26"/>
        <v>#N/A</v>
      </c>
      <c r="Q33" s="62" t="e">
        <f t="shared" si="6"/>
        <v>#NUM!</v>
      </c>
      <c r="R33" s="62" t="e">
        <f t="shared" si="7"/>
        <v>#NUM!</v>
      </c>
      <c r="S33" s="62" t="e">
        <f t="shared" si="8"/>
        <v>#NUM!</v>
      </c>
      <c r="T33" s="62" t="e">
        <f t="shared" si="9"/>
        <v>#NUM!</v>
      </c>
      <c r="U33" s="62" t="e">
        <f t="shared" si="10"/>
        <v>#N/A</v>
      </c>
      <c r="V33" s="62" t="e">
        <f t="shared" si="11"/>
        <v>#NUM!</v>
      </c>
      <c r="W33" s="62" t="e">
        <f t="shared" si="12"/>
        <v>#NUM!</v>
      </c>
      <c r="X33" s="62" t="e">
        <f t="shared" si="13"/>
        <v>#NUM!</v>
      </c>
      <c r="Y33" s="62" t="e">
        <f t="shared" si="14"/>
        <v>#NUM!</v>
      </c>
      <c r="Z33" s="62" t="e">
        <f t="shared" si="15"/>
        <v>#N/A</v>
      </c>
      <c r="AA33" s="62" t="e">
        <f t="shared" si="16"/>
        <v>#NUM!</v>
      </c>
      <c r="AB33" s="62" t="e">
        <f t="shared" si="17"/>
        <v>#NUM!</v>
      </c>
      <c r="AC33" s="62" t="e">
        <f t="shared" si="18"/>
        <v>#NUM!</v>
      </c>
      <c r="AD33" s="62" t="e">
        <f t="shared" si="19"/>
        <v>#NUM!</v>
      </c>
      <c r="AE33" s="62" t="e">
        <f t="shared" si="20"/>
        <v>#NUM!</v>
      </c>
      <c r="AF33" s="62" t="e">
        <f t="shared" si="21"/>
        <v>#N/A</v>
      </c>
      <c r="AG33" s="62" t="e">
        <f t="shared" si="22"/>
        <v>#NUM!</v>
      </c>
      <c r="AH33" s="62" t="e">
        <f t="shared" si="23"/>
        <v>#NUM!</v>
      </c>
      <c r="AI33" s="62" t="e">
        <f t="shared" si="24"/>
        <v>#NUM!</v>
      </c>
      <c r="AJ33" s="62" t="e">
        <f t="shared" si="25"/>
        <v>#N/A</v>
      </c>
    </row>
    <row r="34" spans="1:36" ht="12.95" customHeight="1" x14ac:dyDescent="0.15">
      <c r="A34" s="61"/>
      <c r="B34" s="108"/>
      <c r="C34" s="108"/>
      <c r="D34" s="61"/>
      <c r="E34" s="61"/>
      <c r="F34" s="4"/>
      <c r="G34" s="61"/>
      <c r="H34" s="61"/>
      <c r="I34" s="61"/>
      <c r="K34" s="62" t="e">
        <f t="shared" si="1"/>
        <v>#NUM!</v>
      </c>
      <c r="L34" s="62" t="e">
        <f t="shared" si="2"/>
        <v>#NUM!</v>
      </c>
      <c r="M34" s="62" t="e">
        <f t="shared" si="3"/>
        <v>#NUM!</v>
      </c>
      <c r="N34" s="62" t="e">
        <f t="shared" si="4"/>
        <v>#NUM!</v>
      </c>
      <c r="O34" s="62" t="e">
        <f t="shared" si="5"/>
        <v>#NUM!</v>
      </c>
      <c r="P34" s="62" t="e">
        <f t="shared" si="26"/>
        <v>#N/A</v>
      </c>
      <c r="Q34" s="62" t="e">
        <f t="shared" si="6"/>
        <v>#NUM!</v>
      </c>
      <c r="R34" s="62" t="e">
        <f t="shared" si="7"/>
        <v>#NUM!</v>
      </c>
      <c r="S34" s="62" t="e">
        <f t="shared" si="8"/>
        <v>#NUM!</v>
      </c>
      <c r="T34" s="62" t="e">
        <f t="shared" si="9"/>
        <v>#NUM!</v>
      </c>
      <c r="U34" s="62" t="e">
        <f t="shared" si="10"/>
        <v>#N/A</v>
      </c>
      <c r="V34" s="62" t="e">
        <f t="shared" si="11"/>
        <v>#NUM!</v>
      </c>
      <c r="W34" s="62" t="e">
        <f t="shared" si="12"/>
        <v>#NUM!</v>
      </c>
      <c r="X34" s="62" t="e">
        <f t="shared" si="13"/>
        <v>#NUM!</v>
      </c>
      <c r="Y34" s="62" t="e">
        <f t="shared" si="14"/>
        <v>#NUM!</v>
      </c>
      <c r="Z34" s="62" t="e">
        <f t="shared" si="15"/>
        <v>#N/A</v>
      </c>
      <c r="AA34" s="62" t="e">
        <f t="shared" si="16"/>
        <v>#NUM!</v>
      </c>
      <c r="AB34" s="62" t="e">
        <f t="shared" si="17"/>
        <v>#NUM!</v>
      </c>
      <c r="AC34" s="62" t="e">
        <f t="shared" si="18"/>
        <v>#NUM!</v>
      </c>
      <c r="AD34" s="62" t="e">
        <f t="shared" si="19"/>
        <v>#NUM!</v>
      </c>
      <c r="AE34" s="62" t="e">
        <f t="shared" si="20"/>
        <v>#NUM!</v>
      </c>
      <c r="AF34" s="62" t="e">
        <f t="shared" si="21"/>
        <v>#N/A</v>
      </c>
      <c r="AG34" s="62" t="e">
        <f t="shared" si="22"/>
        <v>#NUM!</v>
      </c>
      <c r="AH34" s="62" t="e">
        <f t="shared" si="23"/>
        <v>#NUM!</v>
      </c>
      <c r="AI34" s="62" t="e">
        <f t="shared" si="24"/>
        <v>#NUM!</v>
      </c>
      <c r="AJ34" s="62" t="e">
        <f t="shared" si="25"/>
        <v>#N/A</v>
      </c>
    </row>
    <row r="35" spans="1:36" ht="12.95" customHeight="1" x14ac:dyDescent="0.15">
      <c r="A35" s="61"/>
      <c r="B35" s="108"/>
      <c r="C35" s="108"/>
      <c r="D35" s="61"/>
      <c r="E35" s="61"/>
      <c r="F35" s="4"/>
      <c r="G35" s="61"/>
      <c r="H35" s="61"/>
      <c r="I35" s="61"/>
      <c r="K35" s="62" t="e">
        <f t="shared" si="1"/>
        <v>#NUM!</v>
      </c>
      <c r="L35" s="62" t="e">
        <f t="shared" si="2"/>
        <v>#NUM!</v>
      </c>
      <c r="M35" s="62" t="e">
        <f t="shared" si="3"/>
        <v>#NUM!</v>
      </c>
      <c r="N35" s="62" t="e">
        <f t="shared" si="4"/>
        <v>#NUM!</v>
      </c>
      <c r="O35" s="62" t="e">
        <f t="shared" si="5"/>
        <v>#NUM!</v>
      </c>
      <c r="P35" s="62" t="e">
        <f t="shared" si="26"/>
        <v>#N/A</v>
      </c>
      <c r="Q35" s="62" t="e">
        <f t="shared" si="6"/>
        <v>#NUM!</v>
      </c>
      <c r="R35" s="62" t="e">
        <f t="shared" si="7"/>
        <v>#NUM!</v>
      </c>
      <c r="S35" s="62" t="e">
        <f t="shared" si="8"/>
        <v>#NUM!</v>
      </c>
      <c r="T35" s="62" t="e">
        <f t="shared" si="9"/>
        <v>#NUM!</v>
      </c>
      <c r="U35" s="62" t="e">
        <f t="shared" si="10"/>
        <v>#N/A</v>
      </c>
      <c r="V35" s="62" t="e">
        <f t="shared" si="11"/>
        <v>#NUM!</v>
      </c>
      <c r="W35" s="62" t="e">
        <f t="shared" si="12"/>
        <v>#NUM!</v>
      </c>
      <c r="X35" s="62" t="e">
        <f t="shared" si="13"/>
        <v>#NUM!</v>
      </c>
      <c r="Y35" s="62" t="e">
        <f t="shared" si="14"/>
        <v>#NUM!</v>
      </c>
      <c r="Z35" s="62" t="e">
        <f t="shared" si="15"/>
        <v>#N/A</v>
      </c>
      <c r="AA35" s="62" t="e">
        <f t="shared" si="16"/>
        <v>#NUM!</v>
      </c>
      <c r="AB35" s="62" t="e">
        <f t="shared" si="17"/>
        <v>#NUM!</v>
      </c>
      <c r="AC35" s="62" t="e">
        <f t="shared" si="18"/>
        <v>#NUM!</v>
      </c>
      <c r="AD35" s="62" t="e">
        <f t="shared" si="19"/>
        <v>#NUM!</v>
      </c>
      <c r="AE35" s="62" t="e">
        <f t="shared" si="20"/>
        <v>#NUM!</v>
      </c>
      <c r="AF35" s="62" t="e">
        <f t="shared" si="21"/>
        <v>#N/A</v>
      </c>
      <c r="AG35" s="62" t="e">
        <f t="shared" si="22"/>
        <v>#NUM!</v>
      </c>
      <c r="AH35" s="62" t="e">
        <f t="shared" si="23"/>
        <v>#NUM!</v>
      </c>
      <c r="AI35" s="62" t="e">
        <f t="shared" si="24"/>
        <v>#NUM!</v>
      </c>
      <c r="AJ35" s="62" t="e">
        <f t="shared" si="25"/>
        <v>#N/A</v>
      </c>
    </row>
    <row r="36" spans="1:36" ht="12.95" customHeight="1" x14ac:dyDescent="0.15">
      <c r="A36" s="61"/>
      <c r="B36" s="123"/>
      <c r="C36" s="124"/>
      <c r="D36" s="61"/>
      <c r="E36" s="61"/>
      <c r="F36" s="4"/>
      <c r="G36" s="61"/>
      <c r="H36" s="61"/>
      <c r="I36" s="61"/>
      <c r="K36" s="62" t="e">
        <f t="shared" si="1"/>
        <v>#NUM!</v>
      </c>
      <c r="L36" s="62" t="e">
        <f t="shared" si="2"/>
        <v>#NUM!</v>
      </c>
      <c r="M36" s="62" t="e">
        <f t="shared" si="3"/>
        <v>#NUM!</v>
      </c>
      <c r="N36" s="62" t="e">
        <f t="shared" si="4"/>
        <v>#NUM!</v>
      </c>
      <c r="O36" s="62" t="e">
        <f t="shared" si="5"/>
        <v>#NUM!</v>
      </c>
      <c r="P36" s="62" t="e">
        <f t="shared" si="26"/>
        <v>#N/A</v>
      </c>
      <c r="Q36" s="62" t="e">
        <f t="shared" si="6"/>
        <v>#NUM!</v>
      </c>
      <c r="R36" s="62" t="e">
        <f t="shared" si="7"/>
        <v>#NUM!</v>
      </c>
      <c r="S36" s="62" t="e">
        <f t="shared" si="8"/>
        <v>#NUM!</v>
      </c>
      <c r="T36" s="62" t="e">
        <f t="shared" si="9"/>
        <v>#NUM!</v>
      </c>
      <c r="U36" s="62" t="e">
        <f t="shared" si="10"/>
        <v>#N/A</v>
      </c>
      <c r="V36" s="62" t="e">
        <f t="shared" si="11"/>
        <v>#NUM!</v>
      </c>
      <c r="W36" s="62" t="e">
        <f t="shared" si="12"/>
        <v>#NUM!</v>
      </c>
      <c r="X36" s="62" t="e">
        <f t="shared" si="13"/>
        <v>#NUM!</v>
      </c>
      <c r="Y36" s="62" t="e">
        <f t="shared" si="14"/>
        <v>#NUM!</v>
      </c>
      <c r="Z36" s="62" t="e">
        <f t="shared" si="15"/>
        <v>#N/A</v>
      </c>
      <c r="AA36" s="62" t="e">
        <f t="shared" si="16"/>
        <v>#NUM!</v>
      </c>
      <c r="AB36" s="62" t="e">
        <f t="shared" si="17"/>
        <v>#NUM!</v>
      </c>
      <c r="AC36" s="62" t="e">
        <f t="shared" si="18"/>
        <v>#NUM!</v>
      </c>
      <c r="AD36" s="62" t="e">
        <f t="shared" si="19"/>
        <v>#NUM!</v>
      </c>
      <c r="AE36" s="62" t="e">
        <f t="shared" si="20"/>
        <v>#NUM!</v>
      </c>
      <c r="AF36" s="62" t="e">
        <f t="shared" si="21"/>
        <v>#N/A</v>
      </c>
      <c r="AG36" s="62" t="e">
        <f t="shared" si="22"/>
        <v>#NUM!</v>
      </c>
      <c r="AH36" s="62" t="e">
        <f t="shared" si="23"/>
        <v>#NUM!</v>
      </c>
      <c r="AI36" s="62" t="e">
        <f t="shared" si="24"/>
        <v>#NUM!</v>
      </c>
      <c r="AJ36" s="62" t="e">
        <f t="shared" si="25"/>
        <v>#N/A</v>
      </c>
    </row>
    <row r="37" spans="1:36" ht="12.95" customHeight="1" x14ac:dyDescent="0.15">
      <c r="A37" s="61"/>
      <c r="B37" s="123"/>
      <c r="C37" s="124"/>
      <c r="D37" s="61"/>
      <c r="E37" s="61"/>
      <c r="F37" s="4"/>
      <c r="G37" s="61"/>
      <c r="H37" s="61"/>
      <c r="I37" s="61"/>
      <c r="K37" s="62" t="e">
        <f t="shared" si="1"/>
        <v>#NUM!</v>
      </c>
      <c r="L37" s="62" t="e">
        <f t="shared" si="2"/>
        <v>#NUM!</v>
      </c>
      <c r="M37" s="62" t="e">
        <f t="shared" si="3"/>
        <v>#NUM!</v>
      </c>
      <c r="N37" s="62" t="e">
        <f t="shared" si="4"/>
        <v>#NUM!</v>
      </c>
      <c r="O37" s="62" t="e">
        <f t="shared" si="5"/>
        <v>#NUM!</v>
      </c>
      <c r="P37" s="62" t="e">
        <f t="shared" si="26"/>
        <v>#N/A</v>
      </c>
      <c r="Q37" s="62" t="e">
        <f t="shared" si="6"/>
        <v>#NUM!</v>
      </c>
      <c r="R37" s="62" t="e">
        <f t="shared" si="7"/>
        <v>#NUM!</v>
      </c>
      <c r="S37" s="62" t="e">
        <f t="shared" si="8"/>
        <v>#NUM!</v>
      </c>
      <c r="T37" s="62" t="e">
        <f t="shared" si="9"/>
        <v>#NUM!</v>
      </c>
      <c r="U37" s="62" t="e">
        <f t="shared" si="10"/>
        <v>#N/A</v>
      </c>
      <c r="V37" s="62" t="e">
        <f t="shared" si="11"/>
        <v>#NUM!</v>
      </c>
      <c r="W37" s="62" t="e">
        <f t="shared" si="12"/>
        <v>#NUM!</v>
      </c>
      <c r="X37" s="62" t="e">
        <f t="shared" si="13"/>
        <v>#NUM!</v>
      </c>
      <c r="Y37" s="62" t="e">
        <f t="shared" si="14"/>
        <v>#NUM!</v>
      </c>
      <c r="Z37" s="62" t="e">
        <f t="shared" si="15"/>
        <v>#N/A</v>
      </c>
      <c r="AA37" s="62" t="e">
        <f t="shared" si="16"/>
        <v>#NUM!</v>
      </c>
      <c r="AB37" s="62" t="e">
        <f t="shared" si="17"/>
        <v>#NUM!</v>
      </c>
      <c r="AC37" s="62" t="e">
        <f t="shared" si="18"/>
        <v>#NUM!</v>
      </c>
      <c r="AD37" s="62" t="e">
        <f t="shared" si="19"/>
        <v>#NUM!</v>
      </c>
      <c r="AE37" s="62" t="e">
        <f t="shared" si="20"/>
        <v>#NUM!</v>
      </c>
      <c r="AF37" s="62" t="e">
        <f t="shared" si="21"/>
        <v>#N/A</v>
      </c>
      <c r="AG37" s="62" t="e">
        <f t="shared" si="22"/>
        <v>#NUM!</v>
      </c>
      <c r="AH37" s="62" t="e">
        <f t="shared" si="23"/>
        <v>#NUM!</v>
      </c>
      <c r="AI37" s="62" t="e">
        <f t="shared" si="24"/>
        <v>#NUM!</v>
      </c>
      <c r="AJ37" s="62" t="e">
        <f t="shared" si="25"/>
        <v>#N/A</v>
      </c>
    </row>
    <row r="38" spans="1:36" ht="12.95" customHeight="1" x14ac:dyDescent="0.15">
      <c r="A38" s="61"/>
      <c r="B38" s="123"/>
      <c r="C38" s="124"/>
      <c r="D38" s="61"/>
      <c r="E38" s="61"/>
      <c r="F38" s="4"/>
      <c r="G38" s="61"/>
      <c r="H38" s="61"/>
      <c r="I38" s="61"/>
      <c r="K38" s="62" t="e">
        <f t="shared" si="1"/>
        <v>#NUM!</v>
      </c>
      <c r="L38" s="62" t="e">
        <f t="shared" si="2"/>
        <v>#NUM!</v>
      </c>
      <c r="M38" s="62" t="e">
        <f t="shared" si="3"/>
        <v>#NUM!</v>
      </c>
      <c r="N38" s="62" t="e">
        <f t="shared" si="4"/>
        <v>#NUM!</v>
      </c>
      <c r="O38" s="62" t="e">
        <f t="shared" si="5"/>
        <v>#NUM!</v>
      </c>
      <c r="P38" s="62" t="e">
        <f t="shared" si="26"/>
        <v>#N/A</v>
      </c>
      <c r="Q38" s="62" t="e">
        <f t="shared" si="6"/>
        <v>#NUM!</v>
      </c>
      <c r="R38" s="62" t="e">
        <f t="shared" si="7"/>
        <v>#NUM!</v>
      </c>
      <c r="S38" s="62" t="e">
        <f t="shared" si="8"/>
        <v>#NUM!</v>
      </c>
      <c r="T38" s="62" t="e">
        <f t="shared" si="9"/>
        <v>#NUM!</v>
      </c>
      <c r="U38" s="62" t="e">
        <f t="shared" si="10"/>
        <v>#N/A</v>
      </c>
      <c r="V38" s="62" t="e">
        <f t="shared" si="11"/>
        <v>#NUM!</v>
      </c>
      <c r="W38" s="62" t="e">
        <f t="shared" si="12"/>
        <v>#NUM!</v>
      </c>
      <c r="X38" s="62" t="e">
        <f t="shared" si="13"/>
        <v>#NUM!</v>
      </c>
      <c r="Y38" s="62" t="e">
        <f t="shared" si="14"/>
        <v>#NUM!</v>
      </c>
      <c r="Z38" s="62" t="e">
        <f t="shared" si="15"/>
        <v>#N/A</v>
      </c>
      <c r="AA38" s="62" t="e">
        <f t="shared" si="16"/>
        <v>#NUM!</v>
      </c>
      <c r="AB38" s="62" t="e">
        <f t="shared" si="17"/>
        <v>#NUM!</v>
      </c>
      <c r="AC38" s="62" t="e">
        <f t="shared" si="18"/>
        <v>#NUM!</v>
      </c>
      <c r="AD38" s="62" t="e">
        <f t="shared" si="19"/>
        <v>#NUM!</v>
      </c>
      <c r="AE38" s="62" t="e">
        <f t="shared" si="20"/>
        <v>#NUM!</v>
      </c>
      <c r="AF38" s="62" t="e">
        <f t="shared" si="21"/>
        <v>#N/A</v>
      </c>
      <c r="AG38" s="62" t="e">
        <f t="shared" si="22"/>
        <v>#NUM!</v>
      </c>
      <c r="AH38" s="62" t="e">
        <f t="shared" si="23"/>
        <v>#NUM!</v>
      </c>
      <c r="AI38" s="62" t="e">
        <f t="shared" si="24"/>
        <v>#NUM!</v>
      </c>
      <c r="AJ38" s="62" t="e">
        <f t="shared" si="25"/>
        <v>#N/A</v>
      </c>
    </row>
    <row r="39" spans="1:36" ht="12.95" customHeight="1" x14ac:dyDescent="0.15">
      <c r="A39" s="61"/>
      <c r="B39" s="108"/>
      <c r="C39" s="108"/>
      <c r="D39" s="61"/>
      <c r="E39" s="61"/>
      <c r="F39" s="4" t="str">
        <f t="shared" si="0"/>
        <v/>
      </c>
      <c r="G39" s="61"/>
      <c r="H39" s="61"/>
      <c r="I39" s="61"/>
      <c r="K39" s="62" t="e">
        <f t="shared" si="1"/>
        <v>#NUM!</v>
      </c>
      <c r="L39" s="62" t="e">
        <f t="shared" si="2"/>
        <v>#NUM!</v>
      </c>
      <c r="M39" s="62" t="e">
        <f t="shared" si="3"/>
        <v>#NUM!</v>
      </c>
      <c r="N39" s="62" t="e">
        <f t="shared" si="4"/>
        <v>#NUM!</v>
      </c>
      <c r="O39" s="62" t="e">
        <f t="shared" si="5"/>
        <v>#NUM!</v>
      </c>
      <c r="P39" s="62" t="e">
        <f t="shared" si="26"/>
        <v>#N/A</v>
      </c>
      <c r="Q39" s="62" t="e">
        <f t="shared" si="6"/>
        <v>#NUM!</v>
      </c>
      <c r="R39" s="62" t="e">
        <f t="shared" si="7"/>
        <v>#NUM!</v>
      </c>
      <c r="S39" s="62" t="e">
        <f t="shared" si="8"/>
        <v>#NUM!</v>
      </c>
      <c r="T39" s="62" t="e">
        <f t="shared" si="9"/>
        <v>#NUM!</v>
      </c>
      <c r="U39" s="62" t="e">
        <f t="shared" si="10"/>
        <v>#N/A</v>
      </c>
      <c r="V39" s="62" t="e">
        <f t="shared" si="11"/>
        <v>#NUM!</v>
      </c>
      <c r="W39" s="62" t="e">
        <f t="shared" si="12"/>
        <v>#NUM!</v>
      </c>
      <c r="X39" s="62" t="e">
        <f t="shared" si="13"/>
        <v>#NUM!</v>
      </c>
      <c r="Y39" s="62" t="e">
        <f t="shared" si="14"/>
        <v>#NUM!</v>
      </c>
      <c r="Z39" s="62" t="e">
        <f t="shared" si="15"/>
        <v>#N/A</v>
      </c>
      <c r="AA39" s="62" t="e">
        <f t="shared" si="16"/>
        <v>#NUM!</v>
      </c>
      <c r="AB39" s="62" t="e">
        <f t="shared" si="17"/>
        <v>#NUM!</v>
      </c>
      <c r="AC39" s="62" t="e">
        <f t="shared" si="18"/>
        <v>#NUM!</v>
      </c>
      <c r="AD39" s="62" t="e">
        <f t="shared" si="19"/>
        <v>#NUM!</v>
      </c>
      <c r="AE39" s="62" t="e">
        <f t="shared" si="20"/>
        <v>#NUM!</v>
      </c>
      <c r="AF39" s="62" t="e">
        <f t="shared" si="21"/>
        <v>#N/A</v>
      </c>
      <c r="AG39" s="62" t="e">
        <f t="shared" si="22"/>
        <v>#NUM!</v>
      </c>
      <c r="AH39" s="62" t="e">
        <f t="shared" si="23"/>
        <v>#NUM!</v>
      </c>
      <c r="AI39" s="62" t="e">
        <f t="shared" si="24"/>
        <v>#NUM!</v>
      </c>
      <c r="AJ39" s="62" t="e">
        <f t="shared" si="25"/>
        <v>#N/A</v>
      </c>
    </row>
    <row r="40" spans="1:36" ht="12.95" customHeight="1" x14ac:dyDescent="0.15">
      <c r="A40" s="61"/>
      <c r="B40" s="108"/>
      <c r="C40" s="108"/>
      <c r="D40" s="61"/>
      <c r="E40" s="61"/>
      <c r="F40" s="4" t="str">
        <f t="shared" si="0"/>
        <v/>
      </c>
      <c r="G40" s="61"/>
      <c r="H40" s="61"/>
      <c r="I40" s="61"/>
      <c r="K40" s="62" t="e">
        <f t="shared" si="1"/>
        <v>#NUM!</v>
      </c>
      <c r="L40" s="62" t="e">
        <f t="shared" si="2"/>
        <v>#NUM!</v>
      </c>
      <c r="M40" s="62" t="e">
        <f t="shared" si="3"/>
        <v>#NUM!</v>
      </c>
      <c r="N40" s="62" t="e">
        <f t="shared" si="4"/>
        <v>#NUM!</v>
      </c>
      <c r="O40" s="62" t="e">
        <f t="shared" si="5"/>
        <v>#NUM!</v>
      </c>
      <c r="P40" s="62" t="e">
        <f t="shared" si="26"/>
        <v>#N/A</v>
      </c>
      <c r="Q40" s="62" t="e">
        <f t="shared" si="6"/>
        <v>#NUM!</v>
      </c>
      <c r="R40" s="62" t="e">
        <f t="shared" si="7"/>
        <v>#NUM!</v>
      </c>
      <c r="S40" s="62" t="e">
        <f t="shared" si="8"/>
        <v>#NUM!</v>
      </c>
      <c r="T40" s="62" t="e">
        <f t="shared" si="9"/>
        <v>#NUM!</v>
      </c>
      <c r="U40" s="62" t="e">
        <f t="shared" si="10"/>
        <v>#N/A</v>
      </c>
      <c r="V40" s="62" t="e">
        <f t="shared" si="11"/>
        <v>#NUM!</v>
      </c>
      <c r="W40" s="62" t="e">
        <f t="shared" si="12"/>
        <v>#NUM!</v>
      </c>
      <c r="X40" s="62" t="e">
        <f t="shared" si="13"/>
        <v>#NUM!</v>
      </c>
      <c r="Y40" s="62" t="e">
        <f t="shared" si="14"/>
        <v>#NUM!</v>
      </c>
      <c r="Z40" s="62" t="e">
        <f t="shared" si="15"/>
        <v>#N/A</v>
      </c>
      <c r="AA40" s="62" t="e">
        <f t="shared" si="16"/>
        <v>#NUM!</v>
      </c>
      <c r="AB40" s="62" t="e">
        <f t="shared" si="17"/>
        <v>#NUM!</v>
      </c>
      <c r="AC40" s="62" t="e">
        <f t="shared" si="18"/>
        <v>#NUM!</v>
      </c>
      <c r="AD40" s="62" t="e">
        <f t="shared" si="19"/>
        <v>#NUM!</v>
      </c>
      <c r="AE40" s="62" t="e">
        <f t="shared" si="20"/>
        <v>#NUM!</v>
      </c>
      <c r="AF40" s="62" t="e">
        <f t="shared" si="21"/>
        <v>#N/A</v>
      </c>
      <c r="AG40" s="62" t="e">
        <f t="shared" si="22"/>
        <v>#NUM!</v>
      </c>
      <c r="AH40" s="62" t="e">
        <f t="shared" si="23"/>
        <v>#NUM!</v>
      </c>
      <c r="AI40" s="62" t="e">
        <f t="shared" si="24"/>
        <v>#NUM!</v>
      </c>
      <c r="AJ40" s="62" t="e">
        <f t="shared" si="25"/>
        <v>#N/A</v>
      </c>
    </row>
    <row r="41" spans="1:36" ht="12.95" customHeight="1" x14ac:dyDescent="0.15">
      <c r="A41" s="61"/>
      <c r="B41" s="108"/>
      <c r="C41" s="108"/>
      <c r="D41" s="61"/>
      <c r="E41" s="61"/>
      <c r="F41" s="4" t="str">
        <f t="shared" si="0"/>
        <v/>
      </c>
      <c r="G41" s="61"/>
      <c r="H41" s="61"/>
      <c r="I41" s="61"/>
      <c r="K41" s="62" t="e">
        <f t="shared" si="1"/>
        <v>#NUM!</v>
      </c>
      <c r="L41" s="62" t="e">
        <f t="shared" si="2"/>
        <v>#NUM!</v>
      </c>
      <c r="M41" s="62" t="e">
        <f t="shared" si="3"/>
        <v>#NUM!</v>
      </c>
      <c r="N41" s="62" t="e">
        <f t="shared" si="4"/>
        <v>#NUM!</v>
      </c>
      <c r="O41" s="62" t="e">
        <f t="shared" si="5"/>
        <v>#NUM!</v>
      </c>
      <c r="P41" s="62" t="e">
        <f t="shared" si="26"/>
        <v>#N/A</v>
      </c>
      <c r="Q41" s="62" t="e">
        <f t="shared" si="6"/>
        <v>#NUM!</v>
      </c>
      <c r="R41" s="62" t="e">
        <f t="shared" si="7"/>
        <v>#NUM!</v>
      </c>
      <c r="S41" s="62" t="e">
        <f t="shared" si="8"/>
        <v>#NUM!</v>
      </c>
      <c r="T41" s="62" t="e">
        <f t="shared" si="9"/>
        <v>#NUM!</v>
      </c>
      <c r="U41" s="62" t="e">
        <f t="shared" si="10"/>
        <v>#N/A</v>
      </c>
      <c r="V41" s="62" t="e">
        <f t="shared" si="11"/>
        <v>#NUM!</v>
      </c>
      <c r="W41" s="62" t="e">
        <f t="shared" si="12"/>
        <v>#NUM!</v>
      </c>
      <c r="X41" s="62" t="e">
        <f t="shared" si="13"/>
        <v>#NUM!</v>
      </c>
      <c r="Y41" s="62" t="e">
        <f t="shared" si="14"/>
        <v>#NUM!</v>
      </c>
      <c r="Z41" s="62" t="e">
        <f t="shared" si="15"/>
        <v>#N/A</v>
      </c>
      <c r="AA41" s="62" t="e">
        <f t="shared" si="16"/>
        <v>#NUM!</v>
      </c>
      <c r="AB41" s="62" t="e">
        <f t="shared" si="17"/>
        <v>#NUM!</v>
      </c>
      <c r="AC41" s="62" t="e">
        <f t="shared" si="18"/>
        <v>#NUM!</v>
      </c>
      <c r="AD41" s="62" t="e">
        <f t="shared" si="19"/>
        <v>#NUM!</v>
      </c>
      <c r="AE41" s="62" t="e">
        <f t="shared" si="20"/>
        <v>#NUM!</v>
      </c>
      <c r="AF41" s="62" t="e">
        <f t="shared" si="21"/>
        <v>#N/A</v>
      </c>
      <c r="AG41" s="62" t="e">
        <f t="shared" si="22"/>
        <v>#NUM!</v>
      </c>
      <c r="AH41" s="62" t="e">
        <f t="shared" si="23"/>
        <v>#NUM!</v>
      </c>
      <c r="AI41" s="62" t="e">
        <f t="shared" si="24"/>
        <v>#NUM!</v>
      </c>
      <c r="AJ41" s="62" t="e">
        <f t="shared" si="25"/>
        <v>#N/A</v>
      </c>
    </row>
    <row r="42" spans="1:36" ht="12.95" customHeight="1" x14ac:dyDescent="0.15">
      <c r="A42" s="61"/>
      <c r="B42" s="108"/>
      <c r="C42" s="108"/>
      <c r="D42" s="61"/>
      <c r="E42" s="61"/>
      <c r="F42" s="4" t="str">
        <f t="shared" si="0"/>
        <v/>
      </c>
      <c r="G42" s="61"/>
      <c r="H42" s="61"/>
      <c r="I42" s="61"/>
      <c r="K42" s="62" t="e">
        <f t="shared" si="1"/>
        <v>#NUM!</v>
      </c>
      <c r="L42" s="62" t="e">
        <f t="shared" si="2"/>
        <v>#NUM!</v>
      </c>
      <c r="M42" s="62" t="e">
        <f t="shared" si="3"/>
        <v>#NUM!</v>
      </c>
      <c r="N42" s="62" t="e">
        <f t="shared" si="4"/>
        <v>#NUM!</v>
      </c>
      <c r="O42" s="62" t="e">
        <f t="shared" si="5"/>
        <v>#NUM!</v>
      </c>
      <c r="P42" s="62" t="e">
        <f t="shared" si="26"/>
        <v>#N/A</v>
      </c>
      <c r="Q42" s="62" t="e">
        <f t="shared" si="6"/>
        <v>#NUM!</v>
      </c>
      <c r="R42" s="62" t="e">
        <f t="shared" si="7"/>
        <v>#NUM!</v>
      </c>
      <c r="S42" s="62" t="e">
        <f t="shared" si="8"/>
        <v>#NUM!</v>
      </c>
      <c r="T42" s="62" t="e">
        <f t="shared" si="9"/>
        <v>#NUM!</v>
      </c>
      <c r="U42" s="62" t="e">
        <f t="shared" si="10"/>
        <v>#N/A</v>
      </c>
      <c r="V42" s="62" t="e">
        <f t="shared" si="11"/>
        <v>#NUM!</v>
      </c>
      <c r="W42" s="62" t="e">
        <f t="shared" si="12"/>
        <v>#NUM!</v>
      </c>
      <c r="X42" s="62" t="e">
        <f t="shared" si="13"/>
        <v>#NUM!</v>
      </c>
      <c r="Y42" s="62" t="e">
        <f t="shared" si="14"/>
        <v>#NUM!</v>
      </c>
      <c r="Z42" s="62" t="e">
        <f t="shared" si="15"/>
        <v>#N/A</v>
      </c>
      <c r="AA42" s="62" t="e">
        <f t="shared" si="16"/>
        <v>#NUM!</v>
      </c>
      <c r="AB42" s="62" t="e">
        <f t="shared" si="17"/>
        <v>#NUM!</v>
      </c>
      <c r="AC42" s="62" t="e">
        <f t="shared" si="18"/>
        <v>#NUM!</v>
      </c>
      <c r="AD42" s="62" t="e">
        <f t="shared" si="19"/>
        <v>#NUM!</v>
      </c>
      <c r="AE42" s="62" t="e">
        <f t="shared" si="20"/>
        <v>#NUM!</v>
      </c>
      <c r="AF42" s="62" t="e">
        <f t="shared" si="21"/>
        <v>#N/A</v>
      </c>
      <c r="AG42" s="62" t="e">
        <f t="shared" si="22"/>
        <v>#NUM!</v>
      </c>
      <c r="AH42" s="62" t="e">
        <f t="shared" si="23"/>
        <v>#NUM!</v>
      </c>
      <c r="AI42" s="62" t="e">
        <f t="shared" si="24"/>
        <v>#NUM!</v>
      </c>
      <c r="AJ42" s="62" t="e">
        <f t="shared" si="25"/>
        <v>#N/A</v>
      </c>
    </row>
    <row r="43" spans="1:36" ht="12.95" customHeight="1" x14ac:dyDescent="0.15">
      <c r="A43" s="61"/>
      <c r="B43" s="108"/>
      <c r="C43" s="108"/>
      <c r="D43" s="61"/>
      <c r="E43" s="61"/>
      <c r="F43" s="4" t="str">
        <f t="shared" si="0"/>
        <v/>
      </c>
      <c r="G43" s="61"/>
      <c r="H43" s="61"/>
      <c r="I43" s="61"/>
      <c r="K43" s="62" t="e">
        <f t="shared" si="1"/>
        <v>#NUM!</v>
      </c>
      <c r="L43" s="62" t="e">
        <f t="shared" si="2"/>
        <v>#NUM!</v>
      </c>
      <c r="M43" s="62" t="e">
        <f t="shared" si="3"/>
        <v>#NUM!</v>
      </c>
      <c r="N43" s="62" t="e">
        <f t="shared" si="4"/>
        <v>#NUM!</v>
      </c>
      <c r="O43" s="62" t="e">
        <f t="shared" si="5"/>
        <v>#NUM!</v>
      </c>
      <c r="P43" s="62" t="e">
        <f t="shared" si="26"/>
        <v>#N/A</v>
      </c>
      <c r="Q43" s="62" t="e">
        <f t="shared" si="6"/>
        <v>#NUM!</v>
      </c>
      <c r="R43" s="62" t="e">
        <f t="shared" si="7"/>
        <v>#NUM!</v>
      </c>
      <c r="S43" s="62" t="e">
        <f t="shared" si="8"/>
        <v>#NUM!</v>
      </c>
      <c r="T43" s="62" t="e">
        <f t="shared" si="9"/>
        <v>#NUM!</v>
      </c>
      <c r="U43" s="62" t="e">
        <f t="shared" si="10"/>
        <v>#N/A</v>
      </c>
      <c r="V43" s="62" t="e">
        <f t="shared" si="11"/>
        <v>#NUM!</v>
      </c>
      <c r="W43" s="62" t="e">
        <f t="shared" si="12"/>
        <v>#NUM!</v>
      </c>
      <c r="X43" s="62" t="e">
        <f t="shared" si="13"/>
        <v>#NUM!</v>
      </c>
      <c r="Y43" s="62" t="e">
        <f t="shared" si="14"/>
        <v>#NUM!</v>
      </c>
      <c r="Z43" s="62" t="e">
        <f t="shared" si="15"/>
        <v>#N/A</v>
      </c>
      <c r="AA43" s="62" t="e">
        <f t="shared" si="16"/>
        <v>#NUM!</v>
      </c>
      <c r="AB43" s="62" t="e">
        <f t="shared" si="17"/>
        <v>#NUM!</v>
      </c>
      <c r="AC43" s="62" t="e">
        <f t="shared" si="18"/>
        <v>#NUM!</v>
      </c>
      <c r="AD43" s="62" t="e">
        <f t="shared" si="19"/>
        <v>#NUM!</v>
      </c>
      <c r="AE43" s="62" t="e">
        <f t="shared" si="20"/>
        <v>#NUM!</v>
      </c>
      <c r="AF43" s="62" t="e">
        <f t="shared" si="21"/>
        <v>#N/A</v>
      </c>
      <c r="AG43" s="62" t="e">
        <f t="shared" si="22"/>
        <v>#NUM!</v>
      </c>
      <c r="AH43" s="62" t="e">
        <f t="shared" si="23"/>
        <v>#NUM!</v>
      </c>
      <c r="AI43" s="62" t="e">
        <f t="shared" si="24"/>
        <v>#NUM!</v>
      </c>
      <c r="AJ43" s="6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61" t="s">
        <v>18</v>
      </c>
      <c r="D46" s="61" t="s">
        <v>19</v>
      </c>
      <c r="E46" s="61" t="s">
        <v>20</v>
      </c>
      <c r="F46" s="10"/>
      <c r="G46" s="5" t="s">
        <v>21</v>
      </c>
      <c r="H46" s="12"/>
      <c r="I46" s="116" t="s">
        <v>75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20</v>
      </c>
      <c r="D49" s="14" t="str">
        <f>IF(D47&gt;0,ROUND(SUMIF(G4:G43,"*下層*",D4:D43)/D47,0),"")</f>
        <v/>
      </c>
      <c r="E49" s="14">
        <f>ROUND(SUM(D4:D43)/E47,0)</f>
        <v>20</v>
      </c>
      <c r="F49" s="13"/>
      <c r="G49" s="15">
        <f>C49</f>
        <v>20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4.1899999999999995</v>
      </c>
      <c r="D50" s="16">
        <f>SUMIF(G4:G43,"*下層*",F4:F43)</f>
        <v>0</v>
      </c>
      <c r="E50" s="4">
        <f>SUM(F4:F43)</f>
        <v>4.1899999999999995</v>
      </c>
      <c r="F50" s="13"/>
      <c r="G50" s="17">
        <f>C50*100</f>
        <v>418.99999999999994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形状比＝70、Sr＝16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61" t="s">
        <v>18</v>
      </c>
      <c r="D53" s="61" t="s">
        <v>19</v>
      </c>
      <c r="E53" s="61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1.1000000000000001</v>
      </c>
      <c r="D57" s="16">
        <f>SUMIF(H4:H43,"▲",F4:F43)</f>
        <v>0</v>
      </c>
      <c r="E57" s="16">
        <f>SUM(C57:D57)</f>
        <v>1.1000000000000001</v>
      </c>
      <c r="F57" s="13"/>
      <c r="G57" s="19">
        <f>C57*100</f>
        <v>110.00000000000001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61" t="s">
        <v>18</v>
      </c>
      <c r="D60" s="61" t="s">
        <v>19</v>
      </c>
      <c r="E60" s="6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31.6</v>
      </c>
      <c r="D61" s="20" t="str">
        <f>IF(D47&gt;0,ROUND(D54/D47*100,1),"")</f>
        <v/>
      </c>
      <c r="E61" s="20">
        <f>ROUND(E54/E47*100,1)</f>
        <v>31.6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26.3</v>
      </c>
      <c r="D62" s="20" t="str">
        <f>IF(D47&gt;0,ROUND(D57/D50*100,1),"")</f>
        <v/>
      </c>
      <c r="E62" s="20">
        <f>ROUND(E57/E50*100,1)</f>
        <v>26.3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61" t="s">
        <v>18</v>
      </c>
      <c r="D65" s="61" t="s">
        <v>19</v>
      </c>
      <c r="E65" s="6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13</v>
      </c>
      <c r="D66" s="14">
        <f>D47-D54</f>
        <v>0</v>
      </c>
      <c r="E66" s="14">
        <f>SUM(C66:D66)</f>
        <v>13</v>
      </c>
      <c r="F66" s="10"/>
      <c r="G66" s="15">
        <f>C66*100</f>
        <v>1300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3.0899999999999994</v>
      </c>
      <c r="D69" s="16" t="str">
        <f>IF(D66&gt;0,D50-D57,"")</f>
        <v/>
      </c>
      <c r="E69" s="4">
        <f>SUM(C69:D69)</f>
        <v>3.0899999999999994</v>
      </c>
      <c r="F69" s="13"/>
      <c r="G69" s="17">
        <f>C69*100</f>
        <v>308.99999999999994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形状比＝70、Sr＝20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2000000}">
    <filterColumn colId="1" showButton="0"/>
  </autoFilter>
  <mergeCells count="67">
    <mergeCell ref="A69:B69"/>
    <mergeCell ref="A61:B61"/>
    <mergeCell ref="A62:B62"/>
    <mergeCell ref="A65:B65"/>
    <mergeCell ref="A66:B66"/>
    <mergeCell ref="A67:B67"/>
    <mergeCell ref="A68:B68"/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I46:I57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15" priority="16" stopIfTrue="1">
      <formula>AND(($H4="スギ"),(#REF!&lt;12))</formula>
    </cfRule>
  </conditionalFormatting>
  <conditionalFormatting sqref="L4:L43">
    <cfRule type="expression" dxfId="814" priority="15" stopIfTrue="1">
      <formula>AND(($H4="スギ"),(#REF!&lt;22),(#REF!&gt;=12))</formula>
    </cfRule>
  </conditionalFormatting>
  <conditionalFormatting sqref="M4:M43">
    <cfRule type="expression" dxfId="813" priority="14" stopIfTrue="1">
      <formula>AND(($H4="スギ"),(#REF!&lt;32),(#REF!&gt;=22))</formula>
    </cfRule>
  </conditionalFormatting>
  <conditionalFormatting sqref="N4:N43">
    <cfRule type="expression" dxfId="812" priority="13" stopIfTrue="1">
      <formula>AND(($H4="スギ"),(#REF!&lt;42),(#REF!&gt;=32))</formula>
    </cfRule>
  </conditionalFormatting>
  <conditionalFormatting sqref="U4:U43 Z4:AF43 AJ4:AJ43 O4:P43">
    <cfRule type="expression" dxfId="811" priority="12" stopIfTrue="1">
      <formula>AND(($H4="スギ"),(#REF!&gt;=42))</formula>
    </cfRule>
  </conditionalFormatting>
  <conditionalFormatting sqref="Q4:Q43 AA4:AA43">
    <cfRule type="expression" dxfId="810" priority="11" stopIfTrue="1">
      <formula>AND(($H4="ヒノキ"),(#REF!&lt;12))</formula>
    </cfRule>
  </conditionalFormatting>
  <conditionalFormatting sqref="R4:R43 AB4:AE43">
    <cfRule type="expression" dxfId="809" priority="10" stopIfTrue="1">
      <formula>AND(($H4="ヒノキ"),(#REF!&lt;22),(#REF!&gt;=12))</formula>
    </cfRule>
  </conditionalFormatting>
  <conditionalFormatting sqref="S4:S43">
    <cfRule type="expression" dxfId="808" priority="9" stopIfTrue="1">
      <formula>AND(($H4="ヒノキ"),(#REF!&lt;32),(#REF!&gt;=22))</formula>
    </cfRule>
  </conditionalFormatting>
  <conditionalFormatting sqref="T4:U43 Z4:AF43 AJ4:AJ43">
    <cfRule type="expression" dxfId="807" priority="8" stopIfTrue="1">
      <formula>AND(($H4="ヒノキ"),(#REF!&gt;=32))</formula>
    </cfRule>
  </conditionalFormatting>
  <conditionalFormatting sqref="V4:V43 AA4:AA43">
    <cfRule type="expression" dxfId="806" priority="7" stopIfTrue="1">
      <formula>AND(($H4="アカマツ"),(#REF!&lt;12))</formula>
    </cfRule>
  </conditionalFormatting>
  <conditionalFormatting sqref="W4:W43 AB4:AB43">
    <cfRule type="expression" dxfId="805" priority="6" stopIfTrue="1">
      <formula>AND(($H4="アカマツ"),(#REF!&lt;22),(#REF!&gt;=12))</formula>
    </cfRule>
  </conditionalFormatting>
  <conditionalFormatting sqref="X4:X43 AC4:AC43">
    <cfRule type="expression" dxfId="804" priority="5" stopIfTrue="1">
      <formula>AND(($H4="アカマツ"),(#REF!&lt;42),(#REF!&gt;=22))</formula>
    </cfRule>
  </conditionalFormatting>
  <conditionalFormatting sqref="Y4:AF43 AJ4:AJ43">
    <cfRule type="expression" dxfId="803" priority="4" stopIfTrue="1">
      <formula>AND(($H4="アカマツ"),(#REF!&gt;=42))</formula>
    </cfRule>
  </conditionalFormatting>
  <conditionalFormatting sqref="AG4:AG43">
    <cfRule type="expression" dxfId="802" priority="3" stopIfTrue="1">
      <formula>AND(($H4&lt;&gt;"スギ"),($H4&lt;&gt;"ヒノキ"),($H4&lt;&gt;"アカマツ"),(#REF!&lt;12))</formula>
    </cfRule>
  </conditionalFormatting>
  <conditionalFormatting sqref="AH4:AH43">
    <cfRule type="expression" dxfId="8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U96"/>
  <sheetViews>
    <sheetView topLeftCell="A31" zoomScaleNormal="100" zoomScaleSheetLayoutView="100" workbookViewId="0">
      <selection activeCell="M56" sqref="M56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147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148</v>
      </c>
      <c r="E2" s="50" t="s">
        <v>149</v>
      </c>
      <c r="F2" s="50" t="s">
        <v>150</v>
      </c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144</v>
      </c>
      <c r="E3" s="23" t="s">
        <v>145</v>
      </c>
      <c r="F3" s="23" t="s">
        <v>146</v>
      </c>
      <c r="G3" s="23"/>
      <c r="H3" s="23"/>
      <c r="I3" s="23"/>
      <c r="J3" s="23"/>
    </row>
    <row r="5" spans="1:21" ht="14.25" x14ac:dyDescent="0.15">
      <c r="A5" s="136" t="str">
        <f>D1</f>
        <v>S-15広葉樹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No.23</v>
      </c>
      <c r="E9" s="26" t="str">
        <f t="shared" si="0"/>
        <v>No.24</v>
      </c>
      <c r="F9" s="26" t="str">
        <f t="shared" si="0"/>
        <v>No.25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20</v>
      </c>
      <c r="D10" s="82">
        <f t="shared" ref="D10:J10" ca="1" si="1">IF(D$2&lt;&gt;"",INDIRECT(D$2&amp;"!C47"),"")</f>
        <v>23</v>
      </c>
      <c r="E10" s="82">
        <f t="shared" ca="1" si="1"/>
        <v>19</v>
      </c>
      <c r="F10" s="82">
        <f t="shared" ca="1" si="1"/>
        <v>19</v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2000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10</v>
      </c>
      <c r="D11" s="82">
        <f t="shared" ref="D11:J11" ca="1" si="2">IF(D$2&lt;&gt;"",INDIRECT(D$2&amp;"!C48"),"")</f>
        <v>10</v>
      </c>
      <c r="E11" s="82">
        <f t="shared" ca="1" si="2"/>
        <v>10</v>
      </c>
      <c r="F11" s="82">
        <f t="shared" ca="1" si="2"/>
        <v>10</v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10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13</v>
      </c>
      <c r="D12" s="82">
        <f t="shared" ref="D12:J12" ca="1" si="3">IF(D$2&lt;&gt;"",INDIRECT(D$2&amp;"!C49"),"")</f>
        <v>14</v>
      </c>
      <c r="E12" s="82">
        <f t="shared" ca="1" si="3"/>
        <v>12</v>
      </c>
      <c r="F12" s="82">
        <f t="shared" ca="1" si="3"/>
        <v>13</v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13</v>
      </c>
    </row>
    <row r="13" spans="1:21" ht="12.75" customHeight="1" x14ac:dyDescent="0.15">
      <c r="A13" s="121" t="s">
        <v>25</v>
      </c>
      <c r="B13" s="122"/>
      <c r="C13" s="4">
        <f ca="1">ROUND(AVERAGE(D13:J13),3)</f>
        <v>1.673</v>
      </c>
      <c r="D13" s="30">
        <f t="shared" ref="D13:J13" ca="1" si="4">IF(D$2&lt;&gt;"",INDIRECT(D$2&amp;"!C50"),"")</f>
        <v>2.1900000000000008</v>
      </c>
      <c r="E13" s="30">
        <f t="shared" ca="1" si="4"/>
        <v>1.2400000000000002</v>
      </c>
      <c r="F13" s="30">
        <f t="shared" ca="1" si="4"/>
        <v>1.59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167.3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形状比＝77、Sr＝22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No.23</v>
      </c>
      <c r="E17" s="26" t="str">
        <f t="shared" si="5"/>
        <v>No.24</v>
      </c>
      <c r="F17" s="26" t="str">
        <f t="shared" si="5"/>
        <v>No.25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0</v>
      </c>
      <c r="F18" s="82">
        <f t="shared" ca="1" si="6"/>
        <v>0</v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82" t="str">
        <f t="shared" ref="D19:J19" ca="1" si="7">IF(D$2&lt;&gt;"",INDIRECT(D$2&amp;"!D48"),"")</f>
        <v/>
      </c>
      <c r="E19" s="82" t="str">
        <f t="shared" ca="1" si="7"/>
        <v/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82" t="str">
        <f t="shared" ref="D20:J20" ca="1" si="8">IF(D$2&lt;&gt;"",INDIRECT(D$2&amp;"!D49"),"")</f>
        <v/>
      </c>
      <c r="E20" s="82" t="str">
        <f t="shared" ca="1" si="8"/>
        <v/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No.23</v>
      </c>
      <c r="E24" s="26" t="str">
        <f t="shared" si="10"/>
        <v>No.24</v>
      </c>
      <c r="F24" s="26" t="str">
        <f t="shared" si="10"/>
        <v>No.25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20</v>
      </c>
      <c r="D25" s="82">
        <f t="shared" ref="D25:J25" ca="1" si="11">IF(D$2&lt;&gt;"",INDIRECT(D$2&amp;"!E47"),"")</f>
        <v>23</v>
      </c>
      <c r="E25" s="82">
        <f t="shared" ca="1" si="11"/>
        <v>19</v>
      </c>
      <c r="F25" s="82">
        <f t="shared" ca="1" si="11"/>
        <v>19</v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10</v>
      </c>
      <c r="D26" s="82">
        <f t="shared" ref="D26:J26" ca="1" si="12">IF(D$2&lt;&gt;"",INDIRECT(D$2&amp;"!E48"),"")</f>
        <v>10</v>
      </c>
      <c r="E26" s="82">
        <f t="shared" ca="1" si="12"/>
        <v>10</v>
      </c>
      <c r="F26" s="82">
        <f t="shared" ca="1" si="12"/>
        <v>10</v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13</v>
      </c>
      <c r="D27" s="82">
        <f t="shared" ref="D27:J27" ca="1" si="13">IF(D$2&lt;&gt;"",INDIRECT(D$2&amp;"!E49"),"")</f>
        <v>14</v>
      </c>
      <c r="E27" s="82">
        <f t="shared" ca="1" si="13"/>
        <v>12</v>
      </c>
      <c r="F27" s="82">
        <f t="shared" ca="1" si="13"/>
        <v>13</v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1.673</v>
      </c>
      <c r="D28" s="30">
        <f t="shared" ref="D28:J28" ca="1" si="14">IF(D$2&lt;&gt;"",INDIRECT(D$2&amp;"!E50"),"")</f>
        <v>2.1900000000000008</v>
      </c>
      <c r="E28" s="30">
        <f t="shared" ca="1" si="14"/>
        <v>1.2400000000000002</v>
      </c>
      <c r="F28" s="30">
        <f t="shared" ca="1" si="14"/>
        <v>1.59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No.23</v>
      </c>
      <c r="E32" s="26" t="str">
        <f t="shared" si="15"/>
        <v>No.24</v>
      </c>
      <c r="F32" s="26" t="str">
        <f t="shared" si="15"/>
        <v>No.25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15</v>
      </c>
      <c r="D33" s="82">
        <f t="shared" ref="D33:J33" ca="1" si="16">IF(D$2&lt;&gt;"",INDIRECT(D$2&amp;"!C54"),"")</f>
        <v>17</v>
      </c>
      <c r="E33" s="82">
        <f t="shared" ca="1" si="16"/>
        <v>14</v>
      </c>
      <c r="F33" s="82">
        <f t="shared" ca="1" si="16"/>
        <v>14</v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1500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9</v>
      </c>
      <c r="D34" s="82">
        <f t="shared" ref="D34:J34" ca="1" si="17">IF(D$2&lt;&gt;"",INDIRECT(D$2&amp;"!C55"),"")</f>
        <v>9</v>
      </c>
      <c r="E34" s="82">
        <f t="shared" ca="1" si="17"/>
        <v>9</v>
      </c>
      <c r="F34" s="82">
        <f t="shared" ca="1" si="17"/>
        <v>10</v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9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12</v>
      </c>
      <c r="D35" s="82">
        <f t="shared" ref="D35:J35" ca="1" si="18">IF(D$2&lt;&gt;"",INDIRECT(D$2&amp;"!C56"),"")</f>
        <v>13</v>
      </c>
      <c r="E35" s="82">
        <f t="shared" ca="1" si="18"/>
        <v>10</v>
      </c>
      <c r="F35" s="82">
        <f t="shared" ca="1" si="18"/>
        <v>12</v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12</v>
      </c>
    </row>
    <row r="36" spans="1:21" ht="12.75" customHeight="1" x14ac:dyDescent="0.15">
      <c r="A36" s="121" t="s">
        <v>25</v>
      </c>
      <c r="B36" s="122"/>
      <c r="C36" s="4">
        <f ca="1">ROUND(AVERAGE(D36:J36),3)</f>
        <v>0.86</v>
      </c>
      <c r="D36" s="30">
        <f t="shared" ref="D36:J36" ca="1" si="19">IF(D$2&lt;&gt;"",INDIRECT(D$2&amp;"!C57"),"")</f>
        <v>1.1500000000000001</v>
      </c>
      <c r="E36" s="30">
        <f t="shared" ca="1" si="19"/>
        <v>0.60000000000000009</v>
      </c>
      <c r="F36" s="30">
        <f t="shared" ca="1" si="19"/>
        <v>0.83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86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No.23</v>
      </c>
      <c r="E39" s="26" t="str">
        <f t="shared" si="20"/>
        <v>No.24</v>
      </c>
      <c r="F39" s="26" t="str">
        <f t="shared" si="20"/>
        <v>No.25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82">
        <f t="shared" ref="D40:J40" ca="1" si="21">IF(D$2&lt;&gt;"",INDIRECT(D$2&amp;"!D54"),"")</f>
        <v>0</v>
      </c>
      <c r="E40" s="82">
        <f t="shared" ca="1" si="21"/>
        <v>0</v>
      </c>
      <c r="F40" s="82">
        <f t="shared" ca="1" si="21"/>
        <v>0</v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82" t="str">
        <f t="shared" ref="D41:J41" ca="1" si="22">IF(D$2&lt;&gt;"",INDIRECT(D$2&amp;"!D55"),"")</f>
        <v/>
      </c>
      <c r="E41" s="82" t="str">
        <f t="shared" ca="1" si="22"/>
        <v/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82" t="str">
        <f t="shared" ref="D42:J42" ca="1" si="23">IF(D$2&lt;&gt;"",INDIRECT(D$2&amp;"!D56"),"")</f>
        <v/>
      </c>
      <c r="E42" s="82" t="str">
        <f t="shared" ca="1" si="23"/>
        <v/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No.23</v>
      </c>
      <c r="E46" s="26" t="str">
        <f t="shared" si="25"/>
        <v>No.24</v>
      </c>
      <c r="F46" s="26" t="str">
        <f t="shared" si="25"/>
        <v>No.25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15</v>
      </c>
      <c r="D47" s="82">
        <f t="shared" ref="D47:J47" ca="1" si="26">IF(D$2&lt;&gt;"",INDIRECT(D$2&amp;"!E54"),"")</f>
        <v>17</v>
      </c>
      <c r="E47" s="82">
        <f t="shared" ca="1" si="26"/>
        <v>14</v>
      </c>
      <c r="F47" s="82">
        <f t="shared" ca="1" si="26"/>
        <v>14</v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9</v>
      </c>
      <c r="D48" s="82">
        <f t="shared" ref="D48:J48" ca="1" si="27">IF(D$2&lt;&gt;"",INDIRECT(D$2&amp;"!E55"),"")</f>
        <v>9</v>
      </c>
      <c r="E48" s="82">
        <f t="shared" ca="1" si="27"/>
        <v>9</v>
      </c>
      <c r="F48" s="82">
        <f t="shared" ca="1" si="27"/>
        <v>10</v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12</v>
      </c>
      <c r="D49" s="82">
        <f t="shared" ref="D49:J49" ca="1" si="28">IF(D$2&lt;&gt;"",INDIRECT(D$2&amp;"!E56"),"")</f>
        <v>13</v>
      </c>
      <c r="E49" s="82">
        <f t="shared" ca="1" si="28"/>
        <v>10</v>
      </c>
      <c r="F49" s="82">
        <f t="shared" ca="1" si="28"/>
        <v>12</v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0.86</v>
      </c>
      <c r="D50" s="30">
        <f t="shared" ref="D50:J50" ca="1" si="29">IF(D$2&lt;&gt;"",INDIRECT(D$2&amp;"!E57"),"")</f>
        <v>1.1500000000000001</v>
      </c>
      <c r="E50" s="30">
        <f t="shared" ca="1" si="29"/>
        <v>0.60000000000000009</v>
      </c>
      <c r="F50" s="30">
        <f t="shared" ca="1" si="29"/>
        <v>0.83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51.4</v>
      </c>
      <c r="D55" s="14" t="str">
        <f ca="1">IF($C$18=0,"",ROUND((C43/C21)*100,1))</f>
        <v/>
      </c>
      <c r="E55" s="35">
        <f ca="1">ROUND((C50/C28)*100,1)</f>
        <v>51.4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No.23</v>
      </c>
      <c r="E59" s="26" t="str">
        <f t="shared" si="30"/>
        <v>No.24</v>
      </c>
      <c r="F59" s="26" t="str">
        <f t="shared" si="30"/>
        <v>No.25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5</v>
      </c>
      <c r="D60" s="82">
        <f t="shared" ref="D60:J60" ca="1" si="31">IF(D$2&lt;&gt;"",INDIRECT(D$2&amp;"!C66"),"")</f>
        <v>6</v>
      </c>
      <c r="E60" s="82">
        <f t="shared" ca="1" si="31"/>
        <v>5</v>
      </c>
      <c r="F60" s="82">
        <f t="shared" ca="1" si="31"/>
        <v>5</v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500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12</v>
      </c>
      <c r="D61" s="82">
        <f t="shared" ref="D61:J61" ca="1" si="32">IF(D$2&lt;&gt;"",INDIRECT(D$2&amp;"!C67"),"")</f>
        <v>13</v>
      </c>
      <c r="E61" s="82">
        <f t="shared" ca="1" si="32"/>
        <v>12</v>
      </c>
      <c r="F61" s="82">
        <f t="shared" ca="1" si="32"/>
        <v>12</v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12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17</v>
      </c>
      <c r="D62" s="82">
        <f t="shared" ref="D62:J62" ca="1" si="33">IF(D$2&lt;&gt;"",INDIRECT(D$2&amp;"!C68"),"")</f>
        <v>18</v>
      </c>
      <c r="E62" s="82">
        <f t="shared" ca="1" si="33"/>
        <v>16</v>
      </c>
      <c r="F62" s="82">
        <f t="shared" ca="1" si="33"/>
        <v>18</v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17</v>
      </c>
    </row>
    <row r="63" spans="1:21" ht="12.75" customHeight="1" x14ac:dyDescent="0.15">
      <c r="A63" s="121" t="s">
        <v>25</v>
      </c>
      <c r="B63" s="122"/>
      <c r="C63" s="4">
        <f ca="1">ROUND(AVERAGE(D63:J63),3)</f>
        <v>0.81299999999999994</v>
      </c>
      <c r="D63" s="30">
        <f t="shared" ref="D63:J63" ca="1" si="34">IF(D$2&lt;&gt;"",INDIRECT(D$2&amp;"!C69"),"")</f>
        <v>1.0400000000000007</v>
      </c>
      <c r="E63" s="30">
        <f t="shared" ca="1" si="34"/>
        <v>0.64000000000000012</v>
      </c>
      <c r="F63" s="30">
        <f t="shared" ca="1" si="34"/>
        <v>0.76000000000000012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81.3</v>
      </c>
    </row>
    <row r="64" spans="1:21" ht="12.75" customHeight="1" x14ac:dyDescent="0.15">
      <c r="K64" s="18" t="str">
        <f ca="1">"形状比＝"&amp;ROUND(K61/K62*100,0)&amp;"、Sr＝"&amp;ROUND((10000/K60)^0.5/K61*100,0)</f>
        <v>形状比＝71、Sr＝37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No.23</v>
      </c>
      <c r="E67" s="26" t="str">
        <f t="shared" si="35"/>
        <v>No.24</v>
      </c>
      <c r="F67" s="26" t="str">
        <f t="shared" si="35"/>
        <v>No.25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>
        <f t="shared" ca="1" si="36"/>
        <v>0</v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No.23</v>
      </c>
      <c r="E74" s="26" t="str">
        <f t="shared" si="40"/>
        <v>No.24</v>
      </c>
      <c r="F74" s="26" t="str">
        <f t="shared" si="40"/>
        <v>No.25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5</v>
      </c>
      <c r="D75" s="82">
        <f t="shared" ref="D75:J75" ca="1" si="41">IF(D$2&lt;&gt;"",INDIRECT(D$2&amp;"!E66"),"")</f>
        <v>6</v>
      </c>
      <c r="E75" s="82">
        <f t="shared" ca="1" si="41"/>
        <v>5</v>
      </c>
      <c r="F75" s="82">
        <f t="shared" ca="1" si="41"/>
        <v>5</v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12</v>
      </c>
      <c r="D76" s="82">
        <f t="shared" ref="D76:J76" ca="1" si="42">IF(D$2&lt;&gt;"",INDIRECT(D$2&amp;"!E67"),"")</f>
        <v>13</v>
      </c>
      <c r="E76" s="82">
        <f t="shared" ca="1" si="42"/>
        <v>12</v>
      </c>
      <c r="F76" s="82">
        <f t="shared" ca="1" si="42"/>
        <v>12</v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17</v>
      </c>
      <c r="D77" s="82">
        <f t="shared" ref="D77:J77" ca="1" si="43">IF(D$2&lt;&gt;"",INDIRECT(D$2&amp;"!E68"),"")</f>
        <v>18</v>
      </c>
      <c r="E77" s="82">
        <f t="shared" ca="1" si="43"/>
        <v>16</v>
      </c>
      <c r="F77" s="82">
        <f t="shared" ca="1" si="43"/>
        <v>18</v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0.81299999999999994</v>
      </c>
      <c r="D78" s="30">
        <f t="shared" ref="D78:J78" ca="1" si="44">IF(D$2&lt;&gt;"",INDIRECT(D$2&amp;"!E69"),"")</f>
        <v>1.0400000000000007</v>
      </c>
      <c r="E78" s="30">
        <f t="shared" ca="1" si="44"/>
        <v>0.64000000000000012</v>
      </c>
      <c r="F78" s="30">
        <f t="shared" ca="1" si="44"/>
        <v>0.76000000000000012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284</v>
      </c>
    </row>
    <row r="93" spans="1:11" x14ac:dyDescent="0.15">
      <c r="B93" s="10" t="s">
        <v>285</v>
      </c>
    </row>
    <row r="94" spans="1:11" x14ac:dyDescent="0.15">
      <c r="B94" s="10" t="s">
        <v>286</v>
      </c>
    </row>
    <row r="96" spans="1:11" x14ac:dyDescent="0.15">
      <c r="B96" s="10" t="s">
        <v>287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I10" sqref="I10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151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701</v>
      </c>
      <c r="B4" s="108" t="s">
        <v>56</v>
      </c>
      <c r="C4" s="108"/>
      <c r="D4" s="82">
        <v>36</v>
      </c>
      <c r="E4" s="82">
        <v>22</v>
      </c>
      <c r="F4" s="4">
        <f t="shared" ref="F4:F43" si="0">IF(D4&gt;0,IF(B4="スギ",P4,IF(B4="ヒノキ",U4,IF(B4="アカマツ",Z4,IF(B4="カラマツ",AF4,AJ4)))),"")</f>
        <v>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0.9</v>
      </c>
      <c r="L4" s="83">
        <f t="shared" ref="L4:L43" si="2">ROUND(10^(-5+0.73504+1.83346*LOG(D4)+1.06569*LOG(E4)),2)</f>
        <v>1.04</v>
      </c>
      <c r="M4" s="83">
        <f t="shared" ref="M4:M43" si="3">ROUND(10^(-5+0.71514+1.74357*LOG(D4)+1.17719*LOG(E4)),2)</f>
        <v>1.02</v>
      </c>
      <c r="N4" s="83">
        <f t="shared" ref="N4:N43" si="4">ROUND(10^(-5+0.82956+1.76381*LOG(D4)+1.06412*LOG(E4)),2)</f>
        <v>1.01</v>
      </c>
      <c r="O4" s="83">
        <f t="shared" ref="O4:O43" si="5">ROUND(10^(-5+0.88226+1.79204*LOG(D4)+0.99303*LOG(E4)),2)</f>
        <v>1.01</v>
      </c>
      <c r="P4" s="83">
        <f>HLOOKUP($D4,K$3:O$43,MATCH($A4,$A$3:$A$43,0),1)</f>
        <v>1.01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0.92</v>
      </c>
      <c r="R4" s="83">
        <f t="shared" ref="R4:R43" si="7">ROUND(10^(1.905709*LOG(D4)+1.011385*LOG(E4)-4.293729),2)</f>
        <v>1.07</v>
      </c>
      <c r="S4" s="83">
        <f t="shared" ref="S4:S43" si="8">ROUND(10^(1.771888*LOG(D4)+1.138415*LOG(E4)-4.271259),2)</f>
        <v>1.03</v>
      </c>
      <c r="T4" s="83">
        <f t="shared" ref="T4:T43" si="9">ROUND(10^(1.671519*LOG(D4)+1.363617*LOG(E4)-4.404407),2)</f>
        <v>1.07</v>
      </c>
      <c r="U4" s="83">
        <f t="shared" ref="U4:U43" si="10">HLOOKUP($D4,Q$3:T$43,MATCH($A4,$A$3:$A$43,0),1)</f>
        <v>1.07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1.1100000000000001</v>
      </c>
      <c r="W4" s="83">
        <f t="shared" ref="W4:W43" si="12">ROUND(10^(-4.155639+1.847898*LOG(D4)+0.951955*LOG(E4)),2)</f>
        <v>1</v>
      </c>
      <c r="X4" s="83">
        <f t="shared" ref="X4:X43" si="13">ROUND(10^(-4.194535+1.804172*LOG(D4)+1.034248*LOG(E4)),2)</f>
        <v>1</v>
      </c>
      <c r="Y4" s="83">
        <f t="shared" ref="Y4:Y43" si="14">ROUND(10^(-4.42347+2.006485*LOG(D4)+0.967757*LOG(E4)),2)</f>
        <v>1</v>
      </c>
      <c r="Z4" s="83">
        <f t="shared" ref="Z4:Z43" si="15">HLOOKUP($D4,V$3:Y$43,MATCH($A4,$A$3:$A$43,0),1)</f>
        <v>1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0.88</v>
      </c>
      <c r="AB4" s="83">
        <f t="shared" ref="AB4:AB43" si="17">ROUND(10^(1.979213*LOG(D4)+0.998347*LOG(E4)-4.369281),2)</f>
        <v>1.1299999999999999</v>
      </c>
      <c r="AC4" s="83">
        <f t="shared" ref="AC4:AC43" si="18">ROUND(10^(1.904401*LOG(D4)+1.062478*LOG(E4)-4.348104),2)</f>
        <v>1.1000000000000001</v>
      </c>
      <c r="AD4" s="83">
        <f t="shared" ref="AD4:AD43" si="19">ROUND(10^(1.640825*LOG(D4)+1.080387*LOG(E4)-3.976731),2)</f>
        <v>1.06</v>
      </c>
      <c r="AE4" s="83">
        <f t="shared" ref="AE4:AE43" si="20">ROUND(10^(1.90887*LOG(D4)+1.088002*LOG(E4)-4.431495),2)</f>
        <v>1</v>
      </c>
      <c r="AF4" s="83">
        <f t="shared" ref="AF4:AF43" si="21">HLOOKUP($D4,AA$3:AE$43,MATCH($A4,$A$3:$A$43,0),1)</f>
        <v>1.06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83">
        <f t="shared" ref="AH4:AH43" si="23">ROUND(10^(1.93813902*LOG(D4)+0.96697002*LOG(E4)-4.32216295),2)</f>
        <v>0.98</v>
      </c>
      <c r="AI4" s="83">
        <f t="shared" ref="AI4:AI43" si="24">ROUND(10^(1.82464098*LOG(D4)+0.97625989*LOG(E4)-4.15096808),2)</f>
        <v>1</v>
      </c>
      <c r="AJ4" s="83">
        <f t="shared" ref="AJ4:AJ43" si="25">HLOOKUP($D4,AG$3:AI$43,MATCH($A4,$A$3:$A$43,0),1)</f>
        <v>0.98</v>
      </c>
    </row>
    <row r="5" spans="1:36" ht="12.95" customHeight="1" x14ac:dyDescent="0.15">
      <c r="A5" s="82">
        <v>702</v>
      </c>
      <c r="B5" s="108" t="s">
        <v>56</v>
      </c>
      <c r="C5" s="108"/>
      <c r="D5" s="82">
        <v>16</v>
      </c>
      <c r="E5" s="82">
        <v>16</v>
      </c>
      <c r="F5" s="4">
        <f t="shared" si="0"/>
        <v>0.16</v>
      </c>
      <c r="G5" s="5"/>
      <c r="H5" s="82"/>
      <c r="I5" s="82"/>
      <c r="J5" s="1" t="s">
        <v>15</v>
      </c>
      <c r="K5" s="83">
        <f t="shared" si="1"/>
        <v>0.16</v>
      </c>
      <c r="L5" s="83">
        <f t="shared" si="2"/>
        <v>0.17</v>
      </c>
      <c r="M5" s="83">
        <f t="shared" si="3"/>
        <v>0.17</v>
      </c>
      <c r="N5" s="83">
        <f t="shared" si="4"/>
        <v>0.17</v>
      </c>
      <c r="O5" s="83">
        <f t="shared" si="5"/>
        <v>0.17</v>
      </c>
      <c r="P5" s="83">
        <f t="shared" ref="P5:P43" si="26">HLOOKUP($D5,K$3:O$43,MATCH(A5,$A$3:$A$43,0),1)</f>
        <v>0.17</v>
      </c>
      <c r="Q5" s="83">
        <f t="shared" si="6"/>
        <v>0.15</v>
      </c>
      <c r="R5" s="83">
        <f t="shared" si="7"/>
        <v>0.17</v>
      </c>
      <c r="S5" s="83">
        <f t="shared" si="8"/>
        <v>0.17</v>
      </c>
      <c r="T5" s="83">
        <f t="shared" si="9"/>
        <v>0.18</v>
      </c>
      <c r="U5" s="83">
        <f t="shared" si="10"/>
        <v>0.17</v>
      </c>
      <c r="V5" s="83">
        <f t="shared" si="11"/>
        <v>0.17</v>
      </c>
      <c r="W5" s="83">
        <f t="shared" si="12"/>
        <v>0.16</v>
      </c>
      <c r="X5" s="83">
        <f t="shared" si="13"/>
        <v>0.17</v>
      </c>
      <c r="Y5" s="83">
        <f t="shared" si="14"/>
        <v>0.14000000000000001</v>
      </c>
      <c r="Z5" s="83">
        <f t="shared" si="15"/>
        <v>0.16</v>
      </c>
      <c r="AA5" s="83">
        <f t="shared" si="16"/>
        <v>0.15</v>
      </c>
      <c r="AB5" s="83">
        <f t="shared" si="17"/>
        <v>0.16</v>
      </c>
      <c r="AC5" s="83">
        <f t="shared" si="18"/>
        <v>0.17</v>
      </c>
      <c r="AD5" s="83">
        <f t="shared" si="19"/>
        <v>0.2</v>
      </c>
      <c r="AE5" s="83">
        <f t="shared" si="20"/>
        <v>0.15</v>
      </c>
      <c r="AF5" s="83">
        <f t="shared" si="21"/>
        <v>0.16</v>
      </c>
      <c r="AG5" s="83">
        <f t="shared" si="22"/>
        <v>0.14000000000000001</v>
      </c>
      <c r="AH5" s="83">
        <f t="shared" si="23"/>
        <v>0.15</v>
      </c>
      <c r="AI5" s="83">
        <f t="shared" si="24"/>
        <v>0.17</v>
      </c>
      <c r="AJ5" s="83">
        <f t="shared" si="25"/>
        <v>0.15</v>
      </c>
    </row>
    <row r="6" spans="1:36" ht="12.95" customHeight="1" x14ac:dyDescent="0.15">
      <c r="A6" s="82">
        <v>703</v>
      </c>
      <c r="B6" s="108" t="s">
        <v>56</v>
      </c>
      <c r="C6" s="108"/>
      <c r="D6" s="82">
        <v>12</v>
      </c>
      <c r="E6" s="82">
        <v>13</v>
      </c>
      <c r="F6" s="4">
        <f t="shared" si="0"/>
        <v>0.08</v>
      </c>
      <c r="G6" s="5" t="s">
        <v>72</v>
      </c>
      <c r="H6" s="82" t="s">
        <v>65</v>
      </c>
      <c r="I6" s="5" t="s">
        <v>72</v>
      </c>
      <c r="J6" s="1" t="s">
        <v>15</v>
      </c>
      <c r="K6" s="83">
        <f t="shared" si="1"/>
        <v>0.08</v>
      </c>
      <c r="L6" s="83">
        <f t="shared" si="2"/>
        <v>0.08</v>
      </c>
      <c r="M6" s="83">
        <f t="shared" si="3"/>
        <v>0.08</v>
      </c>
      <c r="N6" s="83">
        <f t="shared" si="4"/>
        <v>0.08</v>
      </c>
      <c r="O6" s="83">
        <f t="shared" si="5"/>
        <v>0.08</v>
      </c>
      <c r="P6" s="83">
        <f t="shared" si="26"/>
        <v>0.08</v>
      </c>
      <c r="Q6" s="83">
        <f t="shared" si="6"/>
        <v>0.08</v>
      </c>
      <c r="R6" s="83">
        <f t="shared" si="7"/>
        <v>0.08</v>
      </c>
      <c r="S6" s="83">
        <f t="shared" si="8"/>
        <v>0.08</v>
      </c>
      <c r="T6" s="83">
        <f t="shared" si="9"/>
        <v>0.08</v>
      </c>
      <c r="U6" s="83">
        <f t="shared" si="10"/>
        <v>0.08</v>
      </c>
      <c r="V6" s="83">
        <f t="shared" si="11"/>
        <v>0.08</v>
      </c>
      <c r="W6" s="83">
        <f t="shared" si="12"/>
        <v>0.08</v>
      </c>
      <c r="X6" s="83">
        <f t="shared" si="13"/>
        <v>0.08</v>
      </c>
      <c r="Y6" s="83">
        <f t="shared" si="14"/>
        <v>7.0000000000000007E-2</v>
      </c>
      <c r="Z6" s="83">
        <f t="shared" si="15"/>
        <v>0.08</v>
      </c>
      <c r="AA6" s="83">
        <f t="shared" si="16"/>
        <v>7.0000000000000007E-2</v>
      </c>
      <c r="AB6" s="83">
        <f t="shared" si="17"/>
        <v>0.08</v>
      </c>
      <c r="AC6" s="83">
        <f t="shared" si="18"/>
        <v>0.08</v>
      </c>
      <c r="AD6" s="83">
        <f t="shared" si="19"/>
        <v>0.1</v>
      </c>
      <c r="AE6" s="83">
        <f t="shared" si="20"/>
        <v>7.0000000000000007E-2</v>
      </c>
      <c r="AF6" s="83">
        <f t="shared" si="21"/>
        <v>0.08</v>
      </c>
      <c r="AG6" s="83">
        <f t="shared" si="22"/>
        <v>7.0000000000000007E-2</v>
      </c>
      <c r="AH6" s="83">
        <f t="shared" si="23"/>
        <v>7.0000000000000007E-2</v>
      </c>
      <c r="AI6" s="83">
        <f t="shared" si="24"/>
        <v>0.08</v>
      </c>
      <c r="AJ6" s="83">
        <f t="shared" si="25"/>
        <v>7.0000000000000007E-2</v>
      </c>
    </row>
    <row r="7" spans="1:36" ht="12.95" customHeight="1" x14ac:dyDescent="0.15">
      <c r="A7" s="82">
        <v>704</v>
      </c>
      <c r="B7" s="108" t="s">
        <v>56</v>
      </c>
      <c r="C7" s="108"/>
      <c r="D7" s="82">
        <v>18</v>
      </c>
      <c r="E7" s="82">
        <v>12</v>
      </c>
      <c r="F7" s="4">
        <f t="shared" si="0"/>
        <v>0.16</v>
      </c>
      <c r="G7" s="5"/>
      <c r="H7" s="82"/>
      <c r="I7" s="5"/>
      <c r="J7" s="1" t="s">
        <v>15</v>
      </c>
      <c r="K7" s="83">
        <f t="shared" si="1"/>
        <v>0.15</v>
      </c>
      <c r="L7" s="83">
        <f t="shared" si="2"/>
        <v>0.15</v>
      </c>
      <c r="M7" s="83">
        <f t="shared" si="3"/>
        <v>0.15</v>
      </c>
      <c r="N7" s="83">
        <f t="shared" si="4"/>
        <v>0.16</v>
      </c>
      <c r="O7" s="83">
        <f t="shared" si="5"/>
        <v>0.16</v>
      </c>
      <c r="P7" s="83">
        <f t="shared" si="26"/>
        <v>0.15</v>
      </c>
      <c r="Q7" s="83">
        <f t="shared" si="6"/>
        <v>0.14000000000000001</v>
      </c>
      <c r="R7" s="83">
        <f t="shared" si="7"/>
        <v>0.15</v>
      </c>
      <c r="S7" s="83">
        <f t="shared" si="8"/>
        <v>0.15</v>
      </c>
      <c r="T7" s="83">
        <f t="shared" si="9"/>
        <v>0.15</v>
      </c>
      <c r="U7" s="83">
        <f t="shared" si="10"/>
        <v>0.15</v>
      </c>
      <c r="V7" s="83">
        <f t="shared" si="11"/>
        <v>0.16</v>
      </c>
      <c r="W7" s="83">
        <f t="shared" si="12"/>
        <v>0.16</v>
      </c>
      <c r="X7" s="83">
        <f t="shared" si="13"/>
        <v>0.15</v>
      </c>
      <c r="Y7" s="83">
        <f t="shared" si="14"/>
        <v>0.14000000000000001</v>
      </c>
      <c r="Z7" s="83">
        <f t="shared" si="15"/>
        <v>0.16</v>
      </c>
      <c r="AA7" s="83">
        <f t="shared" si="16"/>
        <v>0.14000000000000001</v>
      </c>
      <c r="AB7" s="83">
        <f t="shared" si="17"/>
        <v>0.16</v>
      </c>
      <c r="AC7" s="83">
        <f t="shared" si="18"/>
        <v>0.15</v>
      </c>
      <c r="AD7" s="83">
        <f t="shared" si="19"/>
        <v>0.18</v>
      </c>
      <c r="AE7" s="83">
        <f t="shared" si="20"/>
        <v>0.14000000000000001</v>
      </c>
      <c r="AF7" s="83">
        <f t="shared" si="21"/>
        <v>0.16</v>
      </c>
      <c r="AG7" s="83">
        <f t="shared" si="22"/>
        <v>0.14000000000000001</v>
      </c>
      <c r="AH7" s="83">
        <f t="shared" si="23"/>
        <v>0.14000000000000001</v>
      </c>
      <c r="AI7" s="83">
        <f t="shared" si="24"/>
        <v>0.16</v>
      </c>
      <c r="AJ7" s="83">
        <f t="shared" si="25"/>
        <v>0.14000000000000001</v>
      </c>
    </row>
    <row r="8" spans="1:36" ht="12.95" customHeight="1" x14ac:dyDescent="0.15">
      <c r="A8" s="82">
        <v>705</v>
      </c>
      <c r="B8" s="108" t="s">
        <v>56</v>
      </c>
      <c r="C8" s="108"/>
      <c r="D8" s="82">
        <v>16</v>
      </c>
      <c r="E8" s="82">
        <v>13</v>
      </c>
      <c r="F8" s="4">
        <f t="shared" si="0"/>
        <v>0.13</v>
      </c>
      <c r="G8" s="5" t="s">
        <v>62</v>
      </c>
      <c r="H8" s="82" t="s">
        <v>65</v>
      </c>
      <c r="I8" s="5" t="s">
        <v>62</v>
      </c>
      <c r="J8" s="1" t="s">
        <v>15</v>
      </c>
      <c r="K8" s="83">
        <f t="shared" si="1"/>
        <v>0.13</v>
      </c>
      <c r="L8" s="83">
        <f t="shared" si="2"/>
        <v>0.13</v>
      </c>
      <c r="M8" s="83">
        <f t="shared" si="3"/>
        <v>0.13</v>
      </c>
      <c r="N8" s="83">
        <f t="shared" si="4"/>
        <v>0.14000000000000001</v>
      </c>
      <c r="O8" s="83">
        <f t="shared" si="5"/>
        <v>0.14000000000000001</v>
      </c>
      <c r="P8" s="83">
        <f t="shared" si="26"/>
        <v>0.13</v>
      </c>
      <c r="Q8" s="83">
        <f t="shared" si="6"/>
        <v>0.13</v>
      </c>
      <c r="R8" s="83">
        <f t="shared" si="7"/>
        <v>0.13</v>
      </c>
      <c r="S8" s="83">
        <f t="shared" si="8"/>
        <v>0.14000000000000001</v>
      </c>
      <c r="T8" s="83">
        <f t="shared" si="9"/>
        <v>0.13</v>
      </c>
      <c r="U8" s="83">
        <f t="shared" si="10"/>
        <v>0.13</v>
      </c>
      <c r="V8" s="83">
        <f t="shared" si="11"/>
        <v>0.14000000000000001</v>
      </c>
      <c r="W8" s="83">
        <f t="shared" si="12"/>
        <v>0.13</v>
      </c>
      <c r="X8" s="83">
        <f t="shared" si="13"/>
        <v>0.13</v>
      </c>
      <c r="Y8" s="83">
        <f t="shared" si="14"/>
        <v>0.12</v>
      </c>
      <c r="Z8" s="83">
        <f t="shared" si="15"/>
        <v>0.13</v>
      </c>
      <c r="AA8" s="83">
        <f t="shared" si="16"/>
        <v>0.12</v>
      </c>
      <c r="AB8" s="83">
        <f t="shared" si="17"/>
        <v>0.13</v>
      </c>
      <c r="AC8" s="83">
        <f t="shared" si="18"/>
        <v>0.13</v>
      </c>
      <c r="AD8" s="83">
        <f t="shared" si="19"/>
        <v>0.16</v>
      </c>
      <c r="AE8" s="83">
        <f t="shared" si="20"/>
        <v>0.12</v>
      </c>
      <c r="AF8" s="83">
        <f t="shared" si="21"/>
        <v>0.13</v>
      </c>
      <c r="AG8" s="83">
        <f t="shared" si="22"/>
        <v>0.12</v>
      </c>
      <c r="AH8" s="83">
        <f t="shared" si="23"/>
        <v>0.12</v>
      </c>
      <c r="AI8" s="83">
        <f t="shared" si="24"/>
        <v>0.14000000000000001</v>
      </c>
      <c r="AJ8" s="83">
        <f t="shared" si="25"/>
        <v>0.12</v>
      </c>
    </row>
    <row r="9" spans="1:36" ht="12.95" customHeight="1" x14ac:dyDescent="0.15">
      <c r="A9" s="82">
        <v>706</v>
      </c>
      <c r="B9" s="108" t="s">
        <v>56</v>
      </c>
      <c r="C9" s="108"/>
      <c r="D9" s="82">
        <v>28</v>
      </c>
      <c r="E9" s="82">
        <v>16</v>
      </c>
      <c r="F9" s="4">
        <f t="shared" si="0"/>
        <v>0.46</v>
      </c>
      <c r="G9" s="5"/>
      <c r="H9" s="82"/>
      <c r="I9" s="5"/>
      <c r="J9" s="1" t="s">
        <v>15</v>
      </c>
      <c r="K9" s="83">
        <f t="shared" si="1"/>
        <v>0.42</v>
      </c>
      <c r="L9" s="83">
        <f t="shared" si="2"/>
        <v>0.47</v>
      </c>
      <c r="M9" s="83">
        <f t="shared" si="3"/>
        <v>0.45</v>
      </c>
      <c r="N9" s="83">
        <f t="shared" si="4"/>
        <v>0.46</v>
      </c>
      <c r="O9" s="83">
        <f t="shared" si="5"/>
        <v>0.47</v>
      </c>
      <c r="P9" s="83">
        <f t="shared" si="26"/>
        <v>0.45</v>
      </c>
      <c r="Q9" s="83">
        <f t="shared" si="6"/>
        <v>0.43</v>
      </c>
      <c r="R9" s="83">
        <f t="shared" si="7"/>
        <v>0.48</v>
      </c>
      <c r="S9" s="83">
        <f t="shared" si="8"/>
        <v>0.46</v>
      </c>
      <c r="T9" s="83">
        <f t="shared" si="9"/>
        <v>0.45</v>
      </c>
      <c r="U9" s="83">
        <f t="shared" si="10"/>
        <v>0.46</v>
      </c>
      <c r="V9" s="83">
        <f t="shared" si="11"/>
        <v>0.5</v>
      </c>
      <c r="W9" s="83">
        <f t="shared" si="12"/>
        <v>0.46</v>
      </c>
      <c r="X9" s="83">
        <f t="shared" si="13"/>
        <v>0.46</v>
      </c>
      <c r="Y9" s="83">
        <f t="shared" si="14"/>
        <v>0.44</v>
      </c>
      <c r="Z9" s="83">
        <f t="shared" si="15"/>
        <v>0.46</v>
      </c>
      <c r="AA9" s="83">
        <f t="shared" si="16"/>
        <v>0.41</v>
      </c>
      <c r="AB9" s="83">
        <f t="shared" si="17"/>
        <v>0.5</v>
      </c>
      <c r="AC9" s="83">
        <f t="shared" si="18"/>
        <v>0.49</v>
      </c>
      <c r="AD9" s="83">
        <f t="shared" si="19"/>
        <v>0.5</v>
      </c>
      <c r="AE9" s="83">
        <f t="shared" si="20"/>
        <v>0.44</v>
      </c>
      <c r="AF9" s="83">
        <f t="shared" si="21"/>
        <v>0.49</v>
      </c>
      <c r="AG9" s="83">
        <f t="shared" si="22"/>
        <v>0.42</v>
      </c>
      <c r="AH9" s="83">
        <f t="shared" si="23"/>
        <v>0.44</v>
      </c>
      <c r="AI9" s="83">
        <f t="shared" si="24"/>
        <v>0.46</v>
      </c>
      <c r="AJ9" s="83">
        <f t="shared" si="25"/>
        <v>0.44</v>
      </c>
    </row>
    <row r="10" spans="1:36" ht="12.95" customHeight="1" x14ac:dyDescent="0.15">
      <c r="A10" s="82">
        <v>707</v>
      </c>
      <c r="B10" s="108" t="s">
        <v>56</v>
      </c>
      <c r="C10" s="108"/>
      <c r="D10" s="82">
        <v>28</v>
      </c>
      <c r="E10" s="82">
        <v>17</v>
      </c>
      <c r="F10" s="4">
        <f t="shared" si="0"/>
        <v>0.49</v>
      </c>
      <c r="G10" s="5" t="s">
        <v>62</v>
      </c>
      <c r="H10" s="82"/>
      <c r="I10" s="5"/>
      <c r="J10" s="1" t="s">
        <v>15</v>
      </c>
      <c r="K10" s="83">
        <f t="shared" si="1"/>
        <v>0.45</v>
      </c>
      <c r="L10" s="83">
        <f t="shared" si="2"/>
        <v>0.5</v>
      </c>
      <c r="M10" s="83">
        <f t="shared" si="3"/>
        <v>0.49</v>
      </c>
      <c r="N10" s="83">
        <f t="shared" si="4"/>
        <v>0.49</v>
      </c>
      <c r="O10" s="83">
        <f t="shared" si="5"/>
        <v>0.5</v>
      </c>
      <c r="P10" s="83">
        <f t="shared" si="26"/>
        <v>0.49</v>
      </c>
      <c r="Q10" s="83">
        <f t="shared" si="6"/>
        <v>0.45</v>
      </c>
      <c r="R10" s="83">
        <f t="shared" si="7"/>
        <v>0.51</v>
      </c>
      <c r="S10" s="83">
        <f t="shared" si="8"/>
        <v>0.49</v>
      </c>
      <c r="T10" s="83">
        <f t="shared" si="9"/>
        <v>0.49</v>
      </c>
      <c r="U10" s="83">
        <f t="shared" si="10"/>
        <v>0.49</v>
      </c>
      <c r="V10" s="83">
        <f t="shared" si="11"/>
        <v>0.53</v>
      </c>
      <c r="W10" s="83">
        <f t="shared" si="12"/>
        <v>0.49</v>
      </c>
      <c r="X10" s="83">
        <f t="shared" si="13"/>
        <v>0.49</v>
      </c>
      <c r="Y10" s="83">
        <f t="shared" si="14"/>
        <v>0.47</v>
      </c>
      <c r="Z10" s="83">
        <f t="shared" si="15"/>
        <v>0.49</v>
      </c>
      <c r="AA10" s="83">
        <f t="shared" si="16"/>
        <v>0.44</v>
      </c>
      <c r="AB10" s="83">
        <f t="shared" si="17"/>
        <v>0.53</v>
      </c>
      <c r="AC10" s="83">
        <f t="shared" si="18"/>
        <v>0.52</v>
      </c>
      <c r="AD10" s="83">
        <f t="shared" si="19"/>
        <v>0.53</v>
      </c>
      <c r="AE10" s="83">
        <f t="shared" si="20"/>
        <v>0.47</v>
      </c>
      <c r="AF10" s="83">
        <f t="shared" si="21"/>
        <v>0.52</v>
      </c>
      <c r="AG10" s="83">
        <f t="shared" si="22"/>
        <v>0.45</v>
      </c>
      <c r="AH10" s="83">
        <f t="shared" si="23"/>
        <v>0.47</v>
      </c>
      <c r="AI10" s="83">
        <f t="shared" si="24"/>
        <v>0.49</v>
      </c>
      <c r="AJ10" s="83">
        <f t="shared" si="25"/>
        <v>0.47</v>
      </c>
    </row>
    <row r="11" spans="1:36" ht="12.95" customHeight="1" x14ac:dyDescent="0.15">
      <c r="A11" s="82">
        <v>708</v>
      </c>
      <c r="B11" s="108" t="s">
        <v>56</v>
      </c>
      <c r="C11" s="108"/>
      <c r="D11" s="82">
        <v>18</v>
      </c>
      <c r="E11" s="82">
        <v>14</v>
      </c>
      <c r="F11" s="4">
        <f t="shared" si="0"/>
        <v>0.18</v>
      </c>
      <c r="G11" s="5" t="s">
        <v>72</v>
      </c>
      <c r="H11" s="82" t="s">
        <v>65</v>
      </c>
      <c r="I11" s="5" t="s">
        <v>72</v>
      </c>
      <c r="J11" s="1" t="s">
        <v>15</v>
      </c>
      <c r="K11" s="83">
        <f t="shared" si="1"/>
        <v>0.17</v>
      </c>
      <c r="L11" s="83">
        <f t="shared" si="2"/>
        <v>0.18</v>
      </c>
      <c r="M11" s="83">
        <f t="shared" si="3"/>
        <v>0.18</v>
      </c>
      <c r="N11" s="83">
        <f t="shared" si="4"/>
        <v>0.18</v>
      </c>
      <c r="O11" s="83">
        <f t="shared" si="5"/>
        <v>0.19</v>
      </c>
      <c r="P11" s="83">
        <f t="shared" si="26"/>
        <v>0.18</v>
      </c>
      <c r="Q11" s="83">
        <f t="shared" si="6"/>
        <v>0.17</v>
      </c>
      <c r="R11" s="83">
        <f t="shared" si="7"/>
        <v>0.18</v>
      </c>
      <c r="S11" s="83">
        <f t="shared" si="8"/>
        <v>0.18</v>
      </c>
      <c r="T11" s="83">
        <f t="shared" si="9"/>
        <v>0.18</v>
      </c>
      <c r="U11" s="83">
        <f t="shared" si="10"/>
        <v>0.18</v>
      </c>
      <c r="V11" s="83">
        <f t="shared" si="11"/>
        <v>0.19</v>
      </c>
      <c r="W11" s="83">
        <f t="shared" si="12"/>
        <v>0.18</v>
      </c>
      <c r="X11" s="83">
        <f t="shared" si="13"/>
        <v>0.18</v>
      </c>
      <c r="Y11" s="83">
        <f t="shared" si="14"/>
        <v>0.16</v>
      </c>
      <c r="Z11" s="83">
        <f t="shared" si="15"/>
        <v>0.18</v>
      </c>
      <c r="AA11" s="83">
        <f t="shared" si="16"/>
        <v>0.16</v>
      </c>
      <c r="AB11" s="83">
        <f t="shared" si="17"/>
        <v>0.18</v>
      </c>
      <c r="AC11" s="83">
        <f t="shared" si="18"/>
        <v>0.18</v>
      </c>
      <c r="AD11" s="83">
        <f t="shared" si="19"/>
        <v>0.21</v>
      </c>
      <c r="AE11" s="83">
        <f t="shared" si="20"/>
        <v>0.16</v>
      </c>
      <c r="AF11" s="83">
        <f t="shared" si="21"/>
        <v>0.18</v>
      </c>
      <c r="AG11" s="83">
        <f t="shared" si="22"/>
        <v>0.16</v>
      </c>
      <c r="AH11" s="83">
        <f t="shared" si="23"/>
        <v>0.17</v>
      </c>
      <c r="AI11" s="83">
        <f t="shared" si="24"/>
        <v>0.18</v>
      </c>
      <c r="AJ11" s="83">
        <f t="shared" si="25"/>
        <v>0.17</v>
      </c>
    </row>
    <row r="12" spans="1:36" ht="12.95" customHeight="1" x14ac:dyDescent="0.15">
      <c r="A12" s="82">
        <v>709</v>
      </c>
      <c r="B12" s="108" t="s">
        <v>56</v>
      </c>
      <c r="C12" s="108"/>
      <c r="D12" s="82">
        <v>32</v>
      </c>
      <c r="E12" s="82">
        <v>19</v>
      </c>
      <c r="F12" s="4">
        <f t="shared" si="0"/>
        <v>0.7</v>
      </c>
      <c r="G12" s="5"/>
      <c r="H12" s="82"/>
      <c r="I12" s="5"/>
      <c r="J12" s="1" t="s">
        <v>15</v>
      </c>
      <c r="K12" s="83">
        <f t="shared" si="1"/>
        <v>0.63</v>
      </c>
      <c r="L12" s="83">
        <f t="shared" si="2"/>
        <v>0.72</v>
      </c>
      <c r="M12" s="83">
        <f t="shared" si="3"/>
        <v>0.7</v>
      </c>
      <c r="N12" s="83">
        <f t="shared" si="4"/>
        <v>0.7</v>
      </c>
      <c r="O12" s="83">
        <f t="shared" si="5"/>
        <v>0.71</v>
      </c>
      <c r="P12" s="83">
        <f t="shared" si="26"/>
        <v>0.7</v>
      </c>
      <c r="Q12" s="83">
        <f t="shared" si="6"/>
        <v>0.64</v>
      </c>
      <c r="R12" s="83">
        <f t="shared" si="7"/>
        <v>0.74</v>
      </c>
      <c r="S12" s="83">
        <f t="shared" si="8"/>
        <v>0.71</v>
      </c>
      <c r="T12" s="83">
        <f t="shared" si="9"/>
        <v>0.72</v>
      </c>
      <c r="U12" s="83">
        <f t="shared" si="10"/>
        <v>0.72</v>
      </c>
      <c r="V12" s="83">
        <f t="shared" si="11"/>
        <v>0.77</v>
      </c>
      <c r="W12" s="83">
        <f t="shared" si="12"/>
        <v>0.7</v>
      </c>
      <c r="X12" s="83">
        <f t="shared" si="13"/>
        <v>0.7</v>
      </c>
      <c r="Y12" s="83">
        <f t="shared" si="14"/>
        <v>0.68</v>
      </c>
      <c r="Z12" s="83">
        <f t="shared" si="15"/>
        <v>0.7</v>
      </c>
      <c r="AA12" s="83">
        <f t="shared" si="16"/>
        <v>0.62</v>
      </c>
      <c r="AB12" s="83">
        <f t="shared" si="17"/>
        <v>0.77</v>
      </c>
      <c r="AC12" s="83">
        <f t="shared" si="18"/>
        <v>0.75</v>
      </c>
      <c r="AD12" s="83">
        <f t="shared" si="19"/>
        <v>0.75</v>
      </c>
      <c r="AE12" s="83">
        <f t="shared" si="20"/>
        <v>0.68</v>
      </c>
      <c r="AF12" s="83">
        <f t="shared" si="21"/>
        <v>0.75</v>
      </c>
      <c r="AG12" s="83">
        <f t="shared" si="22"/>
        <v>0.63</v>
      </c>
      <c r="AH12" s="83">
        <f t="shared" si="23"/>
        <v>0.68</v>
      </c>
      <c r="AI12" s="83">
        <f t="shared" si="24"/>
        <v>0.7</v>
      </c>
      <c r="AJ12" s="83">
        <f t="shared" si="25"/>
        <v>0.68</v>
      </c>
    </row>
    <row r="13" spans="1:36" ht="12.95" customHeight="1" x14ac:dyDescent="0.15">
      <c r="A13" s="82">
        <v>710</v>
      </c>
      <c r="B13" s="108" t="s">
        <v>56</v>
      </c>
      <c r="C13" s="108"/>
      <c r="D13" s="82">
        <v>22</v>
      </c>
      <c r="E13" s="82">
        <v>19</v>
      </c>
      <c r="F13" s="4">
        <f t="shared" si="0"/>
        <v>0.35</v>
      </c>
      <c r="G13" s="5"/>
      <c r="H13" s="82"/>
      <c r="I13" s="5"/>
      <c r="J13" s="1" t="s">
        <v>15</v>
      </c>
      <c r="K13" s="83">
        <f t="shared" si="1"/>
        <v>0.33</v>
      </c>
      <c r="L13" s="83">
        <f t="shared" si="2"/>
        <v>0.36</v>
      </c>
      <c r="M13" s="83">
        <f t="shared" si="3"/>
        <v>0.36</v>
      </c>
      <c r="N13" s="83">
        <f t="shared" si="4"/>
        <v>0.36</v>
      </c>
      <c r="O13" s="83">
        <f t="shared" si="5"/>
        <v>0.36</v>
      </c>
      <c r="P13" s="83">
        <f t="shared" si="26"/>
        <v>0.36</v>
      </c>
      <c r="Q13" s="83">
        <f t="shared" si="6"/>
        <v>0.33</v>
      </c>
      <c r="R13" s="83">
        <f t="shared" si="7"/>
        <v>0.36</v>
      </c>
      <c r="S13" s="83">
        <f t="shared" si="8"/>
        <v>0.37</v>
      </c>
      <c r="T13" s="83">
        <f t="shared" si="9"/>
        <v>0.38</v>
      </c>
      <c r="U13" s="83">
        <f t="shared" si="10"/>
        <v>0.37</v>
      </c>
      <c r="V13" s="83">
        <f t="shared" si="11"/>
        <v>0.37</v>
      </c>
      <c r="W13" s="83">
        <f t="shared" si="12"/>
        <v>0.35</v>
      </c>
      <c r="X13" s="83">
        <f t="shared" si="13"/>
        <v>0.35</v>
      </c>
      <c r="Y13" s="83">
        <f t="shared" si="14"/>
        <v>0.32</v>
      </c>
      <c r="Z13" s="83">
        <f t="shared" si="15"/>
        <v>0.35</v>
      </c>
      <c r="AA13" s="83">
        <f t="shared" si="16"/>
        <v>0.31</v>
      </c>
      <c r="AB13" s="83">
        <f t="shared" si="17"/>
        <v>0.37</v>
      </c>
      <c r="AC13" s="83">
        <f t="shared" si="18"/>
        <v>0.37</v>
      </c>
      <c r="AD13" s="83">
        <f t="shared" si="19"/>
        <v>0.41</v>
      </c>
      <c r="AE13" s="83">
        <f t="shared" si="20"/>
        <v>0.33</v>
      </c>
      <c r="AF13" s="83">
        <f t="shared" si="21"/>
        <v>0.37</v>
      </c>
      <c r="AG13" s="83">
        <f t="shared" si="22"/>
        <v>0.31</v>
      </c>
      <c r="AH13" s="83">
        <f t="shared" si="23"/>
        <v>0.33</v>
      </c>
      <c r="AI13" s="83">
        <f t="shared" si="24"/>
        <v>0.35</v>
      </c>
      <c r="AJ13" s="83">
        <f t="shared" si="25"/>
        <v>0.33</v>
      </c>
    </row>
    <row r="14" spans="1:36" ht="12.95" customHeight="1" x14ac:dyDescent="0.15">
      <c r="A14" s="82">
        <v>711</v>
      </c>
      <c r="B14" s="108" t="s">
        <v>56</v>
      </c>
      <c r="C14" s="108"/>
      <c r="D14" s="82">
        <v>30</v>
      </c>
      <c r="E14" s="82">
        <v>21</v>
      </c>
      <c r="F14" s="4">
        <f t="shared" si="0"/>
        <v>0.69</v>
      </c>
      <c r="G14" s="5"/>
      <c r="H14" s="82"/>
      <c r="I14" s="5"/>
      <c r="J14" s="1" t="s">
        <v>15</v>
      </c>
      <c r="K14" s="83">
        <f t="shared" si="1"/>
        <v>0.62</v>
      </c>
      <c r="L14" s="83">
        <f t="shared" si="2"/>
        <v>0.71</v>
      </c>
      <c r="M14" s="83">
        <f t="shared" si="3"/>
        <v>0.7</v>
      </c>
      <c r="N14" s="83">
        <f t="shared" si="4"/>
        <v>0.69</v>
      </c>
      <c r="O14" s="83">
        <f t="shared" si="5"/>
        <v>0.7</v>
      </c>
      <c r="P14" s="83">
        <f t="shared" si="26"/>
        <v>0.7</v>
      </c>
      <c r="Q14" s="83">
        <f t="shared" si="6"/>
        <v>0.63</v>
      </c>
      <c r="R14" s="83">
        <f t="shared" si="7"/>
        <v>0.72</v>
      </c>
      <c r="S14" s="83">
        <f t="shared" si="8"/>
        <v>0.71</v>
      </c>
      <c r="T14" s="83">
        <f t="shared" si="9"/>
        <v>0.74</v>
      </c>
      <c r="U14" s="83">
        <f t="shared" si="10"/>
        <v>0.71</v>
      </c>
      <c r="V14" s="83">
        <f t="shared" si="11"/>
        <v>0.74</v>
      </c>
      <c r="W14" s="83">
        <f t="shared" si="12"/>
        <v>0.68</v>
      </c>
      <c r="X14" s="83">
        <f t="shared" si="13"/>
        <v>0.69</v>
      </c>
      <c r="Y14" s="83">
        <f t="shared" si="14"/>
        <v>0.66</v>
      </c>
      <c r="Z14" s="83">
        <f t="shared" si="15"/>
        <v>0.69</v>
      </c>
      <c r="AA14" s="83">
        <f t="shared" si="16"/>
        <v>0.61</v>
      </c>
      <c r="AB14" s="83">
        <f t="shared" si="17"/>
        <v>0.75</v>
      </c>
      <c r="AC14" s="83">
        <f t="shared" si="18"/>
        <v>0.74</v>
      </c>
      <c r="AD14" s="83">
        <f t="shared" si="19"/>
        <v>0.75</v>
      </c>
      <c r="AE14" s="83">
        <f t="shared" si="20"/>
        <v>0.67</v>
      </c>
      <c r="AF14" s="83">
        <f t="shared" si="21"/>
        <v>0.74</v>
      </c>
      <c r="AG14" s="83">
        <f t="shared" si="22"/>
        <v>0.61</v>
      </c>
      <c r="AH14" s="83">
        <f t="shared" si="23"/>
        <v>0.66</v>
      </c>
      <c r="AI14" s="83">
        <f t="shared" si="24"/>
        <v>0.68</v>
      </c>
      <c r="AJ14" s="83">
        <f t="shared" si="25"/>
        <v>0.66</v>
      </c>
    </row>
    <row r="15" spans="1:36" ht="12.95" customHeight="1" x14ac:dyDescent="0.15">
      <c r="A15" s="82">
        <v>712</v>
      </c>
      <c r="B15" s="108" t="s">
        <v>56</v>
      </c>
      <c r="C15" s="108"/>
      <c r="D15" s="82">
        <v>18</v>
      </c>
      <c r="E15" s="82">
        <v>12</v>
      </c>
      <c r="F15" s="4">
        <f t="shared" si="0"/>
        <v>0.16</v>
      </c>
      <c r="G15" s="5" t="s">
        <v>72</v>
      </c>
      <c r="H15" s="82" t="s">
        <v>65</v>
      </c>
      <c r="I15" s="5" t="s">
        <v>72</v>
      </c>
      <c r="J15" s="1" t="s">
        <v>15</v>
      </c>
      <c r="K15" s="83">
        <f t="shared" si="1"/>
        <v>0.15</v>
      </c>
      <c r="L15" s="83">
        <f t="shared" si="2"/>
        <v>0.15</v>
      </c>
      <c r="M15" s="83">
        <f t="shared" si="3"/>
        <v>0.15</v>
      </c>
      <c r="N15" s="83">
        <f t="shared" si="4"/>
        <v>0.16</v>
      </c>
      <c r="O15" s="83">
        <f t="shared" si="5"/>
        <v>0.16</v>
      </c>
      <c r="P15" s="83">
        <f t="shared" si="26"/>
        <v>0.15</v>
      </c>
      <c r="Q15" s="83">
        <f t="shared" si="6"/>
        <v>0.14000000000000001</v>
      </c>
      <c r="R15" s="83">
        <f t="shared" si="7"/>
        <v>0.15</v>
      </c>
      <c r="S15" s="83">
        <f t="shared" si="8"/>
        <v>0.15</v>
      </c>
      <c r="T15" s="83">
        <f t="shared" si="9"/>
        <v>0.15</v>
      </c>
      <c r="U15" s="83">
        <f t="shared" si="10"/>
        <v>0.15</v>
      </c>
      <c r="V15" s="83">
        <f t="shared" si="11"/>
        <v>0.16</v>
      </c>
      <c r="W15" s="83">
        <f t="shared" si="12"/>
        <v>0.16</v>
      </c>
      <c r="X15" s="83">
        <f t="shared" si="13"/>
        <v>0.15</v>
      </c>
      <c r="Y15" s="83">
        <f t="shared" si="14"/>
        <v>0.14000000000000001</v>
      </c>
      <c r="Z15" s="83">
        <f t="shared" si="15"/>
        <v>0.16</v>
      </c>
      <c r="AA15" s="83">
        <f t="shared" si="16"/>
        <v>0.14000000000000001</v>
      </c>
      <c r="AB15" s="83">
        <f t="shared" si="17"/>
        <v>0.16</v>
      </c>
      <c r="AC15" s="83">
        <f t="shared" si="18"/>
        <v>0.15</v>
      </c>
      <c r="AD15" s="83">
        <f t="shared" si="19"/>
        <v>0.18</v>
      </c>
      <c r="AE15" s="83">
        <f t="shared" si="20"/>
        <v>0.14000000000000001</v>
      </c>
      <c r="AF15" s="83">
        <f t="shared" si="21"/>
        <v>0.16</v>
      </c>
      <c r="AG15" s="83">
        <f t="shared" si="22"/>
        <v>0.14000000000000001</v>
      </c>
      <c r="AH15" s="83">
        <f t="shared" si="23"/>
        <v>0.14000000000000001</v>
      </c>
      <c r="AI15" s="83">
        <f t="shared" si="24"/>
        <v>0.16</v>
      </c>
      <c r="AJ15" s="83">
        <f t="shared" si="25"/>
        <v>0.14000000000000001</v>
      </c>
    </row>
    <row r="16" spans="1:36" ht="12.95" customHeight="1" x14ac:dyDescent="0.15">
      <c r="A16" s="82">
        <v>713</v>
      </c>
      <c r="B16" s="108" t="s">
        <v>68</v>
      </c>
      <c r="C16" s="108"/>
      <c r="D16" s="82">
        <v>16</v>
      </c>
      <c r="E16" s="82">
        <v>11</v>
      </c>
      <c r="F16" s="4">
        <f t="shared" si="0"/>
        <v>0.1</v>
      </c>
      <c r="G16" s="5"/>
      <c r="H16" s="82"/>
      <c r="I16" s="82"/>
      <c r="J16" s="1" t="s">
        <v>15</v>
      </c>
      <c r="K16" s="83">
        <f t="shared" si="1"/>
        <v>0.11</v>
      </c>
      <c r="L16" s="83">
        <f t="shared" si="2"/>
        <v>0.11</v>
      </c>
      <c r="M16" s="83">
        <f t="shared" si="3"/>
        <v>0.11</v>
      </c>
      <c r="N16" s="83">
        <f t="shared" si="4"/>
        <v>0.12</v>
      </c>
      <c r="O16" s="83">
        <f t="shared" si="5"/>
        <v>0.12</v>
      </c>
      <c r="P16" s="83">
        <f t="shared" si="26"/>
        <v>0.11</v>
      </c>
      <c r="Q16" s="83">
        <f t="shared" si="6"/>
        <v>0.11</v>
      </c>
      <c r="R16" s="83">
        <f t="shared" si="7"/>
        <v>0.11</v>
      </c>
      <c r="S16" s="83">
        <f t="shared" si="8"/>
        <v>0.11</v>
      </c>
      <c r="T16" s="83">
        <f t="shared" si="9"/>
        <v>0.11</v>
      </c>
      <c r="U16" s="83">
        <f t="shared" si="10"/>
        <v>0.11</v>
      </c>
      <c r="V16" s="83">
        <f t="shared" si="11"/>
        <v>0.12</v>
      </c>
      <c r="W16" s="83">
        <f t="shared" si="12"/>
        <v>0.12</v>
      </c>
      <c r="X16" s="83">
        <f t="shared" si="13"/>
        <v>0.11</v>
      </c>
      <c r="Y16" s="83">
        <f t="shared" si="14"/>
        <v>0.1</v>
      </c>
      <c r="Z16" s="83">
        <f t="shared" si="15"/>
        <v>0.12</v>
      </c>
      <c r="AA16" s="83">
        <f t="shared" si="16"/>
        <v>0.1</v>
      </c>
      <c r="AB16" s="83">
        <f t="shared" si="17"/>
        <v>0.11</v>
      </c>
      <c r="AC16" s="83">
        <f t="shared" si="18"/>
        <v>0.11</v>
      </c>
      <c r="AD16" s="83">
        <f t="shared" si="19"/>
        <v>0.13</v>
      </c>
      <c r="AE16" s="83">
        <f t="shared" si="20"/>
        <v>0.1</v>
      </c>
      <c r="AF16" s="83">
        <f t="shared" si="21"/>
        <v>0.11</v>
      </c>
      <c r="AG16" s="83">
        <f t="shared" si="22"/>
        <v>0.1</v>
      </c>
      <c r="AH16" s="83">
        <f t="shared" si="23"/>
        <v>0.1</v>
      </c>
      <c r="AI16" s="83">
        <f t="shared" si="24"/>
        <v>0.12</v>
      </c>
      <c r="AJ16" s="83">
        <f t="shared" si="25"/>
        <v>0.1</v>
      </c>
    </row>
    <row r="17" spans="1:36" ht="12.95" customHeight="1" x14ac:dyDescent="0.15">
      <c r="A17" s="82">
        <v>714</v>
      </c>
      <c r="B17" s="108" t="s">
        <v>61</v>
      </c>
      <c r="C17" s="108"/>
      <c r="D17" s="82">
        <v>12</v>
      </c>
      <c r="E17" s="82">
        <v>9</v>
      </c>
      <c r="F17" s="4">
        <f t="shared" si="0"/>
        <v>0.05</v>
      </c>
      <c r="G17" s="82" t="s">
        <v>252</v>
      </c>
      <c r="H17" s="82" t="s">
        <v>55</v>
      </c>
      <c r="I17" s="82"/>
      <c r="J17" s="1" t="s">
        <v>15</v>
      </c>
      <c r="K17" s="83">
        <f t="shared" si="1"/>
        <v>0.05</v>
      </c>
      <c r="L17" s="83">
        <f t="shared" si="2"/>
        <v>0.05</v>
      </c>
      <c r="M17" s="83">
        <f t="shared" si="3"/>
        <v>0.05</v>
      </c>
      <c r="N17" s="83">
        <f t="shared" si="4"/>
        <v>0.06</v>
      </c>
      <c r="O17" s="83">
        <f t="shared" si="5"/>
        <v>0.06</v>
      </c>
      <c r="P17" s="83">
        <f t="shared" si="26"/>
        <v>0.05</v>
      </c>
      <c r="Q17" s="83">
        <f t="shared" si="6"/>
        <v>0.05</v>
      </c>
      <c r="R17" s="83">
        <f t="shared" si="7"/>
        <v>0.05</v>
      </c>
      <c r="S17" s="83">
        <f t="shared" si="8"/>
        <v>0.05</v>
      </c>
      <c r="T17" s="83">
        <f t="shared" si="9"/>
        <v>0.05</v>
      </c>
      <c r="U17" s="83">
        <f t="shared" si="10"/>
        <v>0.05</v>
      </c>
      <c r="V17" s="83">
        <f t="shared" si="11"/>
        <v>0.06</v>
      </c>
      <c r="W17" s="83">
        <f t="shared" si="12"/>
        <v>0.06</v>
      </c>
      <c r="X17" s="83">
        <f t="shared" si="13"/>
        <v>0.05</v>
      </c>
      <c r="Y17" s="83">
        <f t="shared" si="14"/>
        <v>0.05</v>
      </c>
      <c r="Z17" s="83">
        <f t="shared" si="15"/>
        <v>0.06</v>
      </c>
      <c r="AA17" s="83">
        <f t="shared" si="16"/>
        <v>0.05</v>
      </c>
      <c r="AB17" s="83">
        <f t="shared" si="17"/>
        <v>0.05</v>
      </c>
      <c r="AC17" s="83">
        <f t="shared" si="18"/>
        <v>0.05</v>
      </c>
      <c r="AD17" s="83">
        <f t="shared" si="19"/>
        <v>7.0000000000000007E-2</v>
      </c>
      <c r="AE17" s="83">
        <f t="shared" si="20"/>
        <v>0.05</v>
      </c>
      <c r="AF17" s="83">
        <f t="shared" si="21"/>
        <v>0.05</v>
      </c>
      <c r="AG17" s="83">
        <f t="shared" si="22"/>
        <v>0.05</v>
      </c>
      <c r="AH17" s="83">
        <f t="shared" si="23"/>
        <v>0.05</v>
      </c>
      <c r="AI17" s="83">
        <f t="shared" si="24"/>
        <v>0.06</v>
      </c>
      <c r="AJ17" s="83">
        <f t="shared" si="25"/>
        <v>0.05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262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1</v>
      </c>
      <c r="E47" s="14">
        <f>COUNTA(A4:A43)</f>
        <v>14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16</v>
      </c>
      <c r="D48" s="14">
        <f>IF(D47&gt;0,ROUND(SUMIF(G4:G43,"*下層*",E4:E43)/D47,0),"")</f>
        <v>9</v>
      </c>
      <c r="E48" s="14">
        <f>ROUND(SUM(E4:E43)/E47,0)</f>
        <v>15</v>
      </c>
      <c r="F48" s="13"/>
      <c r="G48" s="15">
        <f>C48</f>
        <v>16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22</v>
      </c>
      <c r="D49" s="14">
        <f>IF(D47&gt;0,ROUND(SUMIF(G4:G43,"*下層*",D4:D43)/D47,0),"")</f>
        <v>12</v>
      </c>
      <c r="E49" s="14">
        <f>ROUND(SUM(D4:D43)/E47,0)</f>
        <v>22</v>
      </c>
      <c r="F49" s="13"/>
      <c r="G49" s="15">
        <f>C49</f>
        <v>22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4.6599999999999993</v>
      </c>
      <c r="D50" s="16">
        <f>SUMIF(G4:G43,"*下層*",F4:F43)</f>
        <v>0.05</v>
      </c>
      <c r="E50" s="4">
        <f>SUM(F4:F43)</f>
        <v>4.7099999999999991</v>
      </c>
      <c r="F50" s="13"/>
      <c r="G50" s="17">
        <f>C50*100</f>
        <v>465.99999999999994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形状比＝73、Sr＝17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1</v>
      </c>
      <c r="E54" s="14">
        <f>COUNTA(H4:H43)</f>
        <v>5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13</v>
      </c>
      <c r="D55" s="14">
        <f>IF(D54&gt;0,ROUND(SUMIF(H4:H43,"▲",E4:E43)/D54,0),"")</f>
        <v>9</v>
      </c>
      <c r="E55" s="14">
        <f>ROUND(SUMIF(H4:H43,"*",E4:E43)/E54,0)</f>
        <v>12</v>
      </c>
      <c r="F55" s="13"/>
      <c r="G55" s="15">
        <f>C55</f>
        <v>13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16</v>
      </c>
      <c r="D56" s="14">
        <f>IF(D54&gt;0,ROUND(SUMIF(H4:H43,"▲",D4:D43)/D54,0),"")</f>
        <v>12</v>
      </c>
      <c r="E56" s="14">
        <f>ROUND(SUMIF(H4:H43,"*",D4:D43)/E54,0)</f>
        <v>15</v>
      </c>
      <c r="F56" s="13"/>
      <c r="G56" s="15">
        <f>C56</f>
        <v>16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0.55000000000000004</v>
      </c>
      <c r="D57" s="16">
        <f>SUMIF(H4:H43,"▲",F4:F43)</f>
        <v>0.05</v>
      </c>
      <c r="E57" s="16">
        <f>SUM(C57:D57)</f>
        <v>0.60000000000000009</v>
      </c>
      <c r="F57" s="13"/>
      <c r="G57" s="19">
        <f>C57*100</f>
        <v>55.000000000000007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30.8</v>
      </c>
      <c r="D61" s="20">
        <f>IF(D47&gt;0,ROUND(D54/D47*100,1),"")</f>
        <v>100</v>
      </c>
      <c r="E61" s="20">
        <f>ROUND(E54/E47*100,1)</f>
        <v>35.700000000000003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11.8</v>
      </c>
      <c r="D62" s="20">
        <f>IF(D47&gt;0,ROUND(D57/D50*100,1),"")</f>
        <v>100</v>
      </c>
      <c r="E62" s="20">
        <f>ROUND(E57/E50*100,1)</f>
        <v>12.7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4.1099999999999994</v>
      </c>
      <c r="D69" s="16" t="str">
        <f>IF(D66&gt;0,D50-D57,"")</f>
        <v/>
      </c>
      <c r="E69" s="4">
        <f>SUM(C69:D69)</f>
        <v>4.1099999999999994</v>
      </c>
      <c r="F69" s="13"/>
      <c r="G69" s="17">
        <f>C69*100</f>
        <v>410.99999999999994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47" priority="16" stopIfTrue="1">
      <formula>AND(($H4="スギ"),(#REF!&lt;12))</formula>
    </cfRule>
  </conditionalFormatting>
  <conditionalFormatting sqref="L4:L43">
    <cfRule type="expression" dxfId="446" priority="15" stopIfTrue="1">
      <formula>AND(($H4="スギ"),(#REF!&lt;22),(#REF!&gt;=12))</formula>
    </cfRule>
  </conditionalFormatting>
  <conditionalFormatting sqref="M4:M43">
    <cfRule type="expression" dxfId="445" priority="14" stopIfTrue="1">
      <formula>AND(($H4="スギ"),(#REF!&lt;32),(#REF!&gt;=22))</formula>
    </cfRule>
  </conditionalFormatting>
  <conditionalFormatting sqref="N4:N43">
    <cfRule type="expression" dxfId="444" priority="13" stopIfTrue="1">
      <formula>AND(($H4="スギ"),(#REF!&lt;42),(#REF!&gt;=32))</formula>
    </cfRule>
  </conditionalFormatting>
  <conditionalFormatting sqref="U4:U43 Z4:AF43 AJ4:AJ43 O4:P43">
    <cfRule type="expression" dxfId="443" priority="12" stopIfTrue="1">
      <formula>AND(($H4="スギ"),(#REF!&gt;=42))</formula>
    </cfRule>
  </conditionalFormatting>
  <conditionalFormatting sqref="Q4:Q43 AA4:AA43">
    <cfRule type="expression" dxfId="442" priority="11" stopIfTrue="1">
      <formula>AND(($H4="ヒノキ"),(#REF!&lt;12))</formula>
    </cfRule>
  </conditionalFormatting>
  <conditionalFormatting sqref="R4:R43 AB4:AE43">
    <cfRule type="expression" dxfId="441" priority="10" stopIfTrue="1">
      <formula>AND(($H4="ヒノキ"),(#REF!&lt;22),(#REF!&gt;=12))</formula>
    </cfRule>
  </conditionalFormatting>
  <conditionalFormatting sqref="S4:S43">
    <cfRule type="expression" dxfId="440" priority="9" stopIfTrue="1">
      <formula>AND(($H4="ヒノキ"),(#REF!&lt;32),(#REF!&gt;=22))</formula>
    </cfRule>
  </conditionalFormatting>
  <conditionalFormatting sqref="T4:U43 Z4:AF43 AJ4:AJ43">
    <cfRule type="expression" dxfId="439" priority="8" stopIfTrue="1">
      <formula>AND(($H4="ヒノキ"),(#REF!&gt;=32))</formula>
    </cfRule>
  </conditionalFormatting>
  <conditionalFormatting sqref="V4:V43 AA4:AA43">
    <cfRule type="expression" dxfId="438" priority="7" stopIfTrue="1">
      <formula>AND(($H4="アカマツ"),(#REF!&lt;12))</formula>
    </cfRule>
  </conditionalFormatting>
  <conditionalFormatting sqref="W4:W43 AB4:AB43">
    <cfRule type="expression" dxfId="437" priority="6" stopIfTrue="1">
      <formula>AND(($H4="アカマツ"),(#REF!&lt;22),(#REF!&gt;=12))</formula>
    </cfRule>
  </conditionalFormatting>
  <conditionalFormatting sqref="X4:X43 AC4:AC43">
    <cfRule type="expression" dxfId="436" priority="5" stopIfTrue="1">
      <formula>AND(($H4="アカマツ"),(#REF!&lt;42),(#REF!&gt;=22))</formula>
    </cfRule>
  </conditionalFormatting>
  <conditionalFormatting sqref="Y4:AF43 AJ4:AJ43">
    <cfRule type="expression" dxfId="435" priority="4" stopIfTrue="1">
      <formula>AND(($H4="アカマツ"),(#REF!&gt;=42))</formula>
    </cfRule>
  </conditionalFormatting>
  <conditionalFormatting sqref="AG4:AG43">
    <cfRule type="expression" dxfId="434" priority="3" stopIfTrue="1">
      <formula>AND(($H4&lt;&gt;"スギ"),($H4&lt;&gt;"ヒノキ"),($H4&lt;&gt;"アカマツ"),(#REF!&lt;12))</formula>
    </cfRule>
  </conditionalFormatting>
  <conditionalFormatting sqref="AH4:AH43">
    <cfRule type="expression" dxfId="4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I22" sqref="I2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153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721</v>
      </c>
      <c r="B4" s="108" t="s">
        <v>56</v>
      </c>
      <c r="C4" s="108"/>
      <c r="D4" s="82">
        <v>36</v>
      </c>
      <c r="E4" s="82">
        <v>20</v>
      </c>
      <c r="F4" s="4">
        <f t="shared" ref="F4:F43" si="0">IF(D4&gt;0,IF(B4="スギ",P4,IF(B4="ヒノキ",U4,IF(B4="アカマツ",Z4,IF(B4="カラマツ",AF4,AJ4)))),"")</f>
        <v>0.91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0.82</v>
      </c>
      <c r="L4" s="83">
        <f t="shared" ref="L4:L43" si="2">ROUND(10^(-5+0.73504+1.83346*LOG(D4)+1.06569*LOG(E4)),2)</f>
        <v>0.94</v>
      </c>
      <c r="M4" s="83">
        <f t="shared" ref="M4:M43" si="3">ROUND(10^(-5+0.71514+1.74357*LOG(D4)+1.17719*LOG(E4)),2)</f>
        <v>0.91</v>
      </c>
      <c r="N4" s="83">
        <f t="shared" ref="N4:N43" si="4">ROUND(10^(-5+0.82956+1.76381*LOG(D4)+1.06412*LOG(E4)),2)</f>
        <v>0.91</v>
      </c>
      <c r="O4" s="83">
        <f t="shared" ref="O4:O43" si="5">ROUND(10^(-5+0.88226+1.79204*LOG(D4)+0.99303*LOG(E4)),2)</f>
        <v>0.92</v>
      </c>
      <c r="P4" s="83">
        <f>HLOOKUP($D4,K$3:O$43,MATCH($A4,$A$3:$A$43,0),1)</f>
        <v>0.91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83">
        <f t="shared" ref="R4:R43" si="7">ROUND(10^(1.905709*LOG(D4)+1.011385*LOG(E4)-4.293729),2)</f>
        <v>0.97</v>
      </c>
      <c r="S4" s="83">
        <f t="shared" ref="S4:S43" si="8">ROUND(10^(1.771888*LOG(D4)+1.138415*LOG(E4)-4.271259),2)</f>
        <v>0.93</v>
      </c>
      <c r="T4" s="83">
        <f t="shared" ref="T4:T43" si="9">ROUND(10^(1.671519*LOG(D4)+1.363617*LOG(E4)-4.404407),2)</f>
        <v>0.94</v>
      </c>
      <c r="U4" s="83">
        <f t="shared" ref="U4:U43" si="10">HLOOKUP($D4,Q$3:T$43,MATCH($A4,$A$3:$A$43,0),1)</f>
        <v>0.94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1.01</v>
      </c>
      <c r="W4" s="83">
        <f t="shared" ref="W4:W43" si="12">ROUND(10^(-4.155639+1.847898*LOG(D4)+0.951955*LOG(E4)),2)</f>
        <v>0.91</v>
      </c>
      <c r="X4" s="83">
        <f t="shared" ref="X4:X43" si="13">ROUND(10^(-4.194535+1.804172*LOG(D4)+1.034248*LOG(E4)),2)</f>
        <v>0.91</v>
      </c>
      <c r="Y4" s="83">
        <f t="shared" ref="Y4:Y43" si="14">ROUND(10^(-4.42347+2.006485*LOG(D4)+0.967757*LOG(E4)),2)</f>
        <v>0.91</v>
      </c>
      <c r="Z4" s="83">
        <f t="shared" ref="Z4:Z43" si="15">HLOOKUP($D4,V$3:Y$43,MATCH($A4,$A$3:$A$43,0),1)</f>
        <v>0.91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83">
        <f t="shared" ref="AB4:AB43" si="17">ROUND(10^(1.979213*LOG(D4)+0.998347*LOG(E4)-4.369281),2)</f>
        <v>1.02</v>
      </c>
      <c r="AC4" s="83">
        <f t="shared" ref="AC4:AC43" si="18">ROUND(10^(1.904401*LOG(D4)+1.062478*LOG(E4)-4.348104),2)</f>
        <v>1</v>
      </c>
      <c r="AD4" s="83">
        <f t="shared" ref="AD4:AD43" si="19">ROUND(10^(1.640825*LOG(D4)+1.080387*LOG(E4)-3.976731),2)</f>
        <v>0.96</v>
      </c>
      <c r="AE4" s="83">
        <f t="shared" ref="AE4:AE43" si="20">ROUND(10^(1.90887*LOG(D4)+1.088002*LOG(E4)-4.431495),2)</f>
        <v>0.9</v>
      </c>
      <c r="AF4" s="83">
        <f t="shared" ref="AF4:AF43" si="21">HLOOKUP($D4,AA$3:AE$43,MATCH($A4,$A$3:$A$43,0),1)</f>
        <v>0.96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0.83</v>
      </c>
      <c r="AH4" s="83">
        <f t="shared" ref="AH4:AH43" si="23">ROUND(10^(1.93813902*LOG(D4)+0.96697002*LOG(E4)-4.32216295),2)</f>
        <v>0.9</v>
      </c>
      <c r="AI4" s="83">
        <f t="shared" ref="AI4:AI43" si="24">ROUND(10^(1.82464098*LOG(D4)+0.97625989*LOG(E4)-4.15096808),2)</f>
        <v>0.91</v>
      </c>
      <c r="AJ4" s="83">
        <f t="shared" ref="AJ4:AJ43" si="25">HLOOKUP($D4,AG$3:AI$43,MATCH($A4,$A$3:$A$43,0),1)</f>
        <v>0.9</v>
      </c>
    </row>
    <row r="5" spans="1:36" ht="12.95" customHeight="1" x14ac:dyDescent="0.15">
      <c r="A5" s="82">
        <v>722</v>
      </c>
      <c r="B5" s="108" t="s">
        <v>56</v>
      </c>
      <c r="C5" s="108"/>
      <c r="D5" s="82">
        <v>22</v>
      </c>
      <c r="E5" s="82">
        <v>16</v>
      </c>
      <c r="F5" s="4">
        <f t="shared" si="0"/>
        <v>0.3</v>
      </c>
      <c r="G5" s="5"/>
      <c r="H5" s="82" t="s">
        <v>65</v>
      </c>
      <c r="I5" s="82" t="s">
        <v>299</v>
      </c>
      <c r="J5" s="1" t="s">
        <v>15</v>
      </c>
      <c r="K5" s="83">
        <f t="shared" si="1"/>
        <v>0.28000000000000003</v>
      </c>
      <c r="L5" s="83">
        <f t="shared" si="2"/>
        <v>0.3</v>
      </c>
      <c r="M5" s="83">
        <f t="shared" si="3"/>
        <v>0.3</v>
      </c>
      <c r="N5" s="83">
        <f t="shared" si="4"/>
        <v>0.3</v>
      </c>
      <c r="O5" s="83">
        <f t="shared" si="5"/>
        <v>0.3</v>
      </c>
      <c r="P5" s="83">
        <f t="shared" ref="P5:P43" si="26">HLOOKUP($D5,K$3:O$43,MATCH(A5,$A$3:$A$43,0),1)</f>
        <v>0.3</v>
      </c>
      <c r="Q5" s="83">
        <f t="shared" si="6"/>
        <v>0.28000000000000003</v>
      </c>
      <c r="R5" s="83">
        <f t="shared" si="7"/>
        <v>0.3</v>
      </c>
      <c r="S5" s="83">
        <f t="shared" si="8"/>
        <v>0.3</v>
      </c>
      <c r="T5" s="83">
        <f t="shared" si="9"/>
        <v>0.3</v>
      </c>
      <c r="U5" s="83">
        <f t="shared" si="10"/>
        <v>0.3</v>
      </c>
      <c r="V5" s="83">
        <f t="shared" si="11"/>
        <v>0.32</v>
      </c>
      <c r="W5" s="83">
        <f t="shared" si="12"/>
        <v>0.3</v>
      </c>
      <c r="X5" s="83">
        <f t="shared" si="13"/>
        <v>0.3</v>
      </c>
      <c r="Y5" s="83">
        <f t="shared" si="14"/>
        <v>0.27</v>
      </c>
      <c r="Z5" s="83">
        <f t="shared" si="15"/>
        <v>0.3</v>
      </c>
      <c r="AA5" s="83">
        <f t="shared" si="16"/>
        <v>0.27</v>
      </c>
      <c r="AB5" s="83">
        <f t="shared" si="17"/>
        <v>0.31</v>
      </c>
      <c r="AC5" s="83">
        <f t="shared" si="18"/>
        <v>0.31</v>
      </c>
      <c r="AD5" s="83">
        <f t="shared" si="19"/>
        <v>0.34</v>
      </c>
      <c r="AE5" s="83">
        <f t="shared" si="20"/>
        <v>0.28000000000000003</v>
      </c>
      <c r="AF5" s="83">
        <f t="shared" si="21"/>
        <v>0.31</v>
      </c>
      <c r="AG5" s="83">
        <f t="shared" si="22"/>
        <v>0.27</v>
      </c>
      <c r="AH5" s="83">
        <f t="shared" si="23"/>
        <v>0.28000000000000003</v>
      </c>
      <c r="AI5" s="83">
        <f t="shared" si="24"/>
        <v>0.3</v>
      </c>
      <c r="AJ5" s="83">
        <f t="shared" si="25"/>
        <v>0.28000000000000003</v>
      </c>
    </row>
    <row r="6" spans="1:36" ht="12.95" customHeight="1" x14ac:dyDescent="0.15">
      <c r="A6" s="82">
        <v>723</v>
      </c>
      <c r="B6" s="108" t="s">
        <v>56</v>
      </c>
      <c r="C6" s="108"/>
      <c r="D6" s="82">
        <v>30</v>
      </c>
      <c r="E6" s="82">
        <v>18</v>
      </c>
      <c r="F6" s="4">
        <f t="shared" si="0"/>
        <v>0.59</v>
      </c>
      <c r="G6" s="5"/>
      <c r="H6" s="82"/>
      <c r="I6" s="82"/>
      <c r="J6" s="1" t="s">
        <v>15</v>
      </c>
      <c r="K6" s="83">
        <f t="shared" si="1"/>
        <v>0.53</v>
      </c>
      <c r="L6" s="83">
        <f t="shared" si="2"/>
        <v>0.6</v>
      </c>
      <c r="M6" s="83">
        <f t="shared" si="3"/>
        <v>0.59</v>
      </c>
      <c r="N6" s="83">
        <f t="shared" si="4"/>
        <v>0.59</v>
      </c>
      <c r="O6" s="83">
        <f t="shared" si="5"/>
        <v>0.6</v>
      </c>
      <c r="P6" s="83">
        <f t="shared" si="26"/>
        <v>0.59</v>
      </c>
      <c r="Q6" s="83">
        <f t="shared" si="6"/>
        <v>0.54</v>
      </c>
      <c r="R6" s="83">
        <f t="shared" si="7"/>
        <v>0.62</v>
      </c>
      <c r="S6" s="83">
        <f t="shared" si="8"/>
        <v>0.6</v>
      </c>
      <c r="T6" s="83">
        <f t="shared" si="9"/>
        <v>0.6</v>
      </c>
      <c r="U6" s="83">
        <f t="shared" si="10"/>
        <v>0.6</v>
      </c>
      <c r="V6" s="83">
        <f t="shared" si="11"/>
        <v>0.64</v>
      </c>
      <c r="W6" s="83">
        <f t="shared" si="12"/>
        <v>0.59</v>
      </c>
      <c r="X6" s="83">
        <f t="shared" si="13"/>
        <v>0.59</v>
      </c>
      <c r="Y6" s="83">
        <f t="shared" si="14"/>
        <v>0.56999999999999995</v>
      </c>
      <c r="Z6" s="83">
        <f t="shared" si="15"/>
        <v>0.59</v>
      </c>
      <c r="AA6" s="83">
        <f t="shared" si="16"/>
        <v>0.52</v>
      </c>
      <c r="AB6" s="83">
        <f t="shared" si="17"/>
        <v>0.64</v>
      </c>
      <c r="AC6" s="83">
        <f t="shared" si="18"/>
        <v>0.63</v>
      </c>
      <c r="AD6" s="83">
        <f t="shared" si="19"/>
        <v>0.64</v>
      </c>
      <c r="AE6" s="83">
        <f t="shared" si="20"/>
        <v>0.56999999999999995</v>
      </c>
      <c r="AF6" s="83">
        <f t="shared" si="21"/>
        <v>0.63</v>
      </c>
      <c r="AG6" s="83">
        <f t="shared" si="22"/>
        <v>0.53</v>
      </c>
      <c r="AH6" s="83">
        <f t="shared" si="23"/>
        <v>0.56999999999999995</v>
      </c>
      <c r="AI6" s="83">
        <f t="shared" si="24"/>
        <v>0.59</v>
      </c>
      <c r="AJ6" s="83">
        <f t="shared" si="25"/>
        <v>0.56999999999999995</v>
      </c>
    </row>
    <row r="7" spans="1:36" ht="12.95" customHeight="1" x14ac:dyDescent="0.15">
      <c r="A7" s="82">
        <v>724</v>
      </c>
      <c r="B7" s="108" t="s">
        <v>56</v>
      </c>
      <c r="C7" s="108"/>
      <c r="D7" s="82">
        <v>12</v>
      </c>
      <c r="E7" s="82">
        <v>10</v>
      </c>
      <c r="F7" s="4">
        <f t="shared" si="0"/>
        <v>0.06</v>
      </c>
      <c r="G7" s="5" t="s">
        <v>82</v>
      </c>
      <c r="H7" s="82" t="s">
        <v>65</v>
      </c>
      <c r="I7" s="5" t="s">
        <v>82</v>
      </c>
      <c r="J7" s="1" t="s">
        <v>15</v>
      </c>
      <c r="K7" s="83">
        <f t="shared" si="1"/>
        <v>0.06</v>
      </c>
      <c r="L7" s="83">
        <f t="shared" si="2"/>
        <v>0.06</v>
      </c>
      <c r="M7" s="83">
        <f t="shared" si="3"/>
        <v>0.06</v>
      </c>
      <c r="N7" s="83">
        <f t="shared" si="4"/>
        <v>0.06</v>
      </c>
      <c r="O7" s="83">
        <f t="shared" si="5"/>
        <v>0.06</v>
      </c>
      <c r="P7" s="83">
        <f t="shared" si="26"/>
        <v>0.06</v>
      </c>
      <c r="Q7" s="83">
        <f t="shared" si="6"/>
        <v>0.06</v>
      </c>
      <c r="R7" s="83">
        <f t="shared" si="7"/>
        <v>0.06</v>
      </c>
      <c r="S7" s="83">
        <f t="shared" si="8"/>
        <v>0.06</v>
      </c>
      <c r="T7" s="83">
        <f t="shared" si="9"/>
        <v>0.06</v>
      </c>
      <c r="U7" s="83">
        <f t="shared" si="10"/>
        <v>0.06</v>
      </c>
      <c r="V7" s="83">
        <f t="shared" si="11"/>
        <v>0.06</v>
      </c>
      <c r="W7" s="83">
        <f t="shared" si="12"/>
        <v>0.06</v>
      </c>
      <c r="X7" s="83">
        <f t="shared" si="13"/>
        <v>0.06</v>
      </c>
      <c r="Y7" s="83">
        <f t="shared" si="14"/>
        <v>0.05</v>
      </c>
      <c r="Z7" s="83">
        <f t="shared" si="15"/>
        <v>0.06</v>
      </c>
      <c r="AA7" s="83">
        <f t="shared" si="16"/>
        <v>0.06</v>
      </c>
      <c r="AB7" s="83">
        <f t="shared" si="17"/>
        <v>0.06</v>
      </c>
      <c r="AC7" s="83">
        <f t="shared" si="18"/>
        <v>0.06</v>
      </c>
      <c r="AD7" s="83">
        <f t="shared" si="19"/>
        <v>7.0000000000000007E-2</v>
      </c>
      <c r="AE7" s="83">
        <f t="shared" si="20"/>
        <v>0.05</v>
      </c>
      <c r="AF7" s="83">
        <f t="shared" si="21"/>
        <v>0.06</v>
      </c>
      <c r="AG7" s="83">
        <f t="shared" si="22"/>
        <v>0.05</v>
      </c>
      <c r="AH7" s="83">
        <f t="shared" si="23"/>
        <v>0.05</v>
      </c>
      <c r="AI7" s="83">
        <f t="shared" si="24"/>
        <v>0.06</v>
      </c>
      <c r="AJ7" s="83">
        <f t="shared" si="25"/>
        <v>0.05</v>
      </c>
    </row>
    <row r="8" spans="1:36" ht="12.95" customHeight="1" x14ac:dyDescent="0.15">
      <c r="A8" s="82">
        <v>725</v>
      </c>
      <c r="B8" s="108" t="s">
        <v>56</v>
      </c>
      <c r="C8" s="108"/>
      <c r="D8" s="82">
        <v>18</v>
      </c>
      <c r="E8" s="82">
        <v>16</v>
      </c>
      <c r="F8" s="4">
        <f t="shared" si="0"/>
        <v>0.2</v>
      </c>
      <c r="G8" s="5"/>
      <c r="H8" s="82"/>
      <c r="I8" s="82"/>
      <c r="J8" s="1" t="s">
        <v>15</v>
      </c>
      <c r="K8" s="83">
        <f t="shared" si="1"/>
        <v>0.19</v>
      </c>
      <c r="L8" s="83">
        <f t="shared" si="2"/>
        <v>0.21</v>
      </c>
      <c r="M8" s="83">
        <f t="shared" si="3"/>
        <v>0.21</v>
      </c>
      <c r="N8" s="83">
        <f t="shared" si="4"/>
        <v>0.21</v>
      </c>
      <c r="O8" s="83">
        <f t="shared" si="5"/>
        <v>0.21</v>
      </c>
      <c r="P8" s="83">
        <f t="shared" si="26"/>
        <v>0.21</v>
      </c>
      <c r="Q8" s="83">
        <f t="shared" si="6"/>
        <v>0.19</v>
      </c>
      <c r="R8" s="83">
        <f t="shared" si="7"/>
        <v>0.21</v>
      </c>
      <c r="S8" s="83">
        <f t="shared" si="8"/>
        <v>0.21</v>
      </c>
      <c r="T8" s="83">
        <f t="shared" si="9"/>
        <v>0.22</v>
      </c>
      <c r="U8" s="83">
        <f t="shared" si="10"/>
        <v>0.21</v>
      </c>
      <c r="V8" s="83">
        <f t="shared" si="11"/>
        <v>0.21</v>
      </c>
      <c r="W8" s="83">
        <f t="shared" si="12"/>
        <v>0.2</v>
      </c>
      <c r="X8" s="83">
        <f t="shared" si="13"/>
        <v>0.21</v>
      </c>
      <c r="Y8" s="83">
        <f t="shared" si="14"/>
        <v>0.18</v>
      </c>
      <c r="Z8" s="83">
        <f t="shared" si="15"/>
        <v>0.2</v>
      </c>
      <c r="AA8" s="83">
        <f t="shared" si="16"/>
        <v>0.19</v>
      </c>
      <c r="AB8" s="83">
        <f t="shared" si="17"/>
        <v>0.21</v>
      </c>
      <c r="AC8" s="83">
        <f t="shared" si="18"/>
        <v>0.21</v>
      </c>
      <c r="AD8" s="83">
        <f t="shared" si="19"/>
        <v>0.24</v>
      </c>
      <c r="AE8" s="83">
        <f t="shared" si="20"/>
        <v>0.19</v>
      </c>
      <c r="AF8" s="83">
        <f t="shared" si="21"/>
        <v>0.21</v>
      </c>
      <c r="AG8" s="83">
        <f t="shared" si="22"/>
        <v>0.18</v>
      </c>
      <c r="AH8" s="83">
        <f t="shared" si="23"/>
        <v>0.19</v>
      </c>
      <c r="AI8" s="83">
        <f t="shared" si="24"/>
        <v>0.21</v>
      </c>
      <c r="AJ8" s="83">
        <f t="shared" si="25"/>
        <v>0.19</v>
      </c>
    </row>
    <row r="9" spans="1:36" ht="12.95" customHeight="1" x14ac:dyDescent="0.15">
      <c r="A9" s="82">
        <v>726</v>
      </c>
      <c r="B9" s="108" t="s">
        <v>56</v>
      </c>
      <c r="C9" s="108"/>
      <c r="D9" s="82">
        <v>10</v>
      </c>
      <c r="E9" s="82">
        <v>8</v>
      </c>
      <c r="F9" s="4">
        <f t="shared" si="0"/>
        <v>0.04</v>
      </c>
      <c r="G9" s="5" t="s">
        <v>252</v>
      </c>
      <c r="H9" s="82" t="s">
        <v>55</v>
      </c>
      <c r="I9" s="82"/>
      <c r="J9" s="1" t="s">
        <v>15</v>
      </c>
      <c r="K9" s="83">
        <f t="shared" si="1"/>
        <v>0.03</v>
      </c>
      <c r="L9" s="83">
        <f t="shared" si="2"/>
        <v>0.03</v>
      </c>
      <c r="M9" s="83">
        <f t="shared" si="3"/>
        <v>0.03</v>
      </c>
      <c r="N9" s="83">
        <f t="shared" si="4"/>
        <v>0.04</v>
      </c>
      <c r="O9" s="83">
        <f t="shared" si="5"/>
        <v>0.04</v>
      </c>
      <c r="P9" s="83">
        <f t="shared" si="26"/>
        <v>0.03</v>
      </c>
      <c r="Q9" s="83">
        <f t="shared" si="6"/>
        <v>0.03</v>
      </c>
      <c r="R9" s="83">
        <f t="shared" si="7"/>
        <v>0.03</v>
      </c>
      <c r="S9" s="83">
        <f t="shared" si="8"/>
        <v>0.03</v>
      </c>
      <c r="T9" s="83">
        <f t="shared" si="9"/>
        <v>0.03</v>
      </c>
      <c r="U9" s="83">
        <f t="shared" si="10"/>
        <v>0.03</v>
      </c>
      <c r="V9" s="83">
        <f t="shared" si="11"/>
        <v>0.04</v>
      </c>
      <c r="W9" s="83">
        <f t="shared" si="12"/>
        <v>0.04</v>
      </c>
      <c r="X9" s="83">
        <f t="shared" si="13"/>
        <v>0.03</v>
      </c>
      <c r="Y9" s="83">
        <f t="shared" si="14"/>
        <v>0.03</v>
      </c>
      <c r="Z9" s="83">
        <f t="shared" si="15"/>
        <v>0.04</v>
      </c>
      <c r="AA9" s="83">
        <f t="shared" si="16"/>
        <v>0.03</v>
      </c>
      <c r="AB9" s="83">
        <f t="shared" si="17"/>
        <v>0.03</v>
      </c>
      <c r="AC9" s="83">
        <f t="shared" si="18"/>
        <v>0.03</v>
      </c>
      <c r="AD9" s="83">
        <f t="shared" si="19"/>
        <v>0.04</v>
      </c>
      <c r="AE9" s="83">
        <f t="shared" si="20"/>
        <v>0.03</v>
      </c>
      <c r="AF9" s="83">
        <f t="shared" si="21"/>
        <v>0.03</v>
      </c>
      <c r="AG9" s="83">
        <f t="shared" si="22"/>
        <v>0.03</v>
      </c>
      <c r="AH9" s="83">
        <f t="shared" si="23"/>
        <v>0.03</v>
      </c>
      <c r="AI9" s="83">
        <f t="shared" si="24"/>
        <v>0.04</v>
      </c>
      <c r="AJ9" s="83">
        <f t="shared" si="25"/>
        <v>0.03</v>
      </c>
    </row>
    <row r="10" spans="1:36" ht="12.95" customHeight="1" x14ac:dyDescent="0.15">
      <c r="A10" s="82">
        <v>727</v>
      </c>
      <c r="B10" s="108" t="s">
        <v>56</v>
      </c>
      <c r="C10" s="108"/>
      <c r="D10" s="82">
        <v>16</v>
      </c>
      <c r="E10" s="82">
        <v>12</v>
      </c>
      <c r="F10" s="4">
        <f t="shared" si="0"/>
        <v>0.12</v>
      </c>
      <c r="G10" s="5"/>
      <c r="H10" s="82"/>
      <c r="I10" s="82"/>
      <c r="J10" s="1" t="s">
        <v>15</v>
      </c>
      <c r="K10" s="83">
        <f t="shared" si="1"/>
        <v>0.12</v>
      </c>
      <c r="L10" s="83">
        <f t="shared" si="2"/>
        <v>0.12</v>
      </c>
      <c r="M10" s="83">
        <f t="shared" si="3"/>
        <v>0.12</v>
      </c>
      <c r="N10" s="83">
        <f t="shared" si="4"/>
        <v>0.13</v>
      </c>
      <c r="O10" s="83">
        <f t="shared" si="5"/>
        <v>0.13</v>
      </c>
      <c r="P10" s="83">
        <f t="shared" si="26"/>
        <v>0.12</v>
      </c>
      <c r="Q10" s="83">
        <f t="shared" si="6"/>
        <v>0.12</v>
      </c>
      <c r="R10" s="83">
        <f t="shared" si="7"/>
        <v>0.12</v>
      </c>
      <c r="S10" s="83">
        <f t="shared" si="8"/>
        <v>0.12</v>
      </c>
      <c r="T10" s="83">
        <f t="shared" si="9"/>
        <v>0.12</v>
      </c>
      <c r="U10" s="83">
        <f t="shared" si="10"/>
        <v>0.12</v>
      </c>
      <c r="V10" s="83">
        <f t="shared" si="11"/>
        <v>0.13</v>
      </c>
      <c r="W10" s="83">
        <f t="shared" si="12"/>
        <v>0.12</v>
      </c>
      <c r="X10" s="83">
        <f t="shared" si="13"/>
        <v>0.12</v>
      </c>
      <c r="Y10" s="83">
        <f t="shared" si="14"/>
        <v>0.11</v>
      </c>
      <c r="Z10" s="83">
        <f t="shared" si="15"/>
        <v>0.12</v>
      </c>
      <c r="AA10" s="83">
        <f t="shared" si="16"/>
        <v>0.11</v>
      </c>
      <c r="AB10" s="83">
        <f t="shared" si="17"/>
        <v>0.12</v>
      </c>
      <c r="AC10" s="83">
        <f t="shared" si="18"/>
        <v>0.12</v>
      </c>
      <c r="AD10" s="83">
        <f t="shared" si="19"/>
        <v>0.15</v>
      </c>
      <c r="AE10" s="83">
        <f t="shared" si="20"/>
        <v>0.11</v>
      </c>
      <c r="AF10" s="83">
        <f t="shared" si="21"/>
        <v>0.12</v>
      </c>
      <c r="AG10" s="83">
        <f t="shared" si="22"/>
        <v>0.11</v>
      </c>
      <c r="AH10" s="83">
        <f t="shared" si="23"/>
        <v>0.11</v>
      </c>
      <c r="AI10" s="83">
        <f t="shared" si="24"/>
        <v>0.13</v>
      </c>
      <c r="AJ10" s="83">
        <f t="shared" si="25"/>
        <v>0.11</v>
      </c>
    </row>
    <row r="11" spans="1:36" ht="12.95" customHeight="1" x14ac:dyDescent="0.15">
      <c r="A11" s="82">
        <v>728</v>
      </c>
      <c r="B11" s="108" t="s">
        <v>56</v>
      </c>
      <c r="C11" s="108"/>
      <c r="D11" s="82">
        <v>20</v>
      </c>
      <c r="E11" s="82">
        <v>13</v>
      </c>
      <c r="F11" s="4">
        <f t="shared" si="0"/>
        <v>0.2</v>
      </c>
      <c r="G11" s="5"/>
      <c r="H11" s="82"/>
      <c r="I11" s="82"/>
      <c r="J11" s="1" t="s">
        <v>15</v>
      </c>
      <c r="K11" s="83">
        <f t="shared" si="1"/>
        <v>0.19</v>
      </c>
      <c r="L11" s="83">
        <f t="shared" si="2"/>
        <v>0.2</v>
      </c>
      <c r="M11" s="83">
        <f t="shared" si="3"/>
        <v>0.2</v>
      </c>
      <c r="N11" s="83">
        <f t="shared" si="4"/>
        <v>0.2</v>
      </c>
      <c r="O11" s="83">
        <f t="shared" si="5"/>
        <v>0.21</v>
      </c>
      <c r="P11" s="83">
        <f t="shared" si="26"/>
        <v>0.2</v>
      </c>
      <c r="Q11" s="83">
        <f t="shared" si="6"/>
        <v>0.19</v>
      </c>
      <c r="R11" s="83">
        <f t="shared" si="7"/>
        <v>0.21</v>
      </c>
      <c r="S11" s="83">
        <f t="shared" si="8"/>
        <v>0.2</v>
      </c>
      <c r="T11" s="83">
        <f t="shared" si="9"/>
        <v>0.19</v>
      </c>
      <c r="U11" s="83">
        <f t="shared" si="10"/>
        <v>0.21</v>
      </c>
      <c r="V11" s="83">
        <f t="shared" si="11"/>
        <v>0.22</v>
      </c>
      <c r="W11" s="83">
        <f t="shared" si="12"/>
        <v>0.2</v>
      </c>
      <c r="X11" s="83">
        <f t="shared" si="13"/>
        <v>0.2</v>
      </c>
      <c r="Y11" s="83">
        <f t="shared" si="14"/>
        <v>0.18</v>
      </c>
      <c r="Z11" s="83">
        <f t="shared" si="15"/>
        <v>0.2</v>
      </c>
      <c r="AA11" s="83">
        <f t="shared" si="16"/>
        <v>0.18</v>
      </c>
      <c r="AB11" s="83">
        <f t="shared" si="17"/>
        <v>0.21</v>
      </c>
      <c r="AC11" s="83">
        <f t="shared" si="18"/>
        <v>0.21</v>
      </c>
      <c r="AD11" s="83">
        <f t="shared" si="19"/>
        <v>0.23</v>
      </c>
      <c r="AE11" s="83">
        <f t="shared" si="20"/>
        <v>0.18</v>
      </c>
      <c r="AF11" s="83">
        <f t="shared" si="21"/>
        <v>0.21</v>
      </c>
      <c r="AG11" s="83">
        <f t="shared" si="22"/>
        <v>0.18</v>
      </c>
      <c r="AH11" s="83">
        <f t="shared" si="23"/>
        <v>0.19</v>
      </c>
      <c r="AI11" s="83">
        <f t="shared" si="24"/>
        <v>0.2</v>
      </c>
      <c r="AJ11" s="83">
        <f t="shared" si="25"/>
        <v>0.19</v>
      </c>
    </row>
    <row r="12" spans="1:36" ht="12.95" customHeight="1" x14ac:dyDescent="0.15">
      <c r="A12" s="82">
        <v>729</v>
      </c>
      <c r="B12" s="108" t="s">
        <v>56</v>
      </c>
      <c r="C12" s="108"/>
      <c r="D12" s="82">
        <v>10</v>
      </c>
      <c r="E12" s="82">
        <v>9</v>
      </c>
      <c r="F12" s="4">
        <f t="shared" si="0"/>
        <v>0.04</v>
      </c>
      <c r="G12" s="5" t="s">
        <v>265</v>
      </c>
      <c r="H12" s="82" t="s">
        <v>55</v>
      </c>
      <c r="I12" s="82"/>
      <c r="J12" s="1" t="s">
        <v>15</v>
      </c>
      <c r="K12" s="83">
        <f t="shared" si="1"/>
        <v>0.04</v>
      </c>
      <c r="L12" s="83">
        <f t="shared" si="2"/>
        <v>0.04</v>
      </c>
      <c r="M12" s="83">
        <f t="shared" si="3"/>
        <v>0.04</v>
      </c>
      <c r="N12" s="83">
        <f t="shared" si="4"/>
        <v>0.04</v>
      </c>
      <c r="O12" s="83">
        <f t="shared" si="5"/>
        <v>0.04</v>
      </c>
      <c r="P12" s="83">
        <f t="shared" si="26"/>
        <v>0.04</v>
      </c>
      <c r="Q12" s="83">
        <f t="shared" si="6"/>
        <v>0.04</v>
      </c>
      <c r="R12" s="83">
        <f t="shared" si="7"/>
        <v>0.04</v>
      </c>
      <c r="S12" s="83">
        <f t="shared" si="8"/>
        <v>0.04</v>
      </c>
      <c r="T12" s="83">
        <f t="shared" si="9"/>
        <v>0.04</v>
      </c>
      <c r="U12" s="83">
        <f t="shared" si="10"/>
        <v>0.04</v>
      </c>
      <c r="V12" s="83">
        <f t="shared" si="11"/>
        <v>0.04</v>
      </c>
      <c r="W12" s="83">
        <f t="shared" si="12"/>
        <v>0.04</v>
      </c>
      <c r="X12" s="83">
        <f t="shared" si="13"/>
        <v>0.04</v>
      </c>
      <c r="Y12" s="83">
        <f t="shared" si="14"/>
        <v>0.03</v>
      </c>
      <c r="Z12" s="83">
        <f t="shared" si="15"/>
        <v>0.04</v>
      </c>
      <c r="AA12" s="83">
        <f t="shared" si="16"/>
        <v>0.04</v>
      </c>
      <c r="AB12" s="83">
        <f t="shared" si="17"/>
        <v>0.04</v>
      </c>
      <c r="AC12" s="83">
        <f t="shared" si="18"/>
        <v>0.04</v>
      </c>
      <c r="AD12" s="83">
        <f t="shared" si="19"/>
        <v>0.05</v>
      </c>
      <c r="AE12" s="83">
        <f t="shared" si="20"/>
        <v>0.03</v>
      </c>
      <c r="AF12" s="83">
        <f t="shared" si="21"/>
        <v>0.04</v>
      </c>
      <c r="AG12" s="83">
        <f t="shared" si="22"/>
        <v>0.04</v>
      </c>
      <c r="AH12" s="83">
        <f t="shared" si="23"/>
        <v>0.03</v>
      </c>
      <c r="AI12" s="83">
        <f t="shared" si="24"/>
        <v>0.04</v>
      </c>
      <c r="AJ12" s="83">
        <f t="shared" si="25"/>
        <v>0.04</v>
      </c>
    </row>
    <row r="13" spans="1:36" ht="12.95" customHeight="1" x14ac:dyDescent="0.15">
      <c r="A13" s="82">
        <v>730</v>
      </c>
      <c r="B13" s="108" t="s">
        <v>56</v>
      </c>
      <c r="C13" s="108"/>
      <c r="D13" s="82">
        <v>28</v>
      </c>
      <c r="E13" s="82">
        <v>18</v>
      </c>
      <c r="F13" s="4">
        <f t="shared" si="0"/>
        <v>0.52</v>
      </c>
      <c r="G13" s="5" t="s">
        <v>62</v>
      </c>
      <c r="H13" s="82"/>
      <c r="I13" s="82"/>
      <c r="J13" s="1" t="s">
        <v>15</v>
      </c>
      <c r="K13" s="83">
        <f t="shared" si="1"/>
        <v>0.47</v>
      </c>
      <c r="L13" s="83">
        <f t="shared" si="2"/>
        <v>0.53</v>
      </c>
      <c r="M13" s="83">
        <f t="shared" si="3"/>
        <v>0.52</v>
      </c>
      <c r="N13" s="83">
        <f t="shared" si="4"/>
        <v>0.52</v>
      </c>
      <c r="O13" s="83">
        <f t="shared" si="5"/>
        <v>0.53</v>
      </c>
      <c r="P13" s="83">
        <f t="shared" si="26"/>
        <v>0.52</v>
      </c>
      <c r="Q13" s="83">
        <f t="shared" si="6"/>
        <v>0.48</v>
      </c>
      <c r="R13" s="83">
        <f t="shared" si="7"/>
        <v>0.54</v>
      </c>
      <c r="S13" s="83">
        <f t="shared" si="8"/>
        <v>0.53</v>
      </c>
      <c r="T13" s="83">
        <f t="shared" si="9"/>
        <v>0.53</v>
      </c>
      <c r="U13" s="83">
        <f t="shared" si="10"/>
        <v>0.53</v>
      </c>
      <c r="V13" s="83">
        <f t="shared" si="11"/>
        <v>0.56000000000000005</v>
      </c>
      <c r="W13" s="83">
        <f t="shared" si="12"/>
        <v>0.52</v>
      </c>
      <c r="X13" s="83">
        <f t="shared" si="13"/>
        <v>0.52</v>
      </c>
      <c r="Y13" s="83">
        <f t="shared" si="14"/>
        <v>0.5</v>
      </c>
      <c r="Z13" s="83">
        <f t="shared" si="15"/>
        <v>0.52</v>
      </c>
      <c r="AA13" s="83">
        <f t="shared" si="16"/>
        <v>0.46</v>
      </c>
      <c r="AB13" s="83">
        <f t="shared" si="17"/>
        <v>0.56000000000000005</v>
      </c>
      <c r="AC13" s="83">
        <f t="shared" si="18"/>
        <v>0.55000000000000004</v>
      </c>
      <c r="AD13" s="83">
        <f t="shared" si="19"/>
        <v>0.56999999999999995</v>
      </c>
      <c r="AE13" s="83">
        <f t="shared" si="20"/>
        <v>0.5</v>
      </c>
      <c r="AF13" s="83">
        <f t="shared" si="21"/>
        <v>0.55000000000000004</v>
      </c>
      <c r="AG13" s="83">
        <f t="shared" si="22"/>
        <v>0.47</v>
      </c>
      <c r="AH13" s="83">
        <f t="shared" si="23"/>
        <v>0.5</v>
      </c>
      <c r="AI13" s="83">
        <f t="shared" si="24"/>
        <v>0.52</v>
      </c>
      <c r="AJ13" s="83">
        <f t="shared" si="25"/>
        <v>0.5</v>
      </c>
    </row>
    <row r="14" spans="1:36" ht="12.95" customHeight="1" x14ac:dyDescent="0.15">
      <c r="A14" s="82">
        <v>731</v>
      </c>
      <c r="B14" s="108" t="s">
        <v>56</v>
      </c>
      <c r="C14" s="108"/>
      <c r="D14" s="82">
        <v>10</v>
      </c>
      <c r="E14" s="82">
        <v>10</v>
      </c>
      <c r="F14" s="4">
        <f t="shared" si="0"/>
        <v>0.04</v>
      </c>
      <c r="G14" s="5"/>
      <c r="H14" s="82" t="s">
        <v>65</v>
      </c>
      <c r="I14" s="82" t="s">
        <v>299</v>
      </c>
      <c r="J14" s="1" t="s">
        <v>15</v>
      </c>
      <c r="K14" s="83">
        <f t="shared" si="1"/>
        <v>0.04</v>
      </c>
      <c r="L14" s="83">
        <f t="shared" si="2"/>
        <v>0.04</v>
      </c>
      <c r="M14" s="83">
        <f t="shared" si="3"/>
        <v>0.04</v>
      </c>
      <c r="N14" s="83">
        <f t="shared" si="4"/>
        <v>0.05</v>
      </c>
      <c r="O14" s="83">
        <f t="shared" si="5"/>
        <v>0.05</v>
      </c>
      <c r="P14" s="83">
        <f t="shared" si="26"/>
        <v>0.04</v>
      </c>
      <c r="Q14" s="83">
        <f t="shared" si="6"/>
        <v>0.04</v>
      </c>
      <c r="R14" s="83">
        <f t="shared" si="7"/>
        <v>0.04</v>
      </c>
      <c r="S14" s="83">
        <f t="shared" si="8"/>
        <v>0.04</v>
      </c>
      <c r="T14" s="83">
        <f t="shared" si="9"/>
        <v>0.04</v>
      </c>
      <c r="U14" s="83">
        <f t="shared" si="10"/>
        <v>0.04</v>
      </c>
      <c r="V14" s="83">
        <f t="shared" si="11"/>
        <v>0.04</v>
      </c>
      <c r="W14" s="83">
        <f t="shared" si="12"/>
        <v>0.04</v>
      </c>
      <c r="X14" s="83">
        <f t="shared" si="13"/>
        <v>0.04</v>
      </c>
      <c r="Y14" s="83">
        <f t="shared" si="14"/>
        <v>0.04</v>
      </c>
      <c r="Z14" s="83">
        <f t="shared" si="15"/>
        <v>0.04</v>
      </c>
      <c r="AA14" s="83">
        <f t="shared" si="16"/>
        <v>0.04</v>
      </c>
      <c r="AB14" s="83">
        <f t="shared" si="17"/>
        <v>0.04</v>
      </c>
      <c r="AC14" s="83">
        <f t="shared" si="18"/>
        <v>0.04</v>
      </c>
      <c r="AD14" s="83">
        <f t="shared" si="19"/>
        <v>0.06</v>
      </c>
      <c r="AE14" s="83">
        <f t="shared" si="20"/>
        <v>0.04</v>
      </c>
      <c r="AF14" s="83">
        <f t="shared" si="21"/>
        <v>0.04</v>
      </c>
      <c r="AG14" s="83">
        <f t="shared" si="22"/>
        <v>0.04</v>
      </c>
      <c r="AH14" s="83">
        <f t="shared" si="23"/>
        <v>0.04</v>
      </c>
      <c r="AI14" s="83">
        <f t="shared" si="24"/>
        <v>0.04</v>
      </c>
      <c r="AJ14" s="83">
        <f t="shared" si="25"/>
        <v>0.04</v>
      </c>
    </row>
    <row r="15" spans="1:36" ht="12.95" customHeight="1" x14ac:dyDescent="0.15">
      <c r="A15" s="82">
        <v>732</v>
      </c>
      <c r="B15" s="108" t="s">
        <v>56</v>
      </c>
      <c r="C15" s="108"/>
      <c r="D15" s="82">
        <v>12</v>
      </c>
      <c r="E15" s="82">
        <v>9</v>
      </c>
      <c r="F15" s="4">
        <f t="shared" si="0"/>
        <v>0.06</v>
      </c>
      <c r="G15" s="5" t="s">
        <v>265</v>
      </c>
      <c r="H15" s="82" t="s">
        <v>55</v>
      </c>
      <c r="I15" s="82"/>
      <c r="J15" s="1" t="s">
        <v>15</v>
      </c>
      <c r="K15" s="83">
        <f t="shared" si="1"/>
        <v>0.05</v>
      </c>
      <c r="L15" s="83">
        <f t="shared" si="2"/>
        <v>0.05</v>
      </c>
      <c r="M15" s="83">
        <f t="shared" si="3"/>
        <v>0.05</v>
      </c>
      <c r="N15" s="83">
        <f t="shared" si="4"/>
        <v>0.06</v>
      </c>
      <c r="O15" s="83">
        <f t="shared" si="5"/>
        <v>0.06</v>
      </c>
      <c r="P15" s="83">
        <f t="shared" si="26"/>
        <v>0.05</v>
      </c>
      <c r="Q15" s="83">
        <f t="shared" si="6"/>
        <v>0.05</v>
      </c>
      <c r="R15" s="83">
        <f t="shared" si="7"/>
        <v>0.05</v>
      </c>
      <c r="S15" s="83">
        <f t="shared" si="8"/>
        <v>0.05</v>
      </c>
      <c r="T15" s="83">
        <f t="shared" si="9"/>
        <v>0.05</v>
      </c>
      <c r="U15" s="83">
        <f t="shared" si="10"/>
        <v>0.05</v>
      </c>
      <c r="V15" s="83">
        <f t="shared" si="11"/>
        <v>0.06</v>
      </c>
      <c r="W15" s="83">
        <f t="shared" si="12"/>
        <v>0.06</v>
      </c>
      <c r="X15" s="83">
        <f t="shared" si="13"/>
        <v>0.05</v>
      </c>
      <c r="Y15" s="83">
        <f t="shared" si="14"/>
        <v>0.05</v>
      </c>
      <c r="Z15" s="83">
        <f t="shared" si="15"/>
        <v>0.06</v>
      </c>
      <c r="AA15" s="83">
        <f t="shared" si="16"/>
        <v>0.05</v>
      </c>
      <c r="AB15" s="83">
        <f t="shared" si="17"/>
        <v>0.05</v>
      </c>
      <c r="AC15" s="83">
        <f t="shared" si="18"/>
        <v>0.05</v>
      </c>
      <c r="AD15" s="83">
        <f t="shared" si="19"/>
        <v>7.0000000000000007E-2</v>
      </c>
      <c r="AE15" s="83">
        <f t="shared" si="20"/>
        <v>0.05</v>
      </c>
      <c r="AF15" s="83">
        <f t="shared" si="21"/>
        <v>0.05</v>
      </c>
      <c r="AG15" s="83">
        <f t="shared" si="22"/>
        <v>0.05</v>
      </c>
      <c r="AH15" s="83">
        <f t="shared" si="23"/>
        <v>0.05</v>
      </c>
      <c r="AI15" s="83">
        <f t="shared" si="24"/>
        <v>0.06</v>
      </c>
      <c r="AJ15" s="83">
        <f t="shared" si="25"/>
        <v>0.05</v>
      </c>
    </row>
    <row r="16" spans="1:36" ht="12.95" customHeight="1" x14ac:dyDescent="0.15">
      <c r="A16" s="82">
        <v>733</v>
      </c>
      <c r="B16" s="108" t="s">
        <v>56</v>
      </c>
      <c r="C16" s="108"/>
      <c r="D16" s="82">
        <v>14</v>
      </c>
      <c r="E16" s="82">
        <v>10</v>
      </c>
      <c r="F16" s="4">
        <f t="shared" si="0"/>
        <v>0.08</v>
      </c>
      <c r="G16" s="5" t="s">
        <v>82</v>
      </c>
      <c r="H16" s="82" t="s">
        <v>65</v>
      </c>
      <c r="I16" s="5" t="s">
        <v>82</v>
      </c>
      <c r="J16" s="1" t="s">
        <v>15</v>
      </c>
      <c r="K16" s="83">
        <f t="shared" si="1"/>
        <v>0.08</v>
      </c>
      <c r="L16" s="83">
        <f t="shared" si="2"/>
        <v>0.08</v>
      </c>
      <c r="M16" s="83">
        <f t="shared" si="3"/>
        <v>0.08</v>
      </c>
      <c r="N16" s="83">
        <f t="shared" si="4"/>
        <v>0.08</v>
      </c>
      <c r="O16" s="83">
        <f t="shared" si="5"/>
        <v>0.08</v>
      </c>
      <c r="P16" s="83">
        <f t="shared" si="26"/>
        <v>0.08</v>
      </c>
      <c r="Q16" s="83">
        <f t="shared" si="6"/>
        <v>0.08</v>
      </c>
      <c r="R16" s="83">
        <f t="shared" si="7"/>
        <v>0.08</v>
      </c>
      <c r="S16" s="83">
        <f t="shared" si="8"/>
        <v>0.08</v>
      </c>
      <c r="T16" s="83">
        <f t="shared" si="9"/>
        <v>7.0000000000000007E-2</v>
      </c>
      <c r="U16" s="83">
        <f t="shared" si="10"/>
        <v>0.08</v>
      </c>
      <c r="V16" s="83">
        <f t="shared" si="11"/>
        <v>0.08</v>
      </c>
      <c r="W16" s="83">
        <f t="shared" si="12"/>
        <v>0.08</v>
      </c>
      <c r="X16" s="83">
        <f t="shared" si="13"/>
        <v>0.08</v>
      </c>
      <c r="Y16" s="83">
        <f t="shared" si="14"/>
        <v>7.0000000000000007E-2</v>
      </c>
      <c r="Z16" s="83">
        <f t="shared" si="15"/>
        <v>0.08</v>
      </c>
      <c r="AA16" s="83">
        <f t="shared" si="16"/>
        <v>7.0000000000000007E-2</v>
      </c>
      <c r="AB16" s="83">
        <f t="shared" si="17"/>
        <v>0.08</v>
      </c>
      <c r="AC16" s="83">
        <f t="shared" si="18"/>
        <v>0.08</v>
      </c>
      <c r="AD16" s="83">
        <f t="shared" si="19"/>
        <v>0.1</v>
      </c>
      <c r="AE16" s="83">
        <f t="shared" si="20"/>
        <v>7.0000000000000007E-2</v>
      </c>
      <c r="AF16" s="83">
        <f t="shared" si="21"/>
        <v>0.08</v>
      </c>
      <c r="AG16" s="83">
        <f t="shared" si="22"/>
        <v>7.0000000000000007E-2</v>
      </c>
      <c r="AH16" s="83">
        <f t="shared" si="23"/>
        <v>7.0000000000000007E-2</v>
      </c>
      <c r="AI16" s="83">
        <f t="shared" si="24"/>
        <v>0.08</v>
      </c>
      <c r="AJ16" s="83">
        <f t="shared" si="25"/>
        <v>7.0000000000000007E-2</v>
      </c>
    </row>
    <row r="17" spans="1:36" ht="12.95" customHeight="1" x14ac:dyDescent="0.15">
      <c r="A17" s="82">
        <v>734</v>
      </c>
      <c r="B17" s="108" t="s">
        <v>56</v>
      </c>
      <c r="C17" s="108"/>
      <c r="D17" s="82">
        <v>18</v>
      </c>
      <c r="E17" s="82">
        <v>15</v>
      </c>
      <c r="F17" s="4">
        <f t="shared" si="0"/>
        <v>0.19</v>
      </c>
      <c r="G17" s="82"/>
      <c r="H17" s="82"/>
      <c r="I17" s="82"/>
      <c r="J17" s="1" t="s">
        <v>15</v>
      </c>
      <c r="K17" s="83">
        <f t="shared" si="1"/>
        <v>0.18</v>
      </c>
      <c r="L17" s="83">
        <f t="shared" si="2"/>
        <v>0.19</v>
      </c>
      <c r="M17" s="83">
        <f t="shared" si="3"/>
        <v>0.19</v>
      </c>
      <c r="N17" s="83">
        <f t="shared" si="4"/>
        <v>0.2</v>
      </c>
      <c r="O17" s="83">
        <f t="shared" si="5"/>
        <v>0.2</v>
      </c>
      <c r="P17" s="83">
        <f t="shared" si="26"/>
        <v>0.19</v>
      </c>
      <c r="Q17" s="83">
        <f t="shared" si="6"/>
        <v>0.18</v>
      </c>
      <c r="R17" s="83">
        <f t="shared" si="7"/>
        <v>0.19</v>
      </c>
      <c r="S17" s="83">
        <f t="shared" si="8"/>
        <v>0.2</v>
      </c>
      <c r="T17" s="83">
        <f t="shared" si="9"/>
        <v>0.2</v>
      </c>
      <c r="U17" s="83">
        <f t="shared" si="10"/>
        <v>0.19</v>
      </c>
      <c r="V17" s="83">
        <f t="shared" si="11"/>
        <v>0.2</v>
      </c>
      <c r="W17" s="83">
        <f t="shared" si="12"/>
        <v>0.19</v>
      </c>
      <c r="X17" s="83">
        <f t="shared" si="13"/>
        <v>0.19</v>
      </c>
      <c r="Y17" s="83">
        <f t="shared" si="14"/>
        <v>0.17</v>
      </c>
      <c r="Z17" s="83">
        <f t="shared" si="15"/>
        <v>0.19</v>
      </c>
      <c r="AA17" s="83">
        <f t="shared" si="16"/>
        <v>0.17</v>
      </c>
      <c r="AB17" s="83">
        <f t="shared" si="17"/>
        <v>0.19</v>
      </c>
      <c r="AC17" s="83">
        <f t="shared" si="18"/>
        <v>0.2</v>
      </c>
      <c r="AD17" s="83">
        <f t="shared" si="19"/>
        <v>0.23</v>
      </c>
      <c r="AE17" s="83">
        <f t="shared" si="20"/>
        <v>0.18</v>
      </c>
      <c r="AF17" s="83">
        <f t="shared" si="21"/>
        <v>0.19</v>
      </c>
      <c r="AG17" s="83">
        <f t="shared" si="22"/>
        <v>0.17</v>
      </c>
      <c r="AH17" s="83">
        <f t="shared" si="23"/>
        <v>0.18</v>
      </c>
      <c r="AI17" s="83">
        <f t="shared" si="24"/>
        <v>0.19</v>
      </c>
      <c r="AJ17" s="83">
        <f t="shared" si="25"/>
        <v>0.18</v>
      </c>
    </row>
    <row r="18" spans="1:36" ht="12.95" customHeight="1" x14ac:dyDescent="0.15">
      <c r="A18" s="82">
        <v>735</v>
      </c>
      <c r="B18" s="108" t="s">
        <v>56</v>
      </c>
      <c r="C18" s="108"/>
      <c r="D18" s="82">
        <v>30</v>
      </c>
      <c r="E18" s="82">
        <v>18</v>
      </c>
      <c r="F18" s="4">
        <f t="shared" si="0"/>
        <v>0.59</v>
      </c>
      <c r="G18" s="5"/>
      <c r="H18" s="82"/>
      <c r="I18" s="82"/>
      <c r="J18" s="1" t="s">
        <v>15</v>
      </c>
      <c r="K18" s="83">
        <f t="shared" si="1"/>
        <v>0.53</v>
      </c>
      <c r="L18" s="83">
        <f t="shared" si="2"/>
        <v>0.6</v>
      </c>
      <c r="M18" s="83">
        <f t="shared" si="3"/>
        <v>0.59</v>
      </c>
      <c r="N18" s="83">
        <f t="shared" si="4"/>
        <v>0.59</v>
      </c>
      <c r="O18" s="83">
        <f t="shared" si="5"/>
        <v>0.6</v>
      </c>
      <c r="P18" s="83">
        <f t="shared" si="26"/>
        <v>0.59</v>
      </c>
      <c r="Q18" s="83">
        <f t="shared" si="6"/>
        <v>0.54</v>
      </c>
      <c r="R18" s="83">
        <f t="shared" si="7"/>
        <v>0.62</v>
      </c>
      <c r="S18" s="83">
        <f t="shared" si="8"/>
        <v>0.6</v>
      </c>
      <c r="T18" s="83">
        <f t="shared" si="9"/>
        <v>0.6</v>
      </c>
      <c r="U18" s="83">
        <f t="shared" si="10"/>
        <v>0.6</v>
      </c>
      <c r="V18" s="83">
        <f t="shared" si="11"/>
        <v>0.64</v>
      </c>
      <c r="W18" s="83">
        <f t="shared" si="12"/>
        <v>0.59</v>
      </c>
      <c r="X18" s="83">
        <f t="shared" si="13"/>
        <v>0.59</v>
      </c>
      <c r="Y18" s="83">
        <f t="shared" si="14"/>
        <v>0.56999999999999995</v>
      </c>
      <c r="Z18" s="83">
        <f t="shared" si="15"/>
        <v>0.59</v>
      </c>
      <c r="AA18" s="83">
        <f t="shared" si="16"/>
        <v>0.52</v>
      </c>
      <c r="AB18" s="83">
        <f t="shared" si="17"/>
        <v>0.64</v>
      </c>
      <c r="AC18" s="83">
        <f t="shared" si="18"/>
        <v>0.63</v>
      </c>
      <c r="AD18" s="83">
        <f t="shared" si="19"/>
        <v>0.64</v>
      </c>
      <c r="AE18" s="83">
        <f t="shared" si="20"/>
        <v>0.56999999999999995</v>
      </c>
      <c r="AF18" s="83">
        <f t="shared" si="21"/>
        <v>0.63</v>
      </c>
      <c r="AG18" s="83">
        <f t="shared" si="22"/>
        <v>0.53</v>
      </c>
      <c r="AH18" s="83">
        <f t="shared" si="23"/>
        <v>0.56999999999999995</v>
      </c>
      <c r="AI18" s="83">
        <f t="shared" si="24"/>
        <v>0.59</v>
      </c>
      <c r="AJ18" s="83">
        <f t="shared" si="25"/>
        <v>0.56999999999999995</v>
      </c>
    </row>
    <row r="19" spans="1:36" ht="12.95" customHeight="1" x14ac:dyDescent="0.15">
      <c r="A19" s="82">
        <v>736</v>
      </c>
      <c r="B19" s="108" t="s">
        <v>56</v>
      </c>
      <c r="C19" s="108"/>
      <c r="D19" s="82">
        <v>10</v>
      </c>
      <c r="E19" s="82">
        <v>8</v>
      </c>
      <c r="F19" s="4">
        <f t="shared" si="0"/>
        <v>0.04</v>
      </c>
      <c r="G19" s="5" t="s">
        <v>265</v>
      </c>
      <c r="H19" s="82" t="s">
        <v>55</v>
      </c>
      <c r="I19" s="82"/>
      <c r="J19" s="1" t="s">
        <v>15</v>
      </c>
      <c r="K19" s="83">
        <f t="shared" si="1"/>
        <v>0.03</v>
      </c>
      <c r="L19" s="83">
        <f t="shared" si="2"/>
        <v>0.03</v>
      </c>
      <c r="M19" s="83">
        <f t="shared" si="3"/>
        <v>0.03</v>
      </c>
      <c r="N19" s="83">
        <f t="shared" si="4"/>
        <v>0.04</v>
      </c>
      <c r="O19" s="83">
        <f t="shared" si="5"/>
        <v>0.04</v>
      </c>
      <c r="P19" s="83">
        <f t="shared" si="26"/>
        <v>0.03</v>
      </c>
      <c r="Q19" s="83">
        <f t="shared" si="6"/>
        <v>0.03</v>
      </c>
      <c r="R19" s="83">
        <f t="shared" si="7"/>
        <v>0.03</v>
      </c>
      <c r="S19" s="83">
        <f t="shared" si="8"/>
        <v>0.03</v>
      </c>
      <c r="T19" s="83">
        <f t="shared" si="9"/>
        <v>0.03</v>
      </c>
      <c r="U19" s="83">
        <f t="shared" si="10"/>
        <v>0.03</v>
      </c>
      <c r="V19" s="83">
        <f t="shared" si="11"/>
        <v>0.04</v>
      </c>
      <c r="W19" s="83">
        <f t="shared" si="12"/>
        <v>0.04</v>
      </c>
      <c r="X19" s="83">
        <f t="shared" si="13"/>
        <v>0.03</v>
      </c>
      <c r="Y19" s="83">
        <f t="shared" si="14"/>
        <v>0.03</v>
      </c>
      <c r="Z19" s="83">
        <f t="shared" si="15"/>
        <v>0.04</v>
      </c>
      <c r="AA19" s="83">
        <f t="shared" si="16"/>
        <v>0.03</v>
      </c>
      <c r="AB19" s="83">
        <f t="shared" si="17"/>
        <v>0.03</v>
      </c>
      <c r="AC19" s="83">
        <f t="shared" si="18"/>
        <v>0.03</v>
      </c>
      <c r="AD19" s="83">
        <f t="shared" si="19"/>
        <v>0.04</v>
      </c>
      <c r="AE19" s="83">
        <f t="shared" si="20"/>
        <v>0.03</v>
      </c>
      <c r="AF19" s="83">
        <f t="shared" si="21"/>
        <v>0.03</v>
      </c>
      <c r="AG19" s="83">
        <f t="shared" si="22"/>
        <v>0.03</v>
      </c>
      <c r="AH19" s="83">
        <f t="shared" si="23"/>
        <v>0.03</v>
      </c>
      <c r="AI19" s="83">
        <f t="shared" si="24"/>
        <v>0.04</v>
      </c>
      <c r="AJ19" s="83">
        <f t="shared" si="25"/>
        <v>0.03</v>
      </c>
    </row>
    <row r="20" spans="1:36" ht="12.95" customHeight="1" x14ac:dyDescent="0.15">
      <c r="A20" s="82">
        <v>737</v>
      </c>
      <c r="B20" s="108" t="s">
        <v>57</v>
      </c>
      <c r="C20" s="108"/>
      <c r="D20" s="82">
        <v>10</v>
      </c>
      <c r="E20" s="82">
        <v>8</v>
      </c>
      <c r="F20" s="4">
        <f t="shared" si="0"/>
        <v>0.03</v>
      </c>
      <c r="G20" s="5" t="s">
        <v>265</v>
      </c>
      <c r="H20" s="82" t="s">
        <v>55</v>
      </c>
      <c r="I20" s="82"/>
      <c r="J20" s="1" t="s">
        <v>15</v>
      </c>
      <c r="K20" s="83">
        <f t="shared" si="1"/>
        <v>0.03</v>
      </c>
      <c r="L20" s="83">
        <f t="shared" si="2"/>
        <v>0.03</v>
      </c>
      <c r="M20" s="83">
        <f t="shared" si="3"/>
        <v>0.03</v>
      </c>
      <c r="N20" s="83">
        <f t="shared" si="4"/>
        <v>0.04</v>
      </c>
      <c r="O20" s="83">
        <f t="shared" si="5"/>
        <v>0.04</v>
      </c>
      <c r="P20" s="83">
        <f t="shared" si="26"/>
        <v>0.03</v>
      </c>
      <c r="Q20" s="83">
        <f t="shared" si="6"/>
        <v>0.03</v>
      </c>
      <c r="R20" s="83">
        <f t="shared" si="7"/>
        <v>0.03</v>
      </c>
      <c r="S20" s="83">
        <f t="shared" si="8"/>
        <v>0.03</v>
      </c>
      <c r="T20" s="83">
        <f t="shared" si="9"/>
        <v>0.03</v>
      </c>
      <c r="U20" s="83">
        <f t="shared" si="10"/>
        <v>0.03</v>
      </c>
      <c r="V20" s="83">
        <f t="shared" si="11"/>
        <v>0.04</v>
      </c>
      <c r="W20" s="83">
        <f t="shared" si="12"/>
        <v>0.04</v>
      </c>
      <c r="X20" s="83">
        <f t="shared" si="13"/>
        <v>0.03</v>
      </c>
      <c r="Y20" s="83">
        <f t="shared" si="14"/>
        <v>0.03</v>
      </c>
      <c r="Z20" s="83">
        <f t="shared" si="15"/>
        <v>0.04</v>
      </c>
      <c r="AA20" s="83">
        <f t="shared" si="16"/>
        <v>0.03</v>
      </c>
      <c r="AB20" s="83">
        <f t="shared" si="17"/>
        <v>0.03</v>
      </c>
      <c r="AC20" s="83">
        <f t="shared" si="18"/>
        <v>0.03</v>
      </c>
      <c r="AD20" s="83">
        <f t="shared" si="19"/>
        <v>0.04</v>
      </c>
      <c r="AE20" s="83">
        <f t="shared" si="20"/>
        <v>0.03</v>
      </c>
      <c r="AF20" s="83">
        <f t="shared" si="21"/>
        <v>0.03</v>
      </c>
      <c r="AG20" s="83">
        <f t="shared" si="22"/>
        <v>0.03</v>
      </c>
      <c r="AH20" s="83">
        <f t="shared" si="23"/>
        <v>0.03</v>
      </c>
      <c r="AI20" s="83">
        <f t="shared" si="24"/>
        <v>0.04</v>
      </c>
      <c r="AJ20" s="83">
        <f t="shared" si="25"/>
        <v>0.03</v>
      </c>
    </row>
    <row r="21" spans="1:36" ht="12.95" customHeight="1" x14ac:dyDescent="0.15">
      <c r="A21" s="82">
        <v>738</v>
      </c>
      <c r="B21" s="108" t="s">
        <v>86</v>
      </c>
      <c r="C21" s="108"/>
      <c r="D21" s="82">
        <v>20</v>
      </c>
      <c r="E21" s="82">
        <v>11</v>
      </c>
      <c r="F21" s="4">
        <f t="shared" si="0"/>
        <v>0.16</v>
      </c>
      <c r="G21" s="5"/>
      <c r="H21" s="82" t="s">
        <v>65</v>
      </c>
      <c r="I21" s="82" t="s">
        <v>299</v>
      </c>
      <c r="J21" s="1" t="s">
        <v>15</v>
      </c>
      <c r="K21" s="83">
        <f t="shared" si="1"/>
        <v>0.16</v>
      </c>
      <c r="L21" s="83">
        <f t="shared" si="2"/>
        <v>0.17</v>
      </c>
      <c r="M21" s="83">
        <f t="shared" si="3"/>
        <v>0.16</v>
      </c>
      <c r="N21" s="83">
        <f t="shared" si="4"/>
        <v>0.17</v>
      </c>
      <c r="O21" s="83">
        <f t="shared" si="5"/>
        <v>0.18</v>
      </c>
      <c r="P21" s="83">
        <f t="shared" si="26"/>
        <v>0.17</v>
      </c>
      <c r="Q21" s="83">
        <f t="shared" si="6"/>
        <v>0.16</v>
      </c>
      <c r="R21" s="83">
        <f t="shared" si="7"/>
        <v>0.17</v>
      </c>
      <c r="S21" s="83">
        <f t="shared" si="8"/>
        <v>0.17</v>
      </c>
      <c r="T21" s="83">
        <f t="shared" si="9"/>
        <v>0.16</v>
      </c>
      <c r="U21" s="83">
        <f t="shared" si="10"/>
        <v>0.17</v>
      </c>
      <c r="V21" s="83">
        <f t="shared" si="11"/>
        <v>0.18</v>
      </c>
      <c r="W21" s="83">
        <f t="shared" si="12"/>
        <v>0.17</v>
      </c>
      <c r="X21" s="83">
        <f t="shared" si="13"/>
        <v>0.17</v>
      </c>
      <c r="Y21" s="83">
        <f t="shared" si="14"/>
        <v>0.16</v>
      </c>
      <c r="Z21" s="83">
        <f t="shared" si="15"/>
        <v>0.17</v>
      </c>
      <c r="AA21" s="83">
        <f t="shared" si="16"/>
        <v>0.16</v>
      </c>
      <c r="AB21" s="83">
        <f t="shared" si="17"/>
        <v>0.18</v>
      </c>
      <c r="AC21" s="83">
        <f t="shared" si="18"/>
        <v>0.17</v>
      </c>
      <c r="AD21" s="83">
        <f t="shared" si="19"/>
        <v>0.19</v>
      </c>
      <c r="AE21" s="83">
        <f t="shared" si="20"/>
        <v>0.15</v>
      </c>
      <c r="AF21" s="83">
        <f t="shared" si="21"/>
        <v>0.18</v>
      </c>
      <c r="AG21" s="83">
        <f t="shared" si="22"/>
        <v>0.16</v>
      </c>
      <c r="AH21" s="83">
        <f t="shared" si="23"/>
        <v>0.16</v>
      </c>
      <c r="AI21" s="83">
        <f t="shared" si="24"/>
        <v>0.17</v>
      </c>
      <c r="AJ21" s="83">
        <f t="shared" si="25"/>
        <v>0.16</v>
      </c>
    </row>
    <row r="22" spans="1:36" ht="12.95" customHeight="1" x14ac:dyDescent="0.15">
      <c r="A22" s="82">
        <v>739</v>
      </c>
      <c r="B22" s="108" t="s">
        <v>68</v>
      </c>
      <c r="C22" s="108"/>
      <c r="D22" s="82">
        <v>16</v>
      </c>
      <c r="E22" s="82">
        <v>12</v>
      </c>
      <c r="F22" s="4">
        <f t="shared" si="0"/>
        <v>0.11</v>
      </c>
      <c r="G22" s="5"/>
      <c r="H22" s="82"/>
      <c r="I22" s="82"/>
      <c r="J22" s="1" t="s">
        <v>15</v>
      </c>
      <c r="K22" s="83">
        <f t="shared" si="1"/>
        <v>0.12</v>
      </c>
      <c r="L22" s="83">
        <f t="shared" si="2"/>
        <v>0.12</v>
      </c>
      <c r="M22" s="83">
        <f t="shared" si="3"/>
        <v>0.12</v>
      </c>
      <c r="N22" s="83">
        <f t="shared" si="4"/>
        <v>0.13</v>
      </c>
      <c r="O22" s="83">
        <f t="shared" si="5"/>
        <v>0.13</v>
      </c>
      <c r="P22" s="83">
        <f t="shared" si="26"/>
        <v>0.12</v>
      </c>
      <c r="Q22" s="83">
        <f t="shared" si="6"/>
        <v>0.12</v>
      </c>
      <c r="R22" s="83">
        <f t="shared" si="7"/>
        <v>0.12</v>
      </c>
      <c r="S22" s="83">
        <f t="shared" si="8"/>
        <v>0.12</v>
      </c>
      <c r="T22" s="83">
        <f t="shared" si="9"/>
        <v>0.12</v>
      </c>
      <c r="U22" s="83">
        <f t="shared" si="10"/>
        <v>0.12</v>
      </c>
      <c r="V22" s="83">
        <f t="shared" si="11"/>
        <v>0.13</v>
      </c>
      <c r="W22" s="83">
        <f t="shared" si="12"/>
        <v>0.12</v>
      </c>
      <c r="X22" s="83">
        <f t="shared" si="13"/>
        <v>0.12</v>
      </c>
      <c r="Y22" s="83">
        <f t="shared" si="14"/>
        <v>0.11</v>
      </c>
      <c r="Z22" s="83">
        <f t="shared" si="15"/>
        <v>0.12</v>
      </c>
      <c r="AA22" s="83">
        <f t="shared" si="16"/>
        <v>0.11</v>
      </c>
      <c r="AB22" s="83">
        <f t="shared" si="17"/>
        <v>0.12</v>
      </c>
      <c r="AC22" s="83">
        <f t="shared" si="18"/>
        <v>0.12</v>
      </c>
      <c r="AD22" s="83">
        <f t="shared" si="19"/>
        <v>0.15</v>
      </c>
      <c r="AE22" s="83">
        <f t="shared" si="20"/>
        <v>0.11</v>
      </c>
      <c r="AF22" s="83">
        <f t="shared" si="21"/>
        <v>0.12</v>
      </c>
      <c r="AG22" s="83">
        <f t="shared" si="22"/>
        <v>0.11</v>
      </c>
      <c r="AH22" s="83">
        <f t="shared" si="23"/>
        <v>0.11</v>
      </c>
      <c r="AI22" s="83">
        <f t="shared" si="24"/>
        <v>0.13</v>
      </c>
      <c r="AJ22" s="83">
        <f t="shared" si="25"/>
        <v>0.11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5" t="s">
        <v>72</v>
      </c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152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5</v>
      </c>
      <c r="E47" s="14">
        <f>COUNTA(A4:A43)</f>
        <v>19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>
        <f>IF(D47&gt;0,ROUND(SUMIF(G4:G43,"*下層*",E4:E43)/D47,0),"")</f>
        <v>8</v>
      </c>
      <c r="E48" s="14">
        <f>ROUND(SUM(E4:E43)/E47,0)</f>
        <v>13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21</v>
      </c>
      <c r="D49" s="14">
        <f>IF(D47&gt;0,ROUND(SUMIF(G4:G43,"*下層*",D4:D43)/D47,0),"")</f>
        <v>10</v>
      </c>
      <c r="E49" s="14">
        <f>ROUND(SUM(D4:D43)/E47,0)</f>
        <v>18</v>
      </c>
      <c r="F49" s="13"/>
      <c r="G49" s="15">
        <f>C49</f>
        <v>21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4.0700000000000012</v>
      </c>
      <c r="D50" s="16">
        <f>SUMIF(G4:G43,"*下層*",F4:F43)</f>
        <v>0.21000000000000002</v>
      </c>
      <c r="E50" s="4">
        <f>SUM(F4:F43)</f>
        <v>4.2800000000000011</v>
      </c>
      <c r="F50" s="13"/>
      <c r="G50" s="17">
        <f>C50*100</f>
        <v>407.00000000000011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形状比＝67、Sr＝19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5</v>
      </c>
      <c r="D54" s="14">
        <f>COUNTIF(H4:H43,"▲")</f>
        <v>5</v>
      </c>
      <c r="E54" s="14">
        <f>COUNTA(H4:H43)</f>
        <v>10</v>
      </c>
      <c r="F54" s="10"/>
      <c r="G54" s="15">
        <f>C54*100</f>
        <v>500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>
        <f>IF(D54&gt;0,ROUND(SUMIF(H4:H43,"▲",E4:E43)/D54,0),"")</f>
        <v>8</v>
      </c>
      <c r="E55" s="14">
        <f>ROUND(SUMIF(H4:H43,"*",E4:E43)/E54,0)</f>
        <v>10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16</v>
      </c>
      <c r="D56" s="14">
        <f>IF(D54&gt;0,ROUND(SUMIF(H4:H43,"▲",D4:D43)/D54,0),"")</f>
        <v>10</v>
      </c>
      <c r="E56" s="14">
        <f>ROUND(SUMIF(H4:H43,"*",D4:D43)/E54,0)</f>
        <v>13</v>
      </c>
      <c r="F56" s="13"/>
      <c r="G56" s="15">
        <f>C56</f>
        <v>16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0.64</v>
      </c>
      <c r="D57" s="16">
        <f>SUMIF(H4:H43,"▲",F4:F43)</f>
        <v>0.21000000000000002</v>
      </c>
      <c r="E57" s="16">
        <f>SUM(C57:D57)</f>
        <v>0.85000000000000009</v>
      </c>
      <c r="F57" s="13"/>
      <c r="G57" s="19">
        <f>C57*100</f>
        <v>64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35.700000000000003</v>
      </c>
      <c r="D61" s="20">
        <f>IF(D47&gt;0,ROUND(D54/D47*100,1),"")</f>
        <v>100</v>
      </c>
      <c r="E61" s="20">
        <f>ROUND(E54/E47*100,1)</f>
        <v>52.6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15.7</v>
      </c>
      <c r="D62" s="20">
        <f>IF(D47&gt;0,ROUND(D57/D50*100,1),"")</f>
        <v>100</v>
      </c>
      <c r="E62" s="20">
        <f>ROUND(E57/E50*100,1)</f>
        <v>19.899999999999999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24</v>
      </c>
      <c r="D68" s="14" t="str">
        <f>IF(D66&gt;0,ROUND(SUMIFS(D4:D43,G4:G43,"*下層*",H4:H43,"")/D66,0),"")</f>
        <v/>
      </c>
      <c r="E68" s="14">
        <f>IF(E66&gt;0,ROUND(SUMIF(H4:H43,"",D4:D43)/E66,0),"")</f>
        <v>24</v>
      </c>
      <c r="F68" s="13"/>
      <c r="G68" s="15">
        <f>C68</f>
        <v>24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3.430000000000001</v>
      </c>
      <c r="D69" s="16" t="str">
        <f>IF(D66&gt;0,D50-D57,"")</f>
        <v/>
      </c>
      <c r="E69" s="4">
        <f>SUM(C69:D69)</f>
        <v>3.430000000000001</v>
      </c>
      <c r="F69" s="13"/>
      <c r="G69" s="17">
        <f>C69*100</f>
        <v>343.00000000000011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31" priority="16" stopIfTrue="1">
      <formula>AND(($H4="スギ"),(#REF!&lt;12))</formula>
    </cfRule>
  </conditionalFormatting>
  <conditionalFormatting sqref="L4:L43">
    <cfRule type="expression" dxfId="430" priority="15" stopIfTrue="1">
      <formula>AND(($H4="スギ"),(#REF!&lt;22),(#REF!&gt;=12))</formula>
    </cfRule>
  </conditionalFormatting>
  <conditionalFormatting sqref="M4:M43">
    <cfRule type="expression" dxfId="429" priority="14" stopIfTrue="1">
      <formula>AND(($H4="スギ"),(#REF!&lt;32),(#REF!&gt;=22))</formula>
    </cfRule>
  </conditionalFormatting>
  <conditionalFormatting sqref="N4:N43">
    <cfRule type="expression" dxfId="428" priority="13" stopIfTrue="1">
      <formula>AND(($H4="スギ"),(#REF!&lt;42),(#REF!&gt;=32))</formula>
    </cfRule>
  </conditionalFormatting>
  <conditionalFormatting sqref="U4:U43 Z4:AF43 AJ4:AJ43 O4:P43">
    <cfRule type="expression" dxfId="427" priority="12" stopIfTrue="1">
      <formula>AND(($H4="スギ"),(#REF!&gt;=42))</formula>
    </cfRule>
  </conditionalFormatting>
  <conditionalFormatting sqref="Q4:Q43 AA4:AA43">
    <cfRule type="expression" dxfId="426" priority="11" stopIfTrue="1">
      <formula>AND(($H4="ヒノキ"),(#REF!&lt;12))</formula>
    </cfRule>
  </conditionalFormatting>
  <conditionalFormatting sqref="R4:R43 AB4:AE43">
    <cfRule type="expression" dxfId="425" priority="10" stopIfTrue="1">
      <formula>AND(($H4="ヒノキ"),(#REF!&lt;22),(#REF!&gt;=12))</formula>
    </cfRule>
  </conditionalFormatting>
  <conditionalFormatting sqref="S4:S43">
    <cfRule type="expression" dxfId="424" priority="9" stopIfTrue="1">
      <formula>AND(($H4="ヒノキ"),(#REF!&lt;32),(#REF!&gt;=22))</formula>
    </cfRule>
  </conditionalFormatting>
  <conditionalFormatting sqref="T4:U43 Z4:AF43 AJ4:AJ43">
    <cfRule type="expression" dxfId="423" priority="8" stopIfTrue="1">
      <formula>AND(($H4="ヒノキ"),(#REF!&gt;=32))</formula>
    </cfRule>
  </conditionalFormatting>
  <conditionalFormatting sqref="V4:V43 AA4:AA43">
    <cfRule type="expression" dxfId="422" priority="7" stopIfTrue="1">
      <formula>AND(($H4="アカマツ"),(#REF!&lt;12))</formula>
    </cfRule>
  </conditionalFormatting>
  <conditionalFormatting sqref="W4:W43 AB4:AB43">
    <cfRule type="expression" dxfId="421" priority="6" stopIfTrue="1">
      <formula>AND(($H4="アカマツ"),(#REF!&lt;22),(#REF!&gt;=12))</formula>
    </cfRule>
  </conditionalFormatting>
  <conditionalFormatting sqref="X4:X43 AC4:AC43">
    <cfRule type="expression" dxfId="420" priority="5" stopIfTrue="1">
      <formula>AND(($H4="アカマツ"),(#REF!&lt;42),(#REF!&gt;=22))</formula>
    </cfRule>
  </conditionalFormatting>
  <conditionalFormatting sqref="Y4:AF43 AJ4:AJ43">
    <cfRule type="expression" dxfId="419" priority="4" stopIfTrue="1">
      <formula>AND(($H4="アカマツ"),(#REF!&gt;=42))</formula>
    </cfRule>
  </conditionalFormatting>
  <conditionalFormatting sqref="AG4:AG43">
    <cfRule type="expression" dxfId="418" priority="3" stopIfTrue="1">
      <formula>AND(($H4&lt;&gt;"スギ"),($H4&lt;&gt;"ヒノキ"),($H4&lt;&gt;"アカマツ"),(#REF!&lt;12))</formula>
    </cfRule>
  </conditionalFormatting>
  <conditionalFormatting sqref="AH4:AH43">
    <cfRule type="expression" dxfId="4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I19" sqref="I1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155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761</v>
      </c>
      <c r="B4" s="108" t="s">
        <v>56</v>
      </c>
      <c r="C4" s="108"/>
      <c r="D4" s="82">
        <v>26</v>
      </c>
      <c r="E4" s="82">
        <v>19</v>
      </c>
      <c r="F4" s="4">
        <f t="shared" ref="F4:F43" si="0">IF(D4&gt;0,IF(B4="スギ",P4,IF(B4="ヒノキ",U4,IF(B4="アカマツ",Z4,IF(B4="カラマツ",AF4,AJ4)))),"")</f>
        <v>0.48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0.44</v>
      </c>
      <c r="L4" s="83">
        <f t="shared" ref="L4:L43" si="2">ROUND(10^(-5+0.73504+1.83346*LOG(D4)+1.06569*LOG(E4)),2)</f>
        <v>0.49</v>
      </c>
      <c r="M4" s="83">
        <f t="shared" ref="M4:M43" si="3">ROUND(10^(-5+0.71514+1.74357*LOG(D4)+1.17719*LOG(E4)),2)</f>
        <v>0.49</v>
      </c>
      <c r="N4" s="83">
        <f t="shared" ref="N4:N43" si="4">ROUND(10^(-5+0.82956+1.76381*LOG(D4)+1.06412*LOG(E4)),2)</f>
        <v>0.49</v>
      </c>
      <c r="O4" s="83">
        <f t="shared" ref="O4:O43" si="5">ROUND(10^(-5+0.88226+1.79204*LOG(D4)+0.99303*LOG(E4)),2)</f>
        <v>0.49</v>
      </c>
      <c r="P4" s="83">
        <f>HLOOKUP($D4,K$3:O$43,MATCH($A4,$A$3:$A$43,0),1)</f>
        <v>0.49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0.44</v>
      </c>
      <c r="R4" s="83">
        <f t="shared" ref="R4:R43" si="7">ROUND(10^(1.905709*LOG(D4)+1.011385*LOG(E4)-4.293729),2)</f>
        <v>0.5</v>
      </c>
      <c r="S4" s="83">
        <f t="shared" ref="S4:S43" si="8">ROUND(10^(1.771888*LOG(D4)+1.138415*LOG(E4)-4.271259),2)</f>
        <v>0.49</v>
      </c>
      <c r="T4" s="83">
        <f t="shared" ref="T4:T43" si="9">ROUND(10^(1.671519*LOG(D4)+1.363617*LOG(E4)-4.404407),2)</f>
        <v>0.51</v>
      </c>
      <c r="U4" s="83">
        <f t="shared" ref="U4:U43" si="10">HLOOKUP($D4,Q$3:T$43,MATCH($A4,$A$3:$A$43,0),1)</f>
        <v>0.49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0.51</v>
      </c>
      <c r="W4" s="83">
        <f t="shared" ref="W4:W43" si="12">ROUND(10^(-4.155639+1.847898*LOG(D4)+0.951955*LOG(E4)),2)</f>
        <v>0.47</v>
      </c>
      <c r="X4" s="83">
        <f t="shared" ref="X4:X43" si="13">ROUND(10^(-4.194535+1.804172*LOG(D4)+1.034248*LOG(E4)),2)</f>
        <v>0.48</v>
      </c>
      <c r="Y4" s="83">
        <f t="shared" ref="Y4:Y43" si="14">ROUND(10^(-4.42347+2.006485*LOG(D4)+0.967757*LOG(E4)),2)</f>
        <v>0.45</v>
      </c>
      <c r="Z4" s="83">
        <f t="shared" ref="Z4:Z43" si="15">HLOOKUP($D4,V$3:Y$43,MATCH($A4,$A$3:$A$43,0),1)</f>
        <v>0.48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0.42</v>
      </c>
      <c r="AB4" s="83">
        <f t="shared" ref="AB4:AB43" si="17">ROUND(10^(1.979213*LOG(D4)+0.998347*LOG(E4)-4.369281),2)</f>
        <v>0.51</v>
      </c>
      <c r="AC4" s="83">
        <f t="shared" ref="AC4:AC43" si="18">ROUND(10^(1.904401*LOG(D4)+1.062478*LOG(E4)-4.348104),2)</f>
        <v>0.51</v>
      </c>
      <c r="AD4" s="83">
        <f t="shared" ref="AD4:AD43" si="19">ROUND(10^(1.640825*LOG(D4)+1.080387*LOG(E4)-3.976731),2)</f>
        <v>0.53</v>
      </c>
      <c r="AE4" s="83">
        <f t="shared" ref="AE4:AE43" si="20">ROUND(10^(1.90887*LOG(D4)+1.088002*LOG(E4)-4.431495),2)</f>
        <v>0.46</v>
      </c>
      <c r="AF4" s="83">
        <f t="shared" ref="AF4:AF43" si="21">HLOOKUP($D4,AA$3:AE$43,MATCH($A4,$A$3:$A$43,0),1)</f>
        <v>0.51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83">
        <f t="shared" ref="AH4:AH43" si="23">ROUND(10^(1.93813902*LOG(D4)+0.96697002*LOG(E4)-4.32216295),2)</f>
        <v>0.45</v>
      </c>
      <c r="AI4" s="83">
        <f t="shared" ref="AI4:AI43" si="24">ROUND(10^(1.82464098*LOG(D4)+0.97625989*LOG(E4)-4.15096808),2)</f>
        <v>0.48</v>
      </c>
      <c r="AJ4" s="83">
        <f t="shared" ref="AJ4:AJ43" si="25">HLOOKUP($D4,AG$3:AI$43,MATCH($A4,$A$3:$A$43,0),1)</f>
        <v>0.45</v>
      </c>
    </row>
    <row r="5" spans="1:36" ht="12.95" customHeight="1" x14ac:dyDescent="0.15">
      <c r="A5" s="82">
        <v>762</v>
      </c>
      <c r="B5" s="108" t="s">
        <v>56</v>
      </c>
      <c r="C5" s="108"/>
      <c r="D5" s="82">
        <v>22</v>
      </c>
      <c r="E5" s="82">
        <v>15</v>
      </c>
      <c r="F5" s="4">
        <f t="shared" si="0"/>
        <v>0.28000000000000003</v>
      </c>
      <c r="G5" s="5" t="s">
        <v>62</v>
      </c>
      <c r="H5" s="82" t="s">
        <v>65</v>
      </c>
      <c r="I5" s="5" t="s">
        <v>62</v>
      </c>
      <c r="J5" s="1" t="s">
        <v>15</v>
      </c>
      <c r="K5" s="83">
        <f t="shared" si="1"/>
        <v>0.26</v>
      </c>
      <c r="L5" s="83">
        <f t="shared" si="2"/>
        <v>0.28000000000000003</v>
      </c>
      <c r="M5" s="83">
        <f t="shared" si="3"/>
        <v>0.28000000000000003</v>
      </c>
      <c r="N5" s="83">
        <f t="shared" si="4"/>
        <v>0.28000000000000003</v>
      </c>
      <c r="O5" s="83">
        <f t="shared" si="5"/>
        <v>0.28999999999999998</v>
      </c>
      <c r="P5" s="83">
        <f t="shared" ref="P5:P43" si="26">HLOOKUP($D5,K$3:O$43,MATCH(A5,$A$3:$A$43,0),1)</f>
        <v>0.28000000000000003</v>
      </c>
      <c r="Q5" s="83">
        <f t="shared" si="6"/>
        <v>0.26</v>
      </c>
      <c r="R5" s="83">
        <f t="shared" si="7"/>
        <v>0.28000000000000003</v>
      </c>
      <c r="S5" s="83">
        <f t="shared" si="8"/>
        <v>0.28000000000000003</v>
      </c>
      <c r="T5" s="83">
        <f t="shared" si="9"/>
        <v>0.28000000000000003</v>
      </c>
      <c r="U5" s="83">
        <f t="shared" si="10"/>
        <v>0.28000000000000003</v>
      </c>
      <c r="V5" s="83">
        <f t="shared" si="11"/>
        <v>0.3</v>
      </c>
      <c r="W5" s="83">
        <f t="shared" si="12"/>
        <v>0.28000000000000003</v>
      </c>
      <c r="X5" s="83">
        <f t="shared" si="13"/>
        <v>0.28000000000000003</v>
      </c>
      <c r="Y5" s="83">
        <f t="shared" si="14"/>
        <v>0.26</v>
      </c>
      <c r="Z5" s="83">
        <f t="shared" si="15"/>
        <v>0.28000000000000003</v>
      </c>
      <c r="AA5" s="83">
        <f t="shared" si="16"/>
        <v>0.25</v>
      </c>
      <c r="AB5" s="83">
        <f t="shared" si="17"/>
        <v>0.28999999999999998</v>
      </c>
      <c r="AC5" s="83">
        <f t="shared" si="18"/>
        <v>0.28999999999999998</v>
      </c>
      <c r="AD5" s="83">
        <f t="shared" si="19"/>
        <v>0.31</v>
      </c>
      <c r="AE5" s="83">
        <f t="shared" si="20"/>
        <v>0.26</v>
      </c>
      <c r="AF5" s="83">
        <f t="shared" si="21"/>
        <v>0.28999999999999998</v>
      </c>
      <c r="AG5" s="83">
        <f t="shared" si="22"/>
        <v>0.25</v>
      </c>
      <c r="AH5" s="83">
        <f t="shared" si="23"/>
        <v>0.26</v>
      </c>
      <c r="AI5" s="83">
        <f t="shared" si="24"/>
        <v>0.28000000000000003</v>
      </c>
      <c r="AJ5" s="83">
        <f t="shared" si="25"/>
        <v>0.26</v>
      </c>
    </row>
    <row r="6" spans="1:36" ht="12.95" customHeight="1" x14ac:dyDescent="0.15">
      <c r="A6" s="82">
        <v>763</v>
      </c>
      <c r="B6" s="108" t="s">
        <v>56</v>
      </c>
      <c r="C6" s="108"/>
      <c r="D6" s="82">
        <v>18</v>
      </c>
      <c r="E6" s="82">
        <v>15</v>
      </c>
      <c r="F6" s="4">
        <f t="shared" si="0"/>
        <v>0.19</v>
      </c>
      <c r="G6" s="5"/>
      <c r="H6" s="82"/>
      <c r="I6" s="5"/>
      <c r="J6" s="1" t="s">
        <v>15</v>
      </c>
      <c r="K6" s="83">
        <f t="shared" si="1"/>
        <v>0.18</v>
      </c>
      <c r="L6" s="83">
        <f t="shared" si="2"/>
        <v>0.19</v>
      </c>
      <c r="M6" s="83">
        <f t="shared" si="3"/>
        <v>0.19</v>
      </c>
      <c r="N6" s="83">
        <f t="shared" si="4"/>
        <v>0.2</v>
      </c>
      <c r="O6" s="83">
        <f t="shared" si="5"/>
        <v>0.2</v>
      </c>
      <c r="P6" s="83">
        <f t="shared" si="26"/>
        <v>0.19</v>
      </c>
      <c r="Q6" s="83">
        <f t="shared" si="6"/>
        <v>0.18</v>
      </c>
      <c r="R6" s="83">
        <f t="shared" si="7"/>
        <v>0.19</v>
      </c>
      <c r="S6" s="83">
        <f t="shared" si="8"/>
        <v>0.2</v>
      </c>
      <c r="T6" s="83">
        <f t="shared" si="9"/>
        <v>0.2</v>
      </c>
      <c r="U6" s="83">
        <f t="shared" si="10"/>
        <v>0.19</v>
      </c>
      <c r="V6" s="83">
        <f t="shared" si="11"/>
        <v>0.2</v>
      </c>
      <c r="W6" s="83">
        <f t="shared" si="12"/>
        <v>0.19</v>
      </c>
      <c r="X6" s="83">
        <f t="shared" si="13"/>
        <v>0.19</v>
      </c>
      <c r="Y6" s="83">
        <f t="shared" si="14"/>
        <v>0.17</v>
      </c>
      <c r="Z6" s="83">
        <f t="shared" si="15"/>
        <v>0.19</v>
      </c>
      <c r="AA6" s="83">
        <f t="shared" si="16"/>
        <v>0.17</v>
      </c>
      <c r="AB6" s="83">
        <f t="shared" si="17"/>
        <v>0.19</v>
      </c>
      <c r="AC6" s="83">
        <f t="shared" si="18"/>
        <v>0.2</v>
      </c>
      <c r="AD6" s="83">
        <f t="shared" si="19"/>
        <v>0.23</v>
      </c>
      <c r="AE6" s="83">
        <f t="shared" si="20"/>
        <v>0.18</v>
      </c>
      <c r="AF6" s="83">
        <f t="shared" si="21"/>
        <v>0.19</v>
      </c>
      <c r="AG6" s="83">
        <f t="shared" si="22"/>
        <v>0.17</v>
      </c>
      <c r="AH6" s="83">
        <f t="shared" si="23"/>
        <v>0.18</v>
      </c>
      <c r="AI6" s="83">
        <f t="shared" si="24"/>
        <v>0.19</v>
      </c>
      <c r="AJ6" s="83">
        <f t="shared" si="25"/>
        <v>0.18</v>
      </c>
    </row>
    <row r="7" spans="1:36" ht="12.95" customHeight="1" x14ac:dyDescent="0.15">
      <c r="A7" s="82">
        <v>764</v>
      </c>
      <c r="B7" s="108" t="s">
        <v>56</v>
      </c>
      <c r="C7" s="108"/>
      <c r="D7" s="82">
        <v>14</v>
      </c>
      <c r="E7" s="82">
        <v>13</v>
      </c>
      <c r="F7" s="4">
        <f t="shared" si="0"/>
        <v>0.11</v>
      </c>
      <c r="G7" s="5" t="s">
        <v>62</v>
      </c>
      <c r="H7" s="82" t="s">
        <v>65</v>
      </c>
      <c r="I7" s="5" t="s">
        <v>62</v>
      </c>
      <c r="J7" s="1" t="s">
        <v>15</v>
      </c>
      <c r="K7" s="83">
        <f t="shared" si="1"/>
        <v>0.1</v>
      </c>
      <c r="L7" s="83">
        <f t="shared" si="2"/>
        <v>0.11</v>
      </c>
      <c r="M7" s="83">
        <f t="shared" si="3"/>
        <v>0.11</v>
      </c>
      <c r="N7" s="83">
        <f t="shared" si="4"/>
        <v>0.11</v>
      </c>
      <c r="O7" s="83">
        <f t="shared" si="5"/>
        <v>0.11</v>
      </c>
      <c r="P7" s="83">
        <f t="shared" si="26"/>
        <v>0.11</v>
      </c>
      <c r="Q7" s="83">
        <f t="shared" si="6"/>
        <v>0.1</v>
      </c>
      <c r="R7" s="83">
        <f t="shared" si="7"/>
        <v>0.1</v>
      </c>
      <c r="S7" s="83">
        <f t="shared" si="8"/>
        <v>0.11</v>
      </c>
      <c r="T7" s="83">
        <f t="shared" si="9"/>
        <v>0.11</v>
      </c>
      <c r="U7" s="83">
        <f t="shared" si="10"/>
        <v>0.1</v>
      </c>
      <c r="V7" s="83">
        <f t="shared" si="11"/>
        <v>0.11</v>
      </c>
      <c r="W7" s="83">
        <f t="shared" si="12"/>
        <v>0.11</v>
      </c>
      <c r="X7" s="83">
        <f t="shared" si="13"/>
        <v>0.11</v>
      </c>
      <c r="Y7" s="83">
        <f t="shared" si="14"/>
        <v>0.09</v>
      </c>
      <c r="Z7" s="83">
        <f t="shared" si="15"/>
        <v>0.11</v>
      </c>
      <c r="AA7" s="83">
        <f t="shared" si="16"/>
        <v>0.1</v>
      </c>
      <c r="AB7" s="83">
        <f t="shared" si="17"/>
        <v>0.1</v>
      </c>
      <c r="AC7" s="83">
        <f t="shared" si="18"/>
        <v>0.1</v>
      </c>
      <c r="AD7" s="83">
        <f t="shared" si="19"/>
        <v>0.13</v>
      </c>
      <c r="AE7" s="83">
        <f t="shared" si="20"/>
        <v>0.09</v>
      </c>
      <c r="AF7" s="83">
        <f t="shared" si="21"/>
        <v>0.1</v>
      </c>
      <c r="AG7" s="83">
        <f t="shared" si="22"/>
        <v>0.09</v>
      </c>
      <c r="AH7" s="83">
        <f t="shared" si="23"/>
        <v>0.09</v>
      </c>
      <c r="AI7" s="83">
        <f t="shared" si="24"/>
        <v>0.11</v>
      </c>
      <c r="AJ7" s="83">
        <f t="shared" si="25"/>
        <v>0.09</v>
      </c>
    </row>
    <row r="8" spans="1:36" ht="12.95" customHeight="1" x14ac:dyDescent="0.15">
      <c r="A8" s="82">
        <v>765</v>
      </c>
      <c r="B8" s="108" t="s">
        <v>56</v>
      </c>
      <c r="C8" s="108"/>
      <c r="D8" s="82">
        <v>22</v>
      </c>
      <c r="E8" s="82">
        <v>14</v>
      </c>
      <c r="F8" s="4">
        <f t="shared" si="0"/>
        <v>0.26</v>
      </c>
      <c r="G8" s="5"/>
      <c r="H8" s="82"/>
      <c r="I8" s="5"/>
      <c r="J8" s="1" t="s">
        <v>15</v>
      </c>
      <c r="K8" s="83">
        <f t="shared" si="1"/>
        <v>0.24</v>
      </c>
      <c r="L8" s="83">
        <f t="shared" si="2"/>
        <v>0.26</v>
      </c>
      <c r="M8" s="83">
        <f t="shared" si="3"/>
        <v>0.25</v>
      </c>
      <c r="N8" s="83">
        <f t="shared" si="4"/>
        <v>0.26</v>
      </c>
      <c r="O8" s="83">
        <f t="shared" si="5"/>
        <v>0.27</v>
      </c>
      <c r="P8" s="83">
        <f t="shared" si="26"/>
        <v>0.25</v>
      </c>
      <c r="Q8" s="83">
        <f t="shared" si="6"/>
        <v>0.24</v>
      </c>
      <c r="R8" s="83">
        <f t="shared" si="7"/>
        <v>0.27</v>
      </c>
      <c r="S8" s="83">
        <f t="shared" si="8"/>
        <v>0.26</v>
      </c>
      <c r="T8" s="83">
        <f t="shared" si="9"/>
        <v>0.25</v>
      </c>
      <c r="U8" s="83">
        <f t="shared" si="10"/>
        <v>0.26</v>
      </c>
      <c r="V8" s="83">
        <f t="shared" si="11"/>
        <v>0.28000000000000003</v>
      </c>
      <c r="W8" s="83">
        <f t="shared" si="12"/>
        <v>0.26</v>
      </c>
      <c r="X8" s="83">
        <f t="shared" si="13"/>
        <v>0.26</v>
      </c>
      <c r="Y8" s="83">
        <f t="shared" si="14"/>
        <v>0.24</v>
      </c>
      <c r="Z8" s="83">
        <f t="shared" si="15"/>
        <v>0.26</v>
      </c>
      <c r="AA8" s="83">
        <f t="shared" si="16"/>
        <v>0.23</v>
      </c>
      <c r="AB8" s="83">
        <f t="shared" si="17"/>
        <v>0.27</v>
      </c>
      <c r="AC8" s="83">
        <f t="shared" si="18"/>
        <v>0.27</v>
      </c>
      <c r="AD8" s="83">
        <f t="shared" si="19"/>
        <v>0.28999999999999998</v>
      </c>
      <c r="AE8" s="83">
        <f t="shared" si="20"/>
        <v>0.24</v>
      </c>
      <c r="AF8" s="83">
        <f t="shared" si="21"/>
        <v>0.27</v>
      </c>
      <c r="AG8" s="83">
        <f t="shared" si="22"/>
        <v>0.24</v>
      </c>
      <c r="AH8" s="83">
        <f t="shared" si="23"/>
        <v>0.24</v>
      </c>
      <c r="AI8" s="83">
        <f t="shared" si="24"/>
        <v>0.26</v>
      </c>
      <c r="AJ8" s="83">
        <f t="shared" si="25"/>
        <v>0.24</v>
      </c>
    </row>
    <row r="9" spans="1:36" ht="12.95" customHeight="1" x14ac:dyDescent="0.15">
      <c r="A9" s="82">
        <v>766</v>
      </c>
      <c r="B9" s="108" t="s">
        <v>56</v>
      </c>
      <c r="C9" s="108"/>
      <c r="D9" s="82">
        <v>16</v>
      </c>
      <c r="E9" s="82">
        <v>14</v>
      </c>
      <c r="F9" s="4">
        <f t="shared" si="0"/>
        <v>0.14000000000000001</v>
      </c>
      <c r="G9" s="5" t="s">
        <v>72</v>
      </c>
      <c r="H9" s="82" t="s">
        <v>65</v>
      </c>
      <c r="I9" s="5" t="s">
        <v>72</v>
      </c>
      <c r="J9" s="1" t="s">
        <v>15</v>
      </c>
      <c r="K9" s="83">
        <f t="shared" si="1"/>
        <v>0.14000000000000001</v>
      </c>
      <c r="L9" s="83">
        <f t="shared" si="2"/>
        <v>0.15</v>
      </c>
      <c r="M9" s="83">
        <f t="shared" si="3"/>
        <v>0.15</v>
      </c>
      <c r="N9" s="83">
        <f t="shared" si="4"/>
        <v>0.15</v>
      </c>
      <c r="O9" s="83">
        <f t="shared" si="5"/>
        <v>0.15</v>
      </c>
      <c r="P9" s="83">
        <f t="shared" si="26"/>
        <v>0.15</v>
      </c>
      <c r="Q9" s="83">
        <f t="shared" si="6"/>
        <v>0.14000000000000001</v>
      </c>
      <c r="R9" s="83">
        <f t="shared" si="7"/>
        <v>0.14000000000000001</v>
      </c>
      <c r="S9" s="83">
        <f t="shared" si="8"/>
        <v>0.15</v>
      </c>
      <c r="T9" s="83">
        <f t="shared" si="9"/>
        <v>0.15</v>
      </c>
      <c r="U9" s="83">
        <f t="shared" si="10"/>
        <v>0.14000000000000001</v>
      </c>
      <c r="V9" s="83">
        <f t="shared" si="11"/>
        <v>0.15</v>
      </c>
      <c r="W9" s="83">
        <f t="shared" si="12"/>
        <v>0.14000000000000001</v>
      </c>
      <c r="X9" s="83">
        <f t="shared" si="13"/>
        <v>0.15</v>
      </c>
      <c r="Y9" s="83">
        <f t="shared" si="14"/>
        <v>0.13</v>
      </c>
      <c r="Z9" s="83">
        <f t="shared" si="15"/>
        <v>0.14000000000000001</v>
      </c>
      <c r="AA9" s="83">
        <f t="shared" si="16"/>
        <v>0.13</v>
      </c>
      <c r="AB9" s="83">
        <f t="shared" si="17"/>
        <v>0.14000000000000001</v>
      </c>
      <c r="AC9" s="83">
        <f t="shared" si="18"/>
        <v>0.15</v>
      </c>
      <c r="AD9" s="83">
        <f t="shared" si="19"/>
        <v>0.17</v>
      </c>
      <c r="AE9" s="83">
        <f t="shared" si="20"/>
        <v>0.13</v>
      </c>
      <c r="AF9" s="83">
        <f t="shared" si="21"/>
        <v>0.14000000000000001</v>
      </c>
      <c r="AG9" s="83">
        <f t="shared" si="22"/>
        <v>0.13</v>
      </c>
      <c r="AH9" s="83">
        <f t="shared" si="23"/>
        <v>0.13</v>
      </c>
      <c r="AI9" s="83">
        <f t="shared" si="24"/>
        <v>0.15</v>
      </c>
      <c r="AJ9" s="83">
        <f t="shared" si="25"/>
        <v>0.13</v>
      </c>
    </row>
    <row r="10" spans="1:36" ht="12.95" customHeight="1" x14ac:dyDescent="0.15">
      <c r="A10" s="82">
        <v>767</v>
      </c>
      <c r="B10" s="108" t="s">
        <v>56</v>
      </c>
      <c r="C10" s="108"/>
      <c r="D10" s="82">
        <v>24</v>
      </c>
      <c r="E10" s="82">
        <v>16</v>
      </c>
      <c r="F10" s="4">
        <f t="shared" si="0"/>
        <v>0.35</v>
      </c>
      <c r="G10" s="5"/>
      <c r="H10" s="82"/>
      <c r="I10" s="82"/>
      <c r="J10" s="1" t="s">
        <v>15</v>
      </c>
      <c r="K10" s="83">
        <f t="shared" si="1"/>
        <v>0.32</v>
      </c>
      <c r="L10" s="83">
        <f t="shared" si="2"/>
        <v>0.35</v>
      </c>
      <c r="M10" s="83">
        <f t="shared" si="3"/>
        <v>0.35</v>
      </c>
      <c r="N10" s="83">
        <f t="shared" si="4"/>
        <v>0.35</v>
      </c>
      <c r="O10" s="83">
        <f t="shared" si="5"/>
        <v>0.36</v>
      </c>
      <c r="P10" s="83">
        <f t="shared" si="26"/>
        <v>0.35</v>
      </c>
      <c r="Q10" s="83">
        <f t="shared" si="6"/>
        <v>0.32</v>
      </c>
      <c r="R10" s="83">
        <f t="shared" si="7"/>
        <v>0.36</v>
      </c>
      <c r="S10" s="83">
        <f t="shared" si="8"/>
        <v>0.35</v>
      </c>
      <c r="T10" s="83">
        <f t="shared" si="9"/>
        <v>0.35</v>
      </c>
      <c r="U10" s="83">
        <f t="shared" si="10"/>
        <v>0.35</v>
      </c>
      <c r="V10" s="83">
        <f t="shared" si="11"/>
        <v>0.37</v>
      </c>
      <c r="W10" s="83">
        <f t="shared" si="12"/>
        <v>0.35</v>
      </c>
      <c r="X10" s="83">
        <f t="shared" si="13"/>
        <v>0.35</v>
      </c>
      <c r="Y10" s="83">
        <f t="shared" si="14"/>
        <v>0.32</v>
      </c>
      <c r="Z10" s="83">
        <f t="shared" si="15"/>
        <v>0.35</v>
      </c>
      <c r="AA10" s="83">
        <f t="shared" si="16"/>
        <v>0.31</v>
      </c>
      <c r="AB10" s="83">
        <f t="shared" si="17"/>
        <v>0.37</v>
      </c>
      <c r="AC10" s="83">
        <f t="shared" si="18"/>
        <v>0.36</v>
      </c>
      <c r="AD10" s="83">
        <f t="shared" si="19"/>
        <v>0.39</v>
      </c>
      <c r="AE10" s="83">
        <f t="shared" si="20"/>
        <v>0.33</v>
      </c>
      <c r="AF10" s="83">
        <f t="shared" si="21"/>
        <v>0.36</v>
      </c>
      <c r="AG10" s="83">
        <f t="shared" si="22"/>
        <v>0.31</v>
      </c>
      <c r="AH10" s="83">
        <f t="shared" si="23"/>
        <v>0.33</v>
      </c>
      <c r="AI10" s="83">
        <f t="shared" si="24"/>
        <v>0.35</v>
      </c>
      <c r="AJ10" s="83">
        <f t="shared" si="25"/>
        <v>0.33</v>
      </c>
    </row>
    <row r="11" spans="1:36" ht="12.95" customHeight="1" x14ac:dyDescent="0.15">
      <c r="A11" s="82">
        <v>768</v>
      </c>
      <c r="B11" s="108" t="s">
        <v>59</v>
      </c>
      <c r="C11" s="108"/>
      <c r="D11" s="82">
        <v>10</v>
      </c>
      <c r="E11" s="82">
        <v>10</v>
      </c>
      <c r="F11" s="4">
        <f t="shared" si="0"/>
        <v>0.04</v>
      </c>
      <c r="G11" s="5"/>
      <c r="H11" s="82"/>
      <c r="I11" s="82"/>
      <c r="J11" s="1" t="s">
        <v>15</v>
      </c>
      <c r="K11" s="83">
        <f t="shared" si="1"/>
        <v>0.04</v>
      </c>
      <c r="L11" s="83">
        <f t="shared" si="2"/>
        <v>0.04</v>
      </c>
      <c r="M11" s="83">
        <f t="shared" si="3"/>
        <v>0.04</v>
      </c>
      <c r="N11" s="83">
        <f t="shared" si="4"/>
        <v>0.05</v>
      </c>
      <c r="O11" s="83">
        <f t="shared" si="5"/>
        <v>0.05</v>
      </c>
      <c r="P11" s="83">
        <f t="shared" si="26"/>
        <v>0.04</v>
      </c>
      <c r="Q11" s="83">
        <f t="shared" si="6"/>
        <v>0.04</v>
      </c>
      <c r="R11" s="83">
        <f t="shared" si="7"/>
        <v>0.04</v>
      </c>
      <c r="S11" s="83">
        <f t="shared" si="8"/>
        <v>0.04</v>
      </c>
      <c r="T11" s="83">
        <f t="shared" si="9"/>
        <v>0.04</v>
      </c>
      <c r="U11" s="83">
        <f t="shared" si="10"/>
        <v>0.04</v>
      </c>
      <c r="V11" s="83">
        <f t="shared" si="11"/>
        <v>0.04</v>
      </c>
      <c r="W11" s="83">
        <f t="shared" si="12"/>
        <v>0.04</v>
      </c>
      <c r="X11" s="83">
        <f t="shared" si="13"/>
        <v>0.04</v>
      </c>
      <c r="Y11" s="83">
        <f t="shared" si="14"/>
        <v>0.04</v>
      </c>
      <c r="Z11" s="83">
        <f t="shared" si="15"/>
        <v>0.04</v>
      </c>
      <c r="AA11" s="83">
        <f t="shared" si="16"/>
        <v>0.04</v>
      </c>
      <c r="AB11" s="83">
        <f t="shared" si="17"/>
        <v>0.04</v>
      </c>
      <c r="AC11" s="83">
        <f t="shared" si="18"/>
        <v>0.04</v>
      </c>
      <c r="AD11" s="83">
        <f t="shared" si="19"/>
        <v>0.06</v>
      </c>
      <c r="AE11" s="83">
        <f t="shared" si="20"/>
        <v>0.04</v>
      </c>
      <c r="AF11" s="83">
        <f t="shared" si="21"/>
        <v>0.04</v>
      </c>
      <c r="AG11" s="83">
        <f t="shared" si="22"/>
        <v>0.04</v>
      </c>
      <c r="AH11" s="83">
        <f t="shared" si="23"/>
        <v>0.04</v>
      </c>
      <c r="AI11" s="83">
        <f t="shared" si="24"/>
        <v>0.04</v>
      </c>
      <c r="AJ11" s="83">
        <f t="shared" si="25"/>
        <v>0.04</v>
      </c>
    </row>
    <row r="12" spans="1:36" ht="12.95" customHeight="1" x14ac:dyDescent="0.15">
      <c r="A12" s="82">
        <v>769</v>
      </c>
      <c r="B12" s="108" t="s">
        <v>61</v>
      </c>
      <c r="C12" s="108"/>
      <c r="D12" s="82">
        <v>12</v>
      </c>
      <c r="E12" s="82">
        <v>9</v>
      </c>
      <c r="F12" s="4">
        <f t="shared" si="0"/>
        <v>0.05</v>
      </c>
      <c r="G12" s="5" t="s">
        <v>265</v>
      </c>
      <c r="H12" s="82" t="s">
        <v>55</v>
      </c>
      <c r="I12" s="82"/>
      <c r="J12" s="1" t="s">
        <v>15</v>
      </c>
      <c r="K12" s="83">
        <f t="shared" si="1"/>
        <v>0.05</v>
      </c>
      <c r="L12" s="83">
        <f t="shared" si="2"/>
        <v>0.05</v>
      </c>
      <c r="M12" s="83">
        <f t="shared" si="3"/>
        <v>0.05</v>
      </c>
      <c r="N12" s="83">
        <f t="shared" si="4"/>
        <v>0.06</v>
      </c>
      <c r="O12" s="83">
        <f t="shared" si="5"/>
        <v>0.06</v>
      </c>
      <c r="P12" s="83">
        <f t="shared" si="26"/>
        <v>0.05</v>
      </c>
      <c r="Q12" s="83">
        <f t="shared" si="6"/>
        <v>0.05</v>
      </c>
      <c r="R12" s="83">
        <f t="shared" si="7"/>
        <v>0.05</v>
      </c>
      <c r="S12" s="83">
        <f t="shared" si="8"/>
        <v>0.05</v>
      </c>
      <c r="T12" s="83">
        <f t="shared" si="9"/>
        <v>0.05</v>
      </c>
      <c r="U12" s="83">
        <f t="shared" si="10"/>
        <v>0.05</v>
      </c>
      <c r="V12" s="83">
        <f t="shared" si="11"/>
        <v>0.06</v>
      </c>
      <c r="W12" s="83">
        <f t="shared" si="12"/>
        <v>0.06</v>
      </c>
      <c r="X12" s="83">
        <f t="shared" si="13"/>
        <v>0.05</v>
      </c>
      <c r="Y12" s="83">
        <f t="shared" si="14"/>
        <v>0.05</v>
      </c>
      <c r="Z12" s="83">
        <f t="shared" si="15"/>
        <v>0.06</v>
      </c>
      <c r="AA12" s="83">
        <f t="shared" si="16"/>
        <v>0.05</v>
      </c>
      <c r="AB12" s="83">
        <f t="shared" si="17"/>
        <v>0.05</v>
      </c>
      <c r="AC12" s="83">
        <f t="shared" si="18"/>
        <v>0.05</v>
      </c>
      <c r="AD12" s="83">
        <f t="shared" si="19"/>
        <v>7.0000000000000007E-2</v>
      </c>
      <c r="AE12" s="83">
        <f t="shared" si="20"/>
        <v>0.05</v>
      </c>
      <c r="AF12" s="83">
        <f t="shared" si="21"/>
        <v>0.05</v>
      </c>
      <c r="AG12" s="83">
        <f t="shared" si="22"/>
        <v>0.05</v>
      </c>
      <c r="AH12" s="83">
        <f t="shared" si="23"/>
        <v>0.05</v>
      </c>
      <c r="AI12" s="83">
        <f t="shared" si="24"/>
        <v>0.06</v>
      </c>
      <c r="AJ12" s="83">
        <f t="shared" si="25"/>
        <v>0.05</v>
      </c>
    </row>
    <row r="13" spans="1:36" ht="12.95" customHeight="1" x14ac:dyDescent="0.15">
      <c r="A13" s="82">
        <v>770</v>
      </c>
      <c r="B13" s="108" t="s">
        <v>68</v>
      </c>
      <c r="C13" s="108"/>
      <c r="D13" s="82">
        <v>12</v>
      </c>
      <c r="E13" s="82">
        <v>10</v>
      </c>
      <c r="F13" s="4">
        <f t="shared" si="0"/>
        <v>0.05</v>
      </c>
      <c r="G13" s="5"/>
      <c r="H13" s="82"/>
      <c r="I13" s="82"/>
      <c r="J13" s="1" t="s">
        <v>15</v>
      </c>
      <c r="K13" s="83">
        <f t="shared" si="1"/>
        <v>0.06</v>
      </c>
      <c r="L13" s="83">
        <f t="shared" si="2"/>
        <v>0.06</v>
      </c>
      <c r="M13" s="83">
        <f t="shared" si="3"/>
        <v>0.06</v>
      </c>
      <c r="N13" s="83">
        <f t="shared" si="4"/>
        <v>0.06</v>
      </c>
      <c r="O13" s="83">
        <f t="shared" si="5"/>
        <v>0.06</v>
      </c>
      <c r="P13" s="83">
        <f t="shared" si="26"/>
        <v>0.06</v>
      </c>
      <c r="Q13" s="83">
        <f t="shared" si="6"/>
        <v>0.06</v>
      </c>
      <c r="R13" s="83">
        <f t="shared" si="7"/>
        <v>0.06</v>
      </c>
      <c r="S13" s="83">
        <f t="shared" si="8"/>
        <v>0.06</v>
      </c>
      <c r="T13" s="83">
        <f t="shared" si="9"/>
        <v>0.06</v>
      </c>
      <c r="U13" s="83">
        <f t="shared" si="10"/>
        <v>0.06</v>
      </c>
      <c r="V13" s="83">
        <f t="shared" si="11"/>
        <v>0.06</v>
      </c>
      <c r="W13" s="83">
        <f t="shared" si="12"/>
        <v>0.06</v>
      </c>
      <c r="X13" s="83">
        <f t="shared" si="13"/>
        <v>0.06</v>
      </c>
      <c r="Y13" s="83">
        <f t="shared" si="14"/>
        <v>0.05</v>
      </c>
      <c r="Z13" s="83">
        <f t="shared" si="15"/>
        <v>0.06</v>
      </c>
      <c r="AA13" s="83">
        <f t="shared" si="16"/>
        <v>0.06</v>
      </c>
      <c r="AB13" s="83">
        <f t="shared" si="17"/>
        <v>0.06</v>
      </c>
      <c r="AC13" s="83">
        <f t="shared" si="18"/>
        <v>0.06</v>
      </c>
      <c r="AD13" s="83">
        <f t="shared" si="19"/>
        <v>7.0000000000000007E-2</v>
      </c>
      <c r="AE13" s="83">
        <f t="shared" si="20"/>
        <v>0.05</v>
      </c>
      <c r="AF13" s="83">
        <f t="shared" si="21"/>
        <v>0.06</v>
      </c>
      <c r="AG13" s="83">
        <f t="shared" si="22"/>
        <v>0.05</v>
      </c>
      <c r="AH13" s="83">
        <f t="shared" si="23"/>
        <v>0.05</v>
      </c>
      <c r="AI13" s="83">
        <f t="shared" si="24"/>
        <v>0.06</v>
      </c>
      <c r="AJ13" s="83">
        <f t="shared" si="25"/>
        <v>0.05</v>
      </c>
    </row>
    <row r="14" spans="1:36" ht="12.95" customHeight="1" x14ac:dyDescent="0.15">
      <c r="A14" s="82">
        <v>771</v>
      </c>
      <c r="B14" s="108" t="s">
        <v>58</v>
      </c>
      <c r="C14" s="108"/>
      <c r="D14" s="82">
        <v>8</v>
      </c>
      <c r="E14" s="82">
        <v>9</v>
      </c>
      <c r="F14" s="4">
        <f t="shared" si="0"/>
        <v>0.02</v>
      </c>
      <c r="G14" s="5" t="s">
        <v>265</v>
      </c>
      <c r="H14" s="82" t="s">
        <v>55</v>
      </c>
      <c r="I14" s="82"/>
      <c r="J14" s="1" t="s">
        <v>15</v>
      </c>
      <c r="K14" s="83">
        <f t="shared" si="1"/>
        <v>0.03</v>
      </c>
      <c r="L14" s="83">
        <f t="shared" si="2"/>
        <v>0.03</v>
      </c>
      <c r="M14" s="83">
        <f t="shared" si="3"/>
        <v>0.03</v>
      </c>
      <c r="N14" s="83">
        <f t="shared" si="4"/>
        <v>0.03</v>
      </c>
      <c r="O14" s="83">
        <f t="shared" si="5"/>
        <v>0.03</v>
      </c>
      <c r="P14" s="83">
        <f t="shared" si="26"/>
        <v>0.03</v>
      </c>
      <c r="Q14" s="83">
        <f t="shared" si="6"/>
        <v>0.03</v>
      </c>
      <c r="R14" s="83">
        <f t="shared" si="7"/>
        <v>0.02</v>
      </c>
      <c r="S14" s="83">
        <f t="shared" si="8"/>
        <v>0.03</v>
      </c>
      <c r="T14" s="83">
        <f t="shared" si="9"/>
        <v>0.03</v>
      </c>
      <c r="U14" s="83">
        <f t="shared" si="10"/>
        <v>0.03</v>
      </c>
      <c r="V14" s="83">
        <f t="shared" si="11"/>
        <v>0.03</v>
      </c>
      <c r="W14" s="83">
        <f t="shared" si="12"/>
        <v>0.03</v>
      </c>
      <c r="X14" s="83">
        <f t="shared" si="13"/>
        <v>0.03</v>
      </c>
      <c r="Y14" s="83">
        <f t="shared" si="14"/>
        <v>0.02</v>
      </c>
      <c r="Z14" s="83">
        <f t="shared" si="15"/>
        <v>0.03</v>
      </c>
      <c r="AA14" s="83">
        <f t="shared" si="16"/>
        <v>0.02</v>
      </c>
      <c r="AB14" s="83">
        <f t="shared" si="17"/>
        <v>0.02</v>
      </c>
      <c r="AC14" s="83">
        <f t="shared" si="18"/>
        <v>0.02</v>
      </c>
      <c r="AD14" s="83">
        <f t="shared" si="19"/>
        <v>0.03</v>
      </c>
      <c r="AE14" s="83">
        <f t="shared" si="20"/>
        <v>0.02</v>
      </c>
      <c r="AF14" s="83">
        <f t="shared" si="21"/>
        <v>0.02</v>
      </c>
      <c r="AG14" s="83">
        <f t="shared" si="22"/>
        <v>0.02</v>
      </c>
      <c r="AH14" s="83">
        <f t="shared" si="23"/>
        <v>0.02</v>
      </c>
      <c r="AI14" s="83">
        <f t="shared" si="24"/>
        <v>0.03</v>
      </c>
      <c r="AJ14" s="83">
        <f t="shared" si="25"/>
        <v>0.02</v>
      </c>
    </row>
    <row r="15" spans="1:36" ht="12.95" customHeight="1" x14ac:dyDescent="0.15">
      <c r="A15" s="82">
        <v>772</v>
      </c>
      <c r="B15" s="108" t="s">
        <v>60</v>
      </c>
      <c r="C15" s="108"/>
      <c r="D15" s="82">
        <v>12</v>
      </c>
      <c r="E15" s="82">
        <v>9</v>
      </c>
      <c r="F15" s="4">
        <f t="shared" si="0"/>
        <v>0.05</v>
      </c>
      <c r="G15" s="5" t="s">
        <v>265</v>
      </c>
      <c r="H15" s="82" t="s">
        <v>55</v>
      </c>
      <c r="I15" s="82"/>
      <c r="J15" s="1" t="s">
        <v>15</v>
      </c>
      <c r="K15" s="83">
        <f t="shared" si="1"/>
        <v>0.05</v>
      </c>
      <c r="L15" s="83">
        <f t="shared" si="2"/>
        <v>0.05</v>
      </c>
      <c r="M15" s="83">
        <f t="shared" si="3"/>
        <v>0.05</v>
      </c>
      <c r="N15" s="83">
        <f t="shared" si="4"/>
        <v>0.06</v>
      </c>
      <c r="O15" s="83">
        <f t="shared" si="5"/>
        <v>0.06</v>
      </c>
      <c r="P15" s="83">
        <f t="shared" si="26"/>
        <v>0.05</v>
      </c>
      <c r="Q15" s="83">
        <f t="shared" si="6"/>
        <v>0.05</v>
      </c>
      <c r="R15" s="83">
        <f t="shared" si="7"/>
        <v>0.05</v>
      </c>
      <c r="S15" s="83">
        <f t="shared" si="8"/>
        <v>0.05</v>
      </c>
      <c r="T15" s="83">
        <f t="shared" si="9"/>
        <v>0.05</v>
      </c>
      <c r="U15" s="83">
        <f t="shared" si="10"/>
        <v>0.05</v>
      </c>
      <c r="V15" s="83">
        <f t="shared" si="11"/>
        <v>0.06</v>
      </c>
      <c r="W15" s="83">
        <f t="shared" si="12"/>
        <v>0.06</v>
      </c>
      <c r="X15" s="83">
        <f t="shared" si="13"/>
        <v>0.05</v>
      </c>
      <c r="Y15" s="83">
        <f t="shared" si="14"/>
        <v>0.05</v>
      </c>
      <c r="Z15" s="83">
        <f t="shared" si="15"/>
        <v>0.06</v>
      </c>
      <c r="AA15" s="83">
        <f t="shared" si="16"/>
        <v>0.05</v>
      </c>
      <c r="AB15" s="83">
        <f t="shared" si="17"/>
        <v>0.05</v>
      </c>
      <c r="AC15" s="83">
        <f t="shared" si="18"/>
        <v>0.05</v>
      </c>
      <c r="AD15" s="83">
        <f t="shared" si="19"/>
        <v>7.0000000000000007E-2</v>
      </c>
      <c r="AE15" s="83">
        <f t="shared" si="20"/>
        <v>0.05</v>
      </c>
      <c r="AF15" s="83">
        <f t="shared" si="21"/>
        <v>0.05</v>
      </c>
      <c r="AG15" s="83">
        <f t="shared" si="22"/>
        <v>0.05</v>
      </c>
      <c r="AH15" s="83">
        <f t="shared" si="23"/>
        <v>0.05</v>
      </c>
      <c r="AI15" s="83">
        <f t="shared" si="24"/>
        <v>0.06</v>
      </c>
      <c r="AJ15" s="83">
        <f t="shared" si="25"/>
        <v>0.05</v>
      </c>
    </row>
    <row r="16" spans="1:36" ht="12.95" customHeight="1" x14ac:dyDescent="0.15">
      <c r="A16" s="82">
        <v>773</v>
      </c>
      <c r="B16" s="108" t="s">
        <v>59</v>
      </c>
      <c r="C16" s="108"/>
      <c r="D16" s="82">
        <v>14</v>
      </c>
      <c r="E16" s="82">
        <v>10</v>
      </c>
      <c r="F16" s="4">
        <f t="shared" si="0"/>
        <v>7.0000000000000007E-2</v>
      </c>
      <c r="G16" s="5"/>
      <c r="H16" s="82"/>
      <c r="I16" s="82"/>
      <c r="J16" s="1" t="s">
        <v>15</v>
      </c>
      <c r="K16" s="83">
        <f t="shared" si="1"/>
        <v>0.08</v>
      </c>
      <c r="L16" s="83">
        <f t="shared" si="2"/>
        <v>0.08</v>
      </c>
      <c r="M16" s="83">
        <f t="shared" si="3"/>
        <v>0.08</v>
      </c>
      <c r="N16" s="83">
        <f t="shared" si="4"/>
        <v>0.08</v>
      </c>
      <c r="O16" s="83">
        <f t="shared" si="5"/>
        <v>0.08</v>
      </c>
      <c r="P16" s="83">
        <f t="shared" si="26"/>
        <v>0.08</v>
      </c>
      <c r="Q16" s="83">
        <f t="shared" si="6"/>
        <v>0.08</v>
      </c>
      <c r="R16" s="83">
        <f t="shared" si="7"/>
        <v>0.08</v>
      </c>
      <c r="S16" s="83">
        <f t="shared" si="8"/>
        <v>0.08</v>
      </c>
      <c r="T16" s="83">
        <f t="shared" si="9"/>
        <v>7.0000000000000007E-2</v>
      </c>
      <c r="U16" s="83">
        <f t="shared" si="10"/>
        <v>0.08</v>
      </c>
      <c r="V16" s="83">
        <f t="shared" si="11"/>
        <v>0.08</v>
      </c>
      <c r="W16" s="83">
        <f t="shared" si="12"/>
        <v>0.08</v>
      </c>
      <c r="X16" s="83">
        <f t="shared" si="13"/>
        <v>0.08</v>
      </c>
      <c r="Y16" s="83">
        <f t="shared" si="14"/>
        <v>7.0000000000000007E-2</v>
      </c>
      <c r="Z16" s="83">
        <f t="shared" si="15"/>
        <v>0.08</v>
      </c>
      <c r="AA16" s="83">
        <f t="shared" si="16"/>
        <v>7.0000000000000007E-2</v>
      </c>
      <c r="AB16" s="83">
        <f t="shared" si="17"/>
        <v>0.08</v>
      </c>
      <c r="AC16" s="83">
        <f t="shared" si="18"/>
        <v>0.08</v>
      </c>
      <c r="AD16" s="83">
        <f t="shared" si="19"/>
        <v>0.1</v>
      </c>
      <c r="AE16" s="83">
        <f t="shared" si="20"/>
        <v>7.0000000000000007E-2</v>
      </c>
      <c r="AF16" s="83">
        <f t="shared" si="21"/>
        <v>0.08</v>
      </c>
      <c r="AG16" s="83">
        <f t="shared" si="22"/>
        <v>7.0000000000000007E-2</v>
      </c>
      <c r="AH16" s="83">
        <f t="shared" si="23"/>
        <v>7.0000000000000007E-2</v>
      </c>
      <c r="AI16" s="83">
        <f t="shared" si="24"/>
        <v>0.08</v>
      </c>
      <c r="AJ16" s="83">
        <f t="shared" si="25"/>
        <v>7.0000000000000007E-2</v>
      </c>
    </row>
    <row r="17" spans="1:36" ht="12.95" customHeight="1" x14ac:dyDescent="0.15">
      <c r="A17" s="82">
        <v>774</v>
      </c>
      <c r="B17" s="108" t="s">
        <v>68</v>
      </c>
      <c r="C17" s="108"/>
      <c r="D17" s="82">
        <v>10</v>
      </c>
      <c r="E17" s="82">
        <v>11</v>
      </c>
      <c r="F17" s="4">
        <f t="shared" si="0"/>
        <v>0.04</v>
      </c>
      <c r="G17" s="5"/>
      <c r="H17" s="82"/>
      <c r="I17" s="82"/>
      <c r="J17" s="1" t="s">
        <v>15</v>
      </c>
      <c r="K17" s="83">
        <f t="shared" si="1"/>
        <v>0.05</v>
      </c>
      <c r="L17" s="83">
        <f t="shared" si="2"/>
        <v>0.05</v>
      </c>
      <c r="M17" s="83">
        <f t="shared" si="3"/>
        <v>0.05</v>
      </c>
      <c r="N17" s="83">
        <f t="shared" si="4"/>
        <v>0.05</v>
      </c>
      <c r="O17" s="83">
        <f t="shared" si="5"/>
        <v>0.05</v>
      </c>
      <c r="P17" s="83">
        <f t="shared" si="26"/>
        <v>0.05</v>
      </c>
      <c r="Q17" s="83">
        <f t="shared" si="6"/>
        <v>0.05</v>
      </c>
      <c r="R17" s="83">
        <f t="shared" si="7"/>
        <v>0.05</v>
      </c>
      <c r="S17" s="83">
        <f t="shared" si="8"/>
        <v>0.05</v>
      </c>
      <c r="T17" s="83">
        <f t="shared" si="9"/>
        <v>0.05</v>
      </c>
      <c r="U17" s="83">
        <f t="shared" si="10"/>
        <v>0.05</v>
      </c>
      <c r="V17" s="83">
        <f t="shared" si="11"/>
        <v>0.05</v>
      </c>
      <c r="W17" s="83">
        <f t="shared" si="12"/>
        <v>0.05</v>
      </c>
      <c r="X17" s="83">
        <f t="shared" si="13"/>
        <v>0.05</v>
      </c>
      <c r="Y17" s="83">
        <f t="shared" si="14"/>
        <v>0.04</v>
      </c>
      <c r="Z17" s="83">
        <f t="shared" si="15"/>
        <v>0.05</v>
      </c>
      <c r="AA17" s="83">
        <f t="shared" si="16"/>
        <v>0.04</v>
      </c>
      <c r="AB17" s="83">
        <f t="shared" si="17"/>
        <v>0.04</v>
      </c>
      <c r="AC17" s="83">
        <f t="shared" si="18"/>
        <v>0.05</v>
      </c>
      <c r="AD17" s="83">
        <f t="shared" si="19"/>
        <v>0.06</v>
      </c>
      <c r="AE17" s="83">
        <f t="shared" si="20"/>
        <v>0.04</v>
      </c>
      <c r="AF17" s="83">
        <f t="shared" si="21"/>
        <v>0.04</v>
      </c>
      <c r="AG17" s="83">
        <f t="shared" si="22"/>
        <v>0.04</v>
      </c>
      <c r="AH17" s="83">
        <f t="shared" si="23"/>
        <v>0.04</v>
      </c>
      <c r="AI17" s="83">
        <f t="shared" si="24"/>
        <v>0.05</v>
      </c>
      <c r="AJ17" s="83">
        <f t="shared" si="25"/>
        <v>0.04</v>
      </c>
    </row>
    <row r="18" spans="1:36" ht="12.95" customHeight="1" x14ac:dyDescent="0.15">
      <c r="A18" s="82">
        <v>775</v>
      </c>
      <c r="B18" s="108" t="s">
        <v>61</v>
      </c>
      <c r="C18" s="108"/>
      <c r="D18" s="82">
        <v>28</v>
      </c>
      <c r="E18" s="82">
        <v>13</v>
      </c>
      <c r="F18" s="4">
        <f t="shared" si="0"/>
        <v>0.36</v>
      </c>
      <c r="G18" s="5"/>
      <c r="H18" s="93" t="s">
        <v>65</v>
      </c>
      <c r="I18" s="82" t="s">
        <v>299</v>
      </c>
      <c r="J18" s="1" t="s">
        <v>15</v>
      </c>
      <c r="K18" s="83">
        <f t="shared" si="1"/>
        <v>0.34</v>
      </c>
      <c r="L18" s="83">
        <f t="shared" si="2"/>
        <v>0.38</v>
      </c>
      <c r="M18" s="83">
        <f t="shared" si="3"/>
        <v>0.35</v>
      </c>
      <c r="N18" s="83">
        <f t="shared" si="4"/>
        <v>0.37</v>
      </c>
      <c r="O18" s="83">
        <f t="shared" si="5"/>
        <v>0.38</v>
      </c>
      <c r="P18" s="83">
        <f t="shared" si="26"/>
        <v>0.35</v>
      </c>
      <c r="Q18" s="83">
        <f t="shared" si="6"/>
        <v>0.35</v>
      </c>
      <c r="R18" s="83">
        <f t="shared" si="7"/>
        <v>0.39</v>
      </c>
      <c r="S18" s="83">
        <f t="shared" si="8"/>
        <v>0.36</v>
      </c>
      <c r="T18" s="83">
        <f t="shared" si="9"/>
        <v>0.34</v>
      </c>
      <c r="U18" s="83">
        <f t="shared" si="10"/>
        <v>0.36</v>
      </c>
      <c r="V18" s="83">
        <f t="shared" si="11"/>
        <v>0.41</v>
      </c>
      <c r="W18" s="83">
        <f t="shared" si="12"/>
        <v>0.38</v>
      </c>
      <c r="X18" s="83">
        <f t="shared" si="13"/>
        <v>0.37</v>
      </c>
      <c r="Y18" s="83">
        <f t="shared" si="14"/>
        <v>0.36</v>
      </c>
      <c r="Z18" s="83">
        <f t="shared" si="15"/>
        <v>0.37</v>
      </c>
      <c r="AA18" s="83">
        <f t="shared" si="16"/>
        <v>0.34</v>
      </c>
      <c r="AB18" s="83">
        <f t="shared" si="17"/>
        <v>0.4</v>
      </c>
      <c r="AC18" s="83">
        <f t="shared" si="18"/>
        <v>0.39</v>
      </c>
      <c r="AD18" s="83">
        <f t="shared" si="19"/>
        <v>0.4</v>
      </c>
      <c r="AE18" s="83">
        <f t="shared" si="20"/>
        <v>0.35</v>
      </c>
      <c r="AF18" s="83">
        <f t="shared" si="21"/>
        <v>0.39</v>
      </c>
      <c r="AG18" s="83">
        <f t="shared" si="22"/>
        <v>0.36</v>
      </c>
      <c r="AH18" s="83">
        <f t="shared" si="23"/>
        <v>0.36</v>
      </c>
      <c r="AI18" s="83">
        <f t="shared" si="24"/>
        <v>0.38</v>
      </c>
      <c r="AJ18" s="83">
        <f t="shared" si="25"/>
        <v>0.36</v>
      </c>
    </row>
    <row r="19" spans="1:36" ht="12.95" customHeight="1" x14ac:dyDescent="0.15">
      <c r="A19" s="82">
        <v>776</v>
      </c>
      <c r="B19" s="108" t="s">
        <v>60</v>
      </c>
      <c r="C19" s="108"/>
      <c r="D19" s="82">
        <v>10</v>
      </c>
      <c r="E19" s="82">
        <v>8</v>
      </c>
      <c r="F19" s="4">
        <f t="shared" si="0"/>
        <v>0.03</v>
      </c>
      <c r="G19" s="5" t="s">
        <v>265</v>
      </c>
      <c r="H19" s="82" t="s">
        <v>55</v>
      </c>
      <c r="I19" s="82"/>
      <c r="J19" s="1" t="s">
        <v>15</v>
      </c>
      <c r="K19" s="83">
        <f t="shared" si="1"/>
        <v>0.03</v>
      </c>
      <c r="L19" s="83">
        <f t="shared" si="2"/>
        <v>0.03</v>
      </c>
      <c r="M19" s="83">
        <f t="shared" si="3"/>
        <v>0.03</v>
      </c>
      <c r="N19" s="83">
        <f t="shared" si="4"/>
        <v>0.04</v>
      </c>
      <c r="O19" s="83">
        <f t="shared" si="5"/>
        <v>0.04</v>
      </c>
      <c r="P19" s="83">
        <f t="shared" si="26"/>
        <v>0.03</v>
      </c>
      <c r="Q19" s="83">
        <f t="shared" si="6"/>
        <v>0.03</v>
      </c>
      <c r="R19" s="83">
        <f t="shared" si="7"/>
        <v>0.03</v>
      </c>
      <c r="S19" s="83">
        <f t="shared" si="8"/>
        <v>0.03</v>
      </c>
      <c r="T19" s="83">
        <f t="shared" si="9"/>
        <v>0.03</v>
      </c>
      <c r="U19" s="83">
        <f t="shared" si="10"/>
        <v>0.03</v>
      </c>
      <c r="V19" s="83">
        <f t="shared" si="11"/>
        <v>0.04</v>
      </c>
      <c r="W19" s="83">
        <f t="shared" si="12"/>
        <v>0.04</v>
      </c>
      <c r="X19" s="83">
        <f t="shared" si="13"/>
        <v>0.03</v>
      </c>
      <c r="Y19" s="83">
        <f t="shared" si="14"/>
        <v>0.03</v>
      </c>
      <c r="Z19" s="83">
        <f t="shared" si="15"/>
        <v>0.04</v>
      </c>
      <c r="AA19" s="83">
        <f t="shared" si="16"/>
        <v>0.03</v>
      </c>
      <c r="AB19" s="83">
        <f t="shared" si="17"/>
        <v>0.03</v>
      </c>
      <c r="AC19" s="83">
        <f t="shared" si="18"/>
        <v>0.03</v>
      </c>
      <c r="AD19" s="83">
        <f t="shared" si="19"/>
        <v>0.04</v>
      </c>
      <c r="AE19" s="83">
        <f t="shared" si="20"/>
        <v>0.03</v>
      </c>
      <c r="AF19" s="83">
        <f t="shared" si="21"/>
        <v>0.03</v>
      </c>
      <c r="AG19" s="83">
        <f t="shared" si="22"/>
        <v>0.03</v>
      </c>
      <c r="AH19" s="83">
        <f t="shared" si="23"/>
        <v>0.03</v>
      </c>
      <c r="AI19" s="83">
        <f t="shared" si="24"/>
        <v>0.04</v>
      </c>
      <c r="AJ19" s="83">
        <f t="shared" si="25"/>
        <v>0.03</v>
      </c>
    </row>
    <row r="20" spans="1:36" ht="12.95" customHeight="1" x14ac:dyDescent="0.15">
      <c r="A20" s="82">
        <v>777</v>
      </c>
      <c r="B20" s="108" t="s">
        <v>58</v>
      </c>
      <c r="C20" s="108"/>
      <c r="D20" s="82">
        <v>12</v>
      </c>
      <c r="E20" s="82">
        <v>8</v>
      </c>
      <c r="F20" s="4">
        <f t="shared" si="0"/>
        <v>0.04</v>
      </c>
      <c r="G20" s="5" t="s">
        <v>265</v>
      </c>
      <c r="H20" s="82" t="s">
        <v>55</v>
      </c>
      <c r="I20" s="82"/>
      <c r="J20" s="1" t="s">
        <v>15</v>
      </c>
      <c r="K20" s="83">
        <f t="shared" si="1"/>
        <v>0.05</v>
      </c>
      <c r="L20" s="83">
        <f t="shared" si="2"/>
        <v>0.05</v>
      </c>
      <c r="M20" s="83">
        <f t="shared" si="3"/>
        <v>0.05</v>
      </c>
      <c r="N20" s="83">
        <f t="shared" si="4"/>
        <v>0.05</v>
      </c>
      <c r="O20" s="83">
        <f t="shared" si="5"/>
        <v>0.05</v>
      </c>
      <c r="P20" s="83">
        <f t="shared" si="26"/>
        <v>0.05</v>
      </c>
      <c r="Q20" s="83">
        <f t="shared" si="6"/>
        <v>0.05</v>
      </c>
      <c r="R20" s="83">
        <f t="shared" si="7"/>
        <v>0.05</v>
      </c>
      <c r="S20" s="83">
        <f t="shared" si="8"/>
        <v>0.05</v>
      </c>
      <c r="T20" s="83">
        <f t="shared" si="9"/>
        <v>0.04</v>
      </c>
      <c r="U20" s="83">
        <f t="shared" si="10"/>
        <v>0.05</v>
      </c>
      <c r="V20" s="83">
        <f t="shared" si="11"/>
        <v>0.05</v>
      </c>
      <c r="W20" s="83">
        <f t="shared" si="12"/>
        <v>0.05</v>
      </c>
      <c r="X20" s="83">
        <f t="shared" si="13"/>
        <v>0.05</v>
      </c>
      <c r="Y20" s="83">
        <f t="shared" si="14"/>
        <v>0.04</v>
      </c>
      <c r="Z20" s="83">
        <f t="shared" si="15"/>
        <v>0.05</v>
      </c>
      <c r="AA20" s="83">
        <f t="shared" si="16"/>
        <v>0.05</v>
      </c>
      <c r="AB20" s="83">
        <f t="shared" si="17"/>
        <v>0.05</v>
      </c>
      <c r="AC20" s="83">
        <f t="shared" si="18"/>
        <v>0.05</v>
      </c>
      <c r="AD20" s="83">
        <f t="shared" si="19"/>
        <v>0.06</v>
      </c>
      <c r="AE20" s="83">
        <f t="shared" si="20"/>
        <v>0.04</v>
      </c>
      <c r="AF20" s="83">
        <f t="shared" si="21"/>
        <v>0.05</v>
      </c>
      <c r="AG20" s="83">
        <f t="shared" si="22"/>
        <v>0.05</v>
      </c>
      <c r="AH20" s="83">
        <f t="shared" si="23"/>
        <v>0.04</v>
      </c>
      <c r="AI20" s="83">
        <f t="shared" si="24"/>
        <v>0.05</v>
      </c>
      <c r="AJ20" s="83">
        <f t="shared" si="25"/>
        <v>0.04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5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154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12</v>
      </c>
      <c r="D47" s="14">
        <f>COUNTIF(G4:G43,"*下層*")</f>
        <v>5</v>
      </c>
      <c r="E47" s="14">
        <f>COUNTA(A4:A43)</f>
        <v>17</v>
      </c>
      <c r="F47" s="10"/>
      <c r="G47" s="15">
        <f>C47*100</f>
        <v>1200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13</v>
      </c>
      <c r="D48" s="14">
        <f>IF(D47&gt;0,ROUND(SUMIF(G4:G43,"*下層*",E4:E43)/D47,0),"")</f>
        <v>9</v>
      </c>
      <c r="E48" s="14">
        <f>ROUND(SUM(E4:E43)/E47,0)</f>
        <v>12</v>
      </c>
      <c r="F48" s="13"/>
      <c r="G48" s="15">
        <f>C48</f>
        <v>13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18</v>
      </c>
      <c r="D49" s="14">
        <f>IF(D47&gt;0,ROUND(SUMIF(G4:G43,"*下層*",D4:D43)/D47,0),"")</f>
        <v>11</v>
      </c>
      <c r="E49" s="14">
        <f>ROUND(SUM(D4:D43)/E47,0)</f>
        <v>16</v>
      </c>
      <c r="F49" s="13"/>
      <c r="G49" s="15">
        <f>C49</f>
        <v>18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2.3699999999999997</v>
      </c>
      <c r="D50" s="16">
        <f>SUMIF(G4:G43,"*下層*",F4:F43)</f>
        <v>0.19000000000000003</v>
      </c>
      <c r="E50" s="4">
        <f>SUM(F4:F43)</f>
        <v>2.5599999999999996</v>
      </c>
      <c r="F50" s="13"/>
      <c r="G50" s="17">
        <f>C50*100</f>
        <v>236.99999999999997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形状比＝72、Sr＝22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5</v>
      </c>
      <c r="E54" s="14">
        <f>COUNTA(H4:H43)</f>
        <v>9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14</v>
      </c>
      <c r="D55" s="14">
        <f>IF(D54&gt;0,ROUND(SUMIF(H4:H43,"▲",E4:E43)/D54,0),"")</f>
        <v>9</v>
      </c>
      <c r="E55" s="14">
        <f>ROUND(SUMIF(H4:H43,"*",E4:E43)/E54,0)</f>
        <v>11</v>
      </c>
      <c r="F55" s="13"/>
      <c r="G55" s="15">
        <f>C55</f>
        <v>14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20</v>
      </c>
      <c r="D56" s="14">
        <f>IF(D54&gt;0,ROUND(SUMIF(H4:H43,"▲",D4:D43)/D54,0),"")</f>
        <v>11</v>
      </c>
      <c r="E56" s="14">
        <f>ROUND(SUMIF(H4:H43,"*",D4:D43)/E54,0)</f>
        <v>15</v>
      </c>
      <c r="F56" s="13"/>
      <c r="G56" s="15">
        <f>C56</f>
        <v>20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0.89</v>
      </c>
      <c r="D57" s="16">
        <f>SUMIF(H4:H43,"▲",F4:F43)</f>
        <v>0.19000000000000003</v>
      </c>
      <c r="E57" s="16">
        <f>SUM(C57:D57)</f>
        <v>1.08</v>
      </c>
      <c r="F57" s="13"/>
      <c r="G57" s="19">
        <f>C57*100</f>
        <v>89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>
        <f>IF(D47&gt;0,ROUND(D54/D47*100,1),"")</f>
        <v>100</v>
      </c>
      <c r="E61" s="20">
        <f>ROUND(E54/E47*100,1)</f>
        <v>52.9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37.6</v>
      </c>
      <c r="D62" s="20">
        <f>IF(D47&gt;0,ROUND(D57/D50*100,1),"")</f>
        <v>100</v>
      </c>
      <c r="E62" s="20">
        <f>ROUND(E57/E50*100,1)</f>
        <v>42.2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1.4799999999999995</v>
      </c>
      <c r="D69" s="16" t="str">
        <f>IF(D66&gt;0,D50-D57,"")</f>
        <v/>
      </c>
      <c r="E69" s="4">
        <f>SUM(C69:D69)</f>
        <v>1.4799999999999995</v>
      </c>
      <c r="F69" s="13"/>
      <c r="G69" s="17">
        <f>C69*100</f>
        <v>147.99999999999994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15" priority="16" stopIfTrue="1">
      <formula>AND(($H4="スギ"),(#REF!&lt;12))</formula>
    </cfRule>
  </conditionalFormatting>
  <conditionalFormatting sqref="L4:L43">
    <cfRule type="expression" dxfId="414" priority="15" stopIfTrue="1">
      <formula>AND(($H4="スギ"),(#REF!&lt;22),(#REF!&gt;=12))</formula>
    </cfRule>
  </conditionalFormatting>
  <conditionalFormatting sqref="M4:M43">
    <cfRule type="expression" dxfId="413" priority="14" stopIfTrue="1">
      <formula>AND(($H4="スギ"),(#REF!&lt;32),(#REF!&gt;=22))</formula>
    </cfRule>
  </conditionalFormatting>
  <conditionalFormatting sqref="N4:N43">
    <cfRule type="expression" dxfId="412" priority="13" stopIfTrue="1">
      <formula>AND(($H4="スギ"),(#REF!&lt;42),(#REF!&gt;=32))</formula>
    </cfRule>
  </conditionalFormatting>
  <conditionalFormatting sqref="U4:U43 Z4:AF43 AJ4:AJ43 O4:P43">
    <cfRule type="expression" dxfId="411" priority="12" stopIfTrue="1">
      <formula>AND(($H4="スギ"),(#REF!&gt;=42))</formula>
    </cfRule>
  </conditionalFormatting>
  <conditionalFormatting sqref="Q4:Q43 AA4:AA43">
    <cfRule type="expression" dxfId="410" priority="11" stopIfTrue="1">
      <formula>AND(($H4="ヒノキ"),(#REF!&lt;12))</formula>
    </cfRule>
  </conditionalFormatting>
  <conditionalFormatting sqref="R4:R43 AB4:AE43">
    <cfRule type="expression" dxfId="409" priority="10" stopIfTrue="1">
      <formula>AND(($H4="ヒノキ"),(#REF!&lt;22),(#REF!&gt;=12))</formula>
    </cfRule>
  </conditionalFormatting>
  <conditionalFormatting sqref="S4:S43">
    <cfRule type="expression" dxfId="408" priority="9" stopIfTrue="1">
      <formula>AND(($H4="ヒノキ"),(#REF!&lt;32),(#REF!&gt;=22))</formula>
    </cfRule>
  </conditionalFormatting>
  <conditionalFormatting sqref="T4:U43 Z4:AF43 AJ4:AJ43">
    <cfRule type="expression" dxfId="407" priority="8" stopIfTrue="1">
      <formula>AND(($H4="ヒノキ"),(#REF!&gt;=32))</formula>
    </cfRule>
  </conditionalFormatting>
  <conditionalFormatting sqref="V4:V43 AA4:AA43">
    <cfRule type="expression" dxfId="406" priority="7" stopIfTrue="1">
      <formula>AND(($H4="アカマツ"),(#REF!&lt;12))</formula>
    </cfRule>
  </conditionalFormatting>
  <conditionalFormatting sqref="W4:W43 AB4:AB43">
    <cfRule type="expression" dxfId="405" priority="6" stopIfTrue="1">
      <formula>AND(($H4="アカマツ"),(#REF!&lt;22),(#REF!&gt;=12))</formula>
    </cfRule>
  </conditionalFormatting>
  <conditionalFormatting sqref="X4:X43 AC4:AC43">
    <cfRule type="expression" dxfId="404" priority="5" stopIfTrue="1">
      <formula>AND(($H4="アカマツ"),(#REF!&lt;42),(#REF!&gt;=22))</formula>
    </cfRule>
  </conditionalFormatting>
  <conditionalFormatting sqref="Y4:AF43 AJ4:AJ43">
    <cfRule type="expression" dxfId="403" priority="4" stopIfTrue="1">
      <formula>AND(($H4="アカマツ"),(#REF!&gt;=42))</formula>
    </cfRule>
  </conditionalFormatting>
  <conditionalFormatting sqref="AG4:AG43">
    <cfRule type="expression" dxfId="402" priority="3" stopIfTrue="1">
      <formula>AND(($H4&lt;&gt;"スギ"),($H4&lt;&gt;"ヒノキ"),($H4&lt;&gt;"アカマツ"),(#REF!&lt;12))</formula>
    </cfRule>
  </conditionalFormatting>
  <conditionalFormatting sqref="AH4:AH43">
    <cfRule type="expression" dxfId="4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U96"/>
  <sheetViews>
    <sheetView zoomScaleNormal="100" zoomScaleSheetLayoutView="100" workbookViewId="0">
      <selection activeCell="L91" sqref="L91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156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157</v>
      </c>
      <c r="E2" s="50" t="s">
        <v>158</v>
      </c>
      <c r="F2" s="50" t="s">
        <v>288</v>
      </c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159</v>
      </c>
      <c r="E3" s="23" t="s">
        <v>160</v>
      </c>
      <c r="F3" s="23" t="s">
        <v>289</v>
      </c>
      <c r="G3" s="23"/>
      <c r="H3" s="23"/>
      <c r="I3" s="23"/>
      <c r="J3" s="23"/>
    </row>
    <row r="5" spans="1:21" ht="14.25" x14ac:dyDescent="0.15">
      <c r="A5" s="136" t="str">
        <f>D1</f>
        <v>S-16アカマツ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No.26</v>
      </c>
      <c r="E9" s="26" t="str">
        <f t="shared" si="0"/>
        <v>No.27</v>
      </c>
      <c r="F9" s="26" t="str">
        <f t="shared" si="0"/>
        <v>No.28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13</v>
      </c>
      <c r="D10" s="82">
        <f t="shared" ref="D10:J10" ca="1" si="1">IF(D$2&lt;&gt;"",INDIRECT(D$2&amp;"!C47"),"")</f>
        <v>13</v>
      </c>
      <c r="E10" s="82">
        <f t="shared" ca="1" si="1"/>
        <v>14</v>
      </c>
      <c r="F10" s="82">
        <f t="shared" ca="1" si="1"/>
        <v>12</v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1300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14</v>
      </c>
      <c r="D11" s="82">
        <f t="shared" ref="D11:J11" ca="1" si="2">IF(D$2&lt;&gt;"",INDIRECT(D$2&amp;"!C48"),"")</f>
        <v>16</v>
      </c>
      <c r="E11" s="82">
        <f t="shared" ca="1" si="2"/>
        <v>14</v>
      </c>
      <c r="F11" s="82">
        <f t="shared" ca="1" si="2"/>
        <v>13</v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14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20</v>
      </c>
      <c r="D12" s="82">
        <f t="shared" ref="D12:J12" ca="1" si="3">IF(D$2&lt;&gt;"",INDIRECT(D$2&amp;"!C49"),"")</f>
        <v>22</v>
      </c>
      <c r="E12" s="82">
        <f t="shared" ca="1" si="3"/>
        <v>21</v>
      </c>
      <c r="F12" s="82">
        <f t="shared" ca="1" si="3"/>
        <v>18</v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20</v>
      </c>
    </row>
    <row r="13" spans="1:21" ht="12.75" customHeight="1" x14ac:dyDescent="0.15">
      <c r="A13" s="121" t="s">
        <v>25</v>
      </c>
      <c r="B13" s="122"/>
      <c r="C13" s="4">
        <f ca="1">ROUND(AVERAGE(D13:J13),3)</f>
        <v>3.7</v>
      </c>
      <c r="D13" s="30">
        <f t="shared" ref="D13:J13" ca="1" si="4">IF(D$2&lt;&gt;"",INDIRECT(D$2&amp;"!C50"),"")</f>
        <v>4.6599999999999993</v>
      </c>
      <c r="E13" s="30">
        <f t="shared" ca="1" si="4"/>
        <v>4.0700000000000012</v>
      </c>
      <c r="F13" s="30">
        <f t="shared" ca="1" si="4"/>
        <v>2.3699999999999997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370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形状比＝70、Sr＝20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No.26</v>
      </c>
      <c r="E17" s="26" t="str">
        <f t="shared" si="5"/>
        <v>No.27</v>
      </c>
      <c r="F17" s="26" t="str">
        <f t="shared" si="5"/>
        <v>No.28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4</v>
      </c>
      <c r="D18" s="82">
        <f t="shared" ref="D18:J18" ca="1" si="6">IF(D$2&lt;&gt;"",INDIRECT(D$2&amp;"!D47"),"")</f>
        <v>1</v>
      </c>
      <c r="E18" s="82">
        <f t="shared" ca="1" si="6"/>
        <v>5</v>
      </c>
      <c r="F18" s="82">
        <f t="shared" ca="1" si="6"/>
        <v>5</v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>
        <f ca="1">IF($C$18=0,"",ROUND(AVERAGE(D19:J19),0))</f>
        <v>9</v>
      </c>
      <c r="D19" s="82">
        <f t="shared" ref="D19:J19" ca="1" si="7">IF(D$2&lt;&gt;"",INDIRECT(D$2&amp;"!D48"),"")</f>
        <v>9</v>
      </c>
      <c r="E19" s="82">
        <f t="shared" ca="1" si="7"/>
        <v>8</v>
      </c>
      <c r="F19" s="82">
        <f t="shared" ca="1" si="7"/>
        <v>9</v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>
        <f ca="1">IF($C$18=0,"",ROUND(AVERAGE(D20:J20),0))</f>
        <v>11</v>
      </c>
      <c r="D20" s="82">
        <f t="shared" ref="D20:J20" ca="1" si="8">IF(D$2&lt;&gt;"",INDIRECT(D$2&amp;"!D49"),"")</f>
        <v>12</v>
      </c>
      <c r="E20" s="82">
        <f t="shared" ca="1" si="8"/>
        <v>10</v>
      </c>
      <c r="F20" s="82">
        <f t="shared" ca="1" si="8"/>
        <v>11</v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>
        <f ca="1">IF($C$18=0,"",ROUND(AVERAGE(D21:J21),3))</f>
        <v>0.15</v>
      </c>
      <c r="D21" s="32">
        <f t="shared" ref="D21:J21" ca="1" si="9">IF(D$2&lt;&gt;"",INDIRECT(D$2&amp;"!D50"),"")</f>
        <v>0.05</v>
      </c>
      <c r="E21" s="32">
        <f t="shared" ca="1" si="9"/>
        <v>0.21000000000000002</v>
      </c>
      <c r="F21" s="32">
        <f t="shared" ca="1" si="9"/>
        <v>0.19000000000000003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No.26</v>
      </c>
      <c r="E24" s="26" t="str">
        <f t="shared" si="10"/>
        <v>No.27</v>
      </c>
      <c r="F24" s="26" t="str">
        <f t="shared" si="10"/>
        <v>No.28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17</v>
      </c>
      <c r="D25" s="82">
        <f t="shared" ref="D25:J25" ca="1" si="11">IF(D$2&lt;&gt;"",INDIRECT(D$2&amp;"!E47"),"")</f>
        <v>14</v>
      </c>
      <c r="E25" s="82">
        <f t="shared" ca="1" si="11"/>
        <v>19</v>
      </c>
      <c r="F25" s="82">
        <f t="shared" ca="1" si="11"/>
        <v>17</v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13</v>
      </c>
      <c r="D26" s="82">
        <f t="shared" ref="D26:J26" ca="1" si="12">IF(D$2&lt;&gt;"",INDIRECT(D$2&amp;"!E48"),"")</f>
        <v>15</v>
      </c>
      <c r="E26" s="82">
        <f t="shared" ca="1" si="12"/>
        <v>13</v>
      </c>
      <c r="F26" s="82">
        <f t="shared" ca="1" si="12"/>
        <v>12</v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19</v>
      </c>
      <c r="D27" s="82">
        <f t="shared" ref="D27:J27" ca="1" si="13">IF(D$2&lt;&gt;"",INDIRECT(D$2&amp;"!E49"),"")</f>
        <v>22</v>
      </c>
      <c r="E27" s="82">
        <f t="shared" ca="1" si="13"/>
        <v>18</v>
      </c>
      <c r="F27" s="82">
        <f t="shared" ca="1" si="13"/>
        <v>16</v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3.85</v>
      </c>
      <c r="D28" s="30">
        <f t="shared" ref="D28:J28" ca="1" si="14">IF(D$2&lt;&gt;"",INDIRECT(D$2&amp;"!E50"),"")</f>
        <v>4.7099999999999991</v>
      </c>
      <c r="E28" s="30">
        <f t="shared" ca="1" si="14"/>
        <v>4.2800000000000011</v>
      </c>
      <c r="F28" s="30">
        <f t="shared" ca="1" si="14"/>
        <v>2.5599999999999996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No.26</v>
      </c>
      <c r="E32" s="26" t="str">
        <f t="shared" si="15"/>
        <v>No.27</v>
      </c>
      <c r="F32" s="26" t="str">
        <f t="shared" si="15"/>
        <v>No.28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4</v>
      </c>
      <c r="D33" s="82">
        <f t="shared" ref="D33:J33" ca="1" si="16">IF(D$2&lt;&gt;"",INDIRECT(D$2&amp;"!C54"),"")</f>
        <v>4</v>
      </c>
      <c r="E33" s="82">
        <f t="shared" ca="1" si="16"/>
        <v>5</v>
      </c>
      <c r="F33" s="82">
        <f t="shared" ca="1" si="16"/>
        <v>4</v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400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13</v>
      </c>
      <c r="D34" s="82">
        <f t="shared" ref="D34:J34" ca="1" si="17">IF(D$2&lt;&gt;"",INDIRECT(D$2&amp;"!C55"),"")</f>
        <v>13</v>
      </c>
      <c r="E34" s="82">
        <f t="shared" ca="1" si="17"/>
        <v>11</v>
      </c>
      <c r="F34" s="82">
        <f t="shared" ca="1" si="17"/>
        <v>14</v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13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17</v>
      </c>
      <c r="D35" s="82">
        <f t="shared" ref="D35:J35" ca="1" si="18">IF(D$2&lt;&gt;"",INDIRECT(D$2&amp;"!C56"),"")</f>
        <v>16</v>
      </c>
      <c r="E35" s="82">
        <f t="shared" ca="1" si="18"/>
        <v>16</v>
      </c>
      <c r="F35" s="82">
        <f t="shared" ca="1" si="18"/>
        <v>20</v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17</v>
      </c>
    </row>
    <row r="36" spans="1:21" ht="12.75" customHeight="1" x14ac:dyDescent="0.15">
      <c r="A36" s="121" t="s">
        <v>25</v>
      </c>
      <c r="B36" s="122"/>
      <c r="C36" s="4">
        <f ca="1">ROUND(AVERAGE(D36:J36),3)</f>
        <v>0.69299999999999995</v>
      </c>
      <c r="D36" s="30">
        <f t="shared" ref="D36:J36" ca="1" si="19">IF(D$2&lt;&gt;"",INDIRECT(D$2&amp;"!C57"),"")</f>
        <v>0.55000000000000004</v>
      </c>
      <c r="E36" s="30">
        <f t="shared" ca="1" si="19"/>
        <v>0.64</v>
      </c>
      <c r="F36" s="30">
        <f t="shared" ca="1" si="19"/>
        <v>0.89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69.3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No.26</v>
      </c>
      <c r="E39" s="26" t="str">
        <f t="shared" si="20"/>
        <v>No.27</v>
      </c>
      <c r="F39" s="26" t="str">
        <f t="shared" si="20"/>
        <v>No.28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4</v>
      </c>
      <c r="D40" s="82">
        <f t="shared" ref="D40:J40" ca="1" si="21">IF(D$2&lt;&gt;"",INDIRECT(D$2&amp;"!D54"),"")</f>
        <v>1</v>
      </c>
      <c r="E40" s="82">
        <f t="shared" ca="1" si="21"/>
        <v>5</v>
      </c>
      <c r="F40" s="82">
        <f t="shared" ca="1" si="21"/>
        <v>5</v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>
        <f ca="1">IF($C$18=0,"",ROUND(AVERAGE(D41:J41),0))</f>
        <v>9</v>
      </c>
      <c r="D41" s="82">
        <f t="shared" ref="D41:J41" ca="1" si="22">IF(D$2&lt;&gt;"",INDIRECT(D$2&amp;"!D55"),"")</f>
        <v>9</v>
      </c>
      <c r="E41" s="82">
        <f t="shared" ca="1" si="22"/>
        <v>8</v>
      </c>
      <c r="F41" s="82">
        <f t="shared" ca="1" si="22"/>
        <v>9</v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>
        <f ca="1">IF($C$18=0,"",ROUND(AVERAGE(D42:J42),0))</f>
        <v>11</v>
      </c>
      <c r="D42" s="82">
        <f t="shared" ref="D42:J42" ca="1" si="23">IF(D$2&lt;&gt;"",INDIRECT(D$2&amp;"!D56"),"")</f>
        <v>12</v>
      </c>
      <c r="E42" s="82">
        <f t="shared" ca="1" si="23"/>
        <v>10</v>
      </c>
      <c r="F42" s="82">
        <f t="shared" ca="1" si="23"/>
        <v>11</v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>
        <f ca="1">IF($C$18=0,"",ROUND(AVERAGE(D43:J43),3))</f>
        <v>0.15</v>
      </c>
      <c r="D43" s="32">
        <f t="shared" ref="D43:J43" ca="1" si="24">IF(D$2&lt;&gt;"",INDIRECT(D$2&amp;"!D57"),"")</f>
        <v>0.05</v>
      </c>
      <c r="E43" s="32">
        <f t="shared" ca="1" si="24"/>
        <v>0.21000000000000002</v>
      </c>
      <c r="F43" s="32">
        <f t="shared" ca="1" si="24"/>
        <v>0.19000000000000003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No.26</v>
      </c>
      <c r="E46" s="26" t="str">
        <f t="shared" si="25"/>
        <v>No.27</v>
      </c>
      <c r="F46" s="26" t="str">
        <f t="shared" si="25"/>
        <v>No.28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8</v>
      </c>
      <c r="D47" s="82">
        <f t="shared" ref="D47:J47" ca="1" si="26">IF(D$2&lt;&gt;"",INDIRECT(D$2&amp;"!E54"),"")</f>
        <v>5</v>
      </c>
      <c r="E47" s="82">
        <f t="shared" ca="1" si="26"/>
        <v>10</v>
      </c>
      <c r="F47" s="82">
        <f t="shared" ca="1" si="26"/>
        <v>9</v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11</v>
      </c>
      <c r="D48" s="82">
        <f t="shared" ref="D48:J48" ca="1" si="27">IF(D$2&lt;&gt;"",INDIRECT(D$2&amp;"!E55"),"")</f>
        <v>12</v>
      </c>
      <c r="E48" s="82">
        <f t="shared" ca="1" si="27"/>
        <v>10</v>
      </c>
      <c r="F48" s="82">
        <f t="shared" ca="1" si="27"/>
        <v>11</v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14</v>
      </c>
      <c r="D49" s="82">
        <f t="shared" ref="D49:J49" ca="1" si="28">IF(D$2&lt;&gt;"",INDIRECT(D$2&amp;"!E56"),"")</f>
        <v>15</v>
      </c>
      <c r="E49" s="82">
        <f t="shared" ca="1" si="28"/>
        <v>13</v>
      </c>
      <c r="F49" s="82">
        <f t="shared" ca="1" si="28"/>
        <v>15</v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0.84299999999999997</v>
      </c>
      <c r="D50" s="30">
        <f t="shared" ref="D50:J50" ca="1" si="29">IF(D$2&lt;&gt;"",INDIRECT(D$2&amp;"!E57"),"")</f>
        <v>0.60000000000000009</v>
      </c>
      <c r="E50" s="30">
        <f t="shared" ca="1" si="29"/>
        <v>0.85000000000000009</v>
      </c>
      <c r="F50" s="30">
        <f t="shared" ca="1" si="29"/>
        <v>1.08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30.8</v>
      </c>
      <c r="D54" s="14">
        <f ca="1">IF($C$18=0,"",ROUND((C40/C18*100),1))</f>
        <v>100</v>
      </c>
      <c r="E54" s="35">
        <f ca="1">ROUND((C47/C25*100),1)</f>
        <v>47.1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18.7</v>
      </c>
      <c r="D55" s="14">
        <f ca="1">IF($C$18=0,"",ROUND((C43/C21)*100,1))</f>
        <v>100</v>
      </c>
      <c r="E55" s="35">
        <f ca="1">ROUND((C50/C28)*100,1)</f>
        <v>21.9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No.26</v>
      </c>
      <c r="E59" s="26" t="str">
        <f t="shared" si="30"/>
        <v>No.27</v>
      </c>
      <c r="F59" s="26" t="str">
        <f t="shared" si="30"/>
        <v>No.28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9</v>
      </c>
      <c r="D60" s="82">
        <f t="shared" ref="D60:J60" ca="1" si="31">IF(D$2&lt;&gt;"",INDIRECT(D$2&amp;"!C66"),"")</f>
        <v>9</v>
      </c>
      <c r="E60" s="82">
        <f t="shared" ca="1" si="31"/>
        <v>9</v>
      </c>
      <c r="F60" s="82">
        <f t="shared" ca="1" si="31"/>
        <v>8</v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900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15</v>
      </c>
      <c r="D61" s="82">
        <f t="shared" ref="D61:J61" ca="1" si="32">IF(D$2&lt;&gt;"",INDIRECT(D$2&amp;"!C67"),"")</f>
        <v>17</v>
      </c>
      <c r="E61" s="82">
        <f t="shared" ca="1" si="32"/>
        <v>16</v>
      </c>
      <c r="F61" s="82">
        <f t="shared" ca="1" si="32"/>
        <v>13</v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15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22</v>
      </c>
      <c r="D62" s="82">
        <f t="shared" ref="D62:J62" ca="1" si="33">IF(D$2&lt;&gt;"",INDIRECT(D$2&amp;"!C68"),"")</f>
        <v>25</v>
      </c>
      <c r="E62" s="82">
        <f t="shared" ca="1" si="33"/>
        <v>24</v>
      </c>
      <c r="F62" s="82">
        <f t="shared" ca="1" si="33"/>
        <v>17</v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22</v>
      </c>
    </row>
    <row r="63" spans="1:21" ht="12.75" customHeight="1" x14ac:dyDescent="0.15">
      <c r="A63" s="121" t="s">
        <v>25</v>
      </c>
      <c r="B63" s="122"/>
      <c r="C63" s="4">
        <f ca="1">ROUND(AVERAGE(D63:J63),3)</f>
        <v>3.0070000000000001</v>
      </c>
      <c r="D63" s="30">
        <f t="shared" ref="D63:J63" ca="1" si="34">IF(D$2&lt;&gt;"",INDIRECT(D$2&amp;"!C69"),"")</f>
        <v>4.1099999999999994</v>
      </c>
      <c r="E63" s="30">
        <f t="shared" ca="1" si="34"/>
        <v>3.430000000000001</v>
      </c>
      <c r="F63" s="30">
        <f t="shared" ca="1" si="34"/>
        <v>1.4799999999999995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300.7</v>
      </c>
    </row>
    <row r="64" spans="1:21" ht="12.75" customHeight="1" x14ac:dyDescent="0.15">
      <c r="K64" s="18" t="str">
        <f ca="1">"形状比＝"&amp;ROUND(K61/K62*100,0)&amp;"、Sr＝"&amp;ROUND((10000/K60)^0.5/K61*100,0)</f>
        <v>形状比＝68、Sr＝22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No.26</v>
      </c>
      <c r="E67" s="26" t="str">
        <f t="shared" si="35"/>
        <v>No.27</v>
      </c>
      <c r="F67" s="26" t="str">
        <f t="shared" si="35"/>
        <v>No.28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>
        <f t="shared" ca="1" si="36"/>
        <v>0</v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No.26</v>
      </c>
      <c r="E74" s="26" t="str">
        <f t="shared" si="40"/>
        <v>No.27</v>
      </c>
      <c r="F74" s="26" t="str">
        <f t="shared" si="40"/>
        <v>No.28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9</v>
      </c>
      <c r="D75" s="82">
        <f t="shared" ref="D75:J75" ca="1" si="41">IF(D$2&lt;&gt;"",INDIRECT(D$2&amp;"!E66"),"")</f>
        <v>9</v>
      </c>
      <c r="E75" s="82">
        <f t="shared" ca="1" si="41"/>
        <v>9</v>
      </c>
      <c r="F75" s="82">
        <f t="shared" ca="1" si="41"/>
        <v>8</v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15</v>
      </c>
      <c r="D76" s="82">
        <f t="shared" ref="D76:J76" ca="1" si="42">IF(D$2&lt;&gt;"",INDIRECT(D$2&amp;"!E67"),"")</f>
        <v>17</v>
      </c>
      <c r="E76" s="82">
        <f t="shared" ca="1" si="42"/>
        <v>16</v>
      </c>
      <c r="F76" s="82">
        <f t="shared" ca="1" si="42"/>
        <v>13</v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22</v>
      </c>
      <c r="D77" s="82">
        <f t="shared" ref="D77:J77" ca="1" si="43">IF(D$2&lt;&gt;"",INDIRECT(D$2&amp;"!E68"),"")</f>
        <v>25</v>
      </c>
      <c r="E77" s="82">
        <f t="shared" ca="1" si="43"/>
        <v>24</v>
      </c>
      <c r="F77" s="82">
        <f t="shared" ca="1" si="43"/>
        <v>17</v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3.0070000000000001</v>
      </c>
      <c r="D78" s="30">
        <f t="shared" ref="D78:J78" ca="1" si="44">IF(D$2&lt;&gt;"",INDIRECT(D$2&amp;"!E69"),"")</f>
        <v>4.1099999999999994</v>
      </c>
      <c r="E78" s="30">
        <f t="shared" ca="1" si="44"/>
        <v>3.430000000000001</v>
      </c>
      <c r="F78" s="30">
        <f t="shared" ca="1" si="44"/>
        <v>1.4799999999999995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290</v>
      </c>
    </row>
    <row r="93" spans="1:11" x14ac:dyDescent="0.15">
      <c r="B93" s="10" t="s">
        <v>291</v>
      </c>
    </row>
    <row r="94" spans="1:11" x14ac:dyDescent="0.15">
      <c r="B94" s="10" t="s">
        <v>292</v>
      </c>
    </row>
    <row r="96" spans="1:11" x14ac:dyDescent="0.15">
      <c r="B96" s="10" t="s">
        <v>293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C9900"/>
  </sheetPr>
  <dimension ref="A1:AJ120"/>
  <sheetViews>
    <sheetView showGridLines="0" view="pageBreakPreview" topLeftCell="A22" zoomScaleNormal="85" zoomScaleSheetLayoutView="100" workbookViewId="0">
      <selection activeCell="I11" sqref="I1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161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421</v>
      </c>
      <c r="B4" s="108" t="s">
        <v>71</v>
      </c>
      <c r="C4" s="108"/>
      <c r="D4" s="82">
        <v>20</v>
      </c>
      <c r="E4" s="82">
        <v>14</v>
      </c>
      <c r="F4" s="4">
        <f t="shared" ref="F4:F43" si="0">IF(D4&gt;0,IF(B4="スギ",P4,IF(B4="ヒノキ",U4,IF(B4="アカマツ",Z4,IF(B4="カラマツ",AF4,AJ4)))),"")</f>
        <v>0.22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</v>
      </c>
      <c r="L4" s="83">
        <f t="shared" ref="L4:L43" si="2">ROUND(10^(-5+0.73504+1.83346*LOG(D4)+1.06569*LOG(E4)),2)</f>
        <v>0.22</v>
      </c>
      <c r="M4" s="83">
        <f t="shared" ref="M4:M43" si="3">ROUND(10^(-5+0.71514+1.74357*LOG(D4)+1.17719*LOG(E4)),2)</f>
        <v>0.22</v>
      </c>
      <c r="N4" s="83">
        <f t="shared" ref="N4:N43" si="4">ROUND(10^(-5+0.82956+1.76381*LOG(D4)+1.06412*LOG(E4)),2)</f>
        <v>0.22</v>
      </c>
      <c r="O4" s="83">
        <f t="shared" ref="O4:O43" si="5">ROUND(10^(-5+0.88226+1.79204*LOG(D4)+0.99303*LOG(E4)),2)</f>
        <v>0.22</v>
      </c>
      <c r="P4" s="83">
        <f>HLOOKUP($D4,K$3:O$43,MATCH($A4,$A$3:$A$43,0),1)</f>
        <v>0.22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83">
        <f t="shared" ref="R4:R43" si="7">ROUND(10^(1.905709*LOG(D4)+1.011385*LOG(E4)-4.293729),2)</f>
        <v>0.22</v>
      </c>
      <c r="S4" s="83">
        <f t="shared" ref="S4:S43" si="8">ROUND(10^(1.771888*LOG(D4)+1.138415*LOG(E4)-4.271259),2)</f>
        <v>0.22</v>
      </c>
      <c r="T4" s="83">
        <f t="shared" ref="T4:T43" si="9">ROUND(10^(1.671519*LOG(D4)+1.363617*LOG(E4)-4.404407),2)</f>
        <v>0.22</v>
      </c>
      <c r="U4" s="83">
        <f t="shared" ref="U4:U43" si="10">HLOOKUP($D4,Q$3:T$43,MATCH($A4,$A$3:$A$43,0),1)</f>
        <v>0.22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83">
        <f t="shared" ref="W4:W43" si="12">ROUND(10^(-4.155639+1.847898*LOG(D4)+0.951955*LOG(E4)),2)</f>
        <v>0.22</v>
      </c>
      <c r="X4" s="83">
        <f t="shared" ref="X4:X43" si="13">ROUND(10^(-4.194535+1.804172*LOG(D4)+1.034248*LOG(E4)),2)</f>
        <v>0.22</v>
      </c>
      <c r="Y4" s="83">
        <f t="shared" ref="Y4:Y43" si="14">ROUND(10^(-4.42347+2.006485*LOG(D4)+0.967757*LOG(E4)),2)</f>
        <v>0.2</v>
      </c>
      <c r="Z4" s="83">
        <f t="shared" ref="Z4:Z43" si="15">HLOOKUP($D4,V$3:Y$43,MATCH($A4,$A$3:$A$43,0),1)</f>
        <v>0.22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83">
        <f t="shared" ref="AB4:AB43" si="17">ROUND(10^(1.979213*LOG(D4)+0.998347*LOG(E4)-4.369281),2)</f>
        <v>0.22</v>
      </c>
      <c r="AC4" s="83">
        <f t="shared" ref="AC4:AC43" si="18">ROUND(10^(1.904401*LOG(D4)+1.062478*LOG(E4)-4.348104),2)</f>
        <v>0.22</v>
      </c>
      <c r="AD4" s="83">
        <f t="shared" ref="AD4:AD43" si="19">ROUND(10^(1.640825*LOG(D4)+1.080387*LOG(E4)-3.976731),2)</f>
        <v>0.25</v>
      </c>
      <c r="AE4" s="83">
        <f t="shared" ref="AE4:AE43" si="20">ROUND(10^(1.90887*LOG(D4)+1.088002*LOG(E4)-4.431495),2)</f>
        <v>0.2</v>
      </c>
      <c r="AF4" s="83">
        <f t="shared" ref="AF4:AF43" si="21">HLOOKUP($D4,AA$3:AE$43,MATCH($A4,$A$3:$A$43,0),1)</f>
        <v>0.22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83">
        <f t="shared" ref="AH4:AH43" si="23">ROUND(10^(1.93813902*LOG(D4)+0.96697002*LOG(E4)-4.32216295),2)</f>
        <v>0.2</v>
      </c>
      <c r="AI4" s="83">
        <f t="shared" ref="AI4:AI43" si="24">ROUND(10^(1.82464098*LOG(D4)+0.97625989*LOG(E4)-4.15096808),2)</f>
        <v>0.22</v>
      </c>
      <c r="AJ4" s="83">
        <f t="shared" ref="AJ4:AJ43" si="25">HLOOKUP($D4,AG$3:AI$43,MATCH($A4,$A$3:$A$43,0),1)</f>
        <v>0.2</v>
      </c>
    </row>
    <row r="5" spans="1:36" ht="12.95" customHeight="1" x14ac:dyDescent="0.15">
      <c r="A5" s="82">
        <v>422</v>
      </c>
      <c r="B5" s="108" t="s">
        <v>71</v>
      </c>
      <c r="C5" s="108"/>
      <c r="D5" s="82">
        <v>18</v>
      </c>
      <c r="E5" s="82">
        <v>13</v>
      </c>
      <c r="F5" s="4">
        <f t="shared" si="0"/>
        <v>0.17</v>
      </c>
      <c r="G5" s="5"/>
      <c r="H5" s="82"/>
      <c r="I5" s="82"/>
      <c r="J5" s="1" t="s">
        <v>15</v>
      </c>
      <c r="K5" s="83">
        <f t="shared" si="1"/>
        <v>0.16</v>
      </c>
      <c r="L5" s="83">
        <f t="shared" si="2"/>
        <v>0.17</v>
      </c>
      <c r="M5" s="83">
        <f t="shared" si="3"/>
        <v>0.16</v>
      </c>
      <c r="N5" s="83">
        <f t="shared" si="4"/>
        <v>0.17</v>
      </c>
      <c r="O5" s="83">
        <f t="shared" si="5"/>
        <v>0.17</v>
      </c>
      <c r="P5" s="83">
        <f t="shared" ref="P5:P43" si="26">HLOOKUP($D5,K$3:O$43,MATCH(A5,$A$3:$A$43,0),1)</f>
        <v>0.17</v>
      </c>
      <c r="Q5" s="83">
        <f t="shared" si="6"/>
        <v>0.16</v>
      </c>
      <c r="R5" s="83">
        <f t="shared" si="7"/>
        <v>0.17</v>
      </c>
      <c r="S5" s="83">
        <f t="shared" si="8"/>
        <v>0.17</v>
      </c>
      <c r="T5" s="83">
        <f t="shared" si="9"/>
        <v>0.16</v>
      </c>
      <c r="U5" s="83">
        <f t="shared" si="10"/>
        <v>0.17</v>
      </c>
      <c r="V5" s="83">
        <f t="shared" si="11"/>
        <v>0.18</v>
      </c>
      <c r="W5" s="83">
        <f t="shared" si="12"/>
        <v>0.17</v>
      </c>
      <c r="X5" s="83">
        <f t="shared" si="13"/>
        <v>0.17</v>
      </c>
      <c r="Y5" s="83">
        <f t="shared" si="14"/>
        <v>0.15</v>
      </c>
      <c r="Z5" s="83">
        <f t="shared" si="15"/>
        <v>0.17</v>
      </c>
      <c r="AA5" s="83">
        <f t="shared" si="16"/>
        <v>0.15</v>
      </c>
      <c r="AB5" s="83">
        <f t="shared" si="17"/>
        <v>0.17</v>
      </c>
      <c r="AC5" s="83">
        <f t="shared" si="18"/>
        <v>0.17</v>
      </c>
      <c r="AD5" s="83">
        <f t="shared" si="19"/>
        <v>0.19</v>
      </c>
      <c r="AE5" s="83">
        <f t="shared" si="20"/>
        <v>0.15</v>
      </c>
      <c r="AF5" s="83">
        <f t="shared" si="21"/>
        <v>0.17</v>
      </c>
      <c r="AG5" s="83">
        <f t="shared" si="22"/>
        <v>0.15</v>
      </c>
      <c r="AH5" s="83">
        <f t="shared" si="23"/>
        <v>0.15</v>
      </c>
      <c r="AI5" s="83">
        <f t="shared" si="24"/>
        <v>0.17</v>
      </c>
      <c r="AJ5" s="83">
        <f t="shared" si="25"/>
        <v>0.15</v>
      </c>
    </row>
    <row r="6" spans="1:36" ht="12.95" customHeight="1" x14ac:dyDescent="0.15">
      <c r="A6" s="82">
        <v>423</v>
      </c>
      <c r="B6" s="108" t="s">
        <v>71</v>
      </c>
      <c r="C6" s="108"/>
      <c r="D6" s="82">
        <v>18</v>
      </c>
      <c r="E6" s="82">
        <v>13</v>
      </c>
      <c r="F6" s="4">
        <f t="shared" si="0"/>
        <v>0.17</v>
      </c>
      <c r="G6" s="5"/>
      <c r="H6" s="82"/>
      <c r="I6" s="82"/>
      <c r="J6" s="1" t="s">
        <v>15</v>
      </c>
      <c r="K6" s="83">
        <f t="shared" si="1"/>
        <v>0.16</v>
      </c>
      <c r="L6" s="83">
        <f t="shared" si="2"/>
        <v>0.17</v>
      </c>
      <c r="M6" s="83">
        <f t="shared" si="3"/>
        <v>0.16</v>
      </c>
      <c r="N6" s="83">
        <f t="shared" si="4"/>
        <v>0.17</v>
      </c>
      <c r="O6" s="83">
        <f t="shared" si="5"/>
        <v>0.17</v>
      </c>
      <c r="P6" s="83">
        <f t="shared" si="26"/>
        <v>0.17</v>
      </c>
      <c r="Q6" s="83">
        <f t="shared" si="6"/>
        <v>0.16</v>
      </c>
      <c r="R6" s="83">
        <f t="shared" si="7"/>
        <v>0.17</v>
      </c>
      <c r="S6" s="83">
        <f t="shared" si="8"/>
        <v>0.17</v>
      </c>
      <c r="T6" s="83">
        <f t="shared" si="9"/>
        <v>0.16</v>
      </c>
      <c r="U6" s="83">
        <f t="shared" si="10"/>
        <v>0.17</v>
      </c>
      <c r="V6" s="83">
        <f t="shared" si="11"/>
        <v>0.18</v>
      </c>
      <c r="W6" s="83">
        <f t="shared" si="12"/>
        <v>0.17</v>
      </c>
      <c r="X6" s="83">
        <f t="shared" si="13"/>
        <v>0.17</v>
      </c>
      <c r="Y6" s="83">
        <f t="shared" si="14"/>
        <v>0.15</v>
      </c>
      <c r="Z6" s="83">
        <f t="shared" si="15"/>
        <v>0.17</v>
      </c>
      <c r="AA6" s="83">
        <f t="shared" si="16"/>
        <v>0.15</v>
      </c>
      <c r="AB6" s="83">
        <f t="shared" si="17"/>
        <v>0.17</v>
      </c>
      <c r="AC6" s="83">
        <f t="shared" si="18"/>
        <v>0.17</v>
      </c>
      <c r="AD6" s="83">
        <f t="shared" si="19"/>
        <v>0.19</v>
      </c>
      <c r="AE6" s="83">
        <f t="shared" si="20"/>
        <v>0.15</v>
      </c>
      <c r="AF6" s="83">
        <f t="shared" si="21"/>
        <v>0.17</v>
      </c>
      <c r="AG6" s="83">
        <f t="shared" si="22"/>
        <v>0.15</v>
      </c>
      <c r="AH6" s="83">
        <f t="shared" si="23"/>
        <v>0.15</v>
      </c>
      <c r="AI6" s="83">
        <f t="shared" si="24"/>
        <v>0.17</v>
      </c>
      <c r="AJ6" s="83">
        <f t="shared" si="25"/>
        <v>0.15</v>
      </c>
    </row>
    <row r="7" spans="1:36" ht="12.95" customHeight="1" x14ac:dyDescent="0.15">
      <c r="A7" s="82">
        <v>424</v>
      </c>
      <c r="B7" s="108" t="s">
        <v>71</v>
      </c>
      <c r="C7" s="108"/>
      <c r="D7" s="82">
        <v>18</v>
      </c>
      <c r="E7" s="82">
        <v>13</v>
      </c>
      <c r="F7" s="4">
        <f t="shared" si="0"/>
        <v>0.17</v>
      </c>
      <c r="G7" s="5"/>
      <c r="H7" s="82"/>
      <c r="I7" s="82"/>
      <c r="J7" s="1" t="s">
        <v>15</v>
      </c>
      <c r="K7" s="83">
        <f t="shared" si="1"/>
        <v>0.16</v>
      </c>
      <c r="L7" s="83">
        <f t="shared" si="2"/>
        <v>0.17</v>
      </c>
      <c r="M7" s="83">
        <f t="shared" si="3"/>
        <v>0.16</v>
      </c>
      <c r="N7" s="83">
        <f t="shared" si="4"/>
        <v>0.17</v>
      </c>
      <c r="O7" s="83">
        <f t="shared" si="5"/>
        <v>0.17</v>
      </c>
      <c r="P7" s="83">
        <f t="shared" si="26"/>
        <v>0.17</v>
      </c>
      <c r="Q7" s="83">
        <f t="shared" si="6"/>
        <v>0.16</v>
      </c>
      <c r="R7" s="83">
        <f t="shared" si="7"/>
        <v>0.17</v>
      </c>
      <c r="S7" s="83">
        <f t="shared" si="8"/>
        <v>0.17</v>
      </c>
      <c r="T7" s="83">
        <f t="shared" si="9"/>
        <v>0.16</v>
      </c>
      <c r="U7" s="83">
        <f t="shared" si="10"/>
        <v>0.17</v>
      </c>
      <c r="V7" s="83">
        <f t="shared" si="11"/>
        <v>0.18</v>
      </c>
      <c r="W7" s="83">
        <f t="shared" si="12"/>
        <v>0.17</v>
      </c>
      <c r="X7" s="83">
        <f t="shared" si="13"/>
        <v>0.17</v>
      </c>
      <c r="Y7" s="83">
        <f t="shared" si="14"/>
        <v>0.15</v>
      </c>
      <c r="Z7" s="83">
        <f t="shared" si="15"/>
        <v>0.17</v>
      </c>
      <c r="AA7" s="83">
        <f t="shared" si="16"/>
        <v>0.15</v>
      </c>
      <c r="AB7" s="83">
        <f t="shared" si="17"/>
        <v>0.17</v>
      </c>
      <c r="AC7" s="83">
        <f t="shared" si="18"/>
        <v>0.17</v>
      </c>
      <c r="AD7" s="83">
        <f t="shared" si="19"/>
        <v>0.19</v>
      </c>
      <c r="AE7" s="83">
        <f t="shared" si="20"/>
        <v>0.15</v>
      </c>
      <c r="AF7" s="83">
        <f t="shared" si="21"/>
        <v>0.17</v>
      </c>
      <c r="AG7" s="83">
        <f t="shared" si="22"/>
        <v>0.15</v>
      </c>
      <c r="AH7" s="83">
        <f t="shared" si="23"/>
        <v>0.15</v>
      </c>
      <c r="AI7" s="83">
        <f t="shared" si="24"/>
        <v>0.17</v>
      </c>
      <c r="AJ7" s="83">
        <f t="shared" si="25"/>
        <v>0.15</v>
      </c>
    </row>
    <row r="8" spans="1:36" ht="12.95" customHeight="1" x14ac:dyDescent="0.15">
      <c r="A8" s="82">
        <v>425</v>
      </c>
      <c r="B8" s="108" t="s">
        <v>71</v>
      </c>
      <c r="C8" s="108"/>
      <c r="D8" s="82">
        <v>18</v>
      </c>
      <c r="E8" s="82">
        <v>13</v>
      </c>
      <c r="F8" s="4">
        <f t="shared" si="0"/>
        <v>0.17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0.16</v>
      </c>
      <c r="L8" s="83">
        <f t="shared" si="2"/>
        <v>0.17</v>
      </c>
      <c r="M8" s="83">
        <f t="shared" si="3"/>
        <v>0.16</v>
      </c>
      <c r="N8" s="83">
        <f t="shared" si="4"/>
        <v>0.17</v>
      </c>
      <c r="O8" s="83">
        <f t="shared" si="5"/>
        <v>0.17</v>
      </c>
      <c r="P8" s="83">
        <f t="shared" si="26"/>
        <v>0.17</v>
      </c>
      <c r="Q8" s="83">
        <f t="shared" si="6"/>
        <v>0.16</v>
      </c>
      <c r="R8" s="83">
        <f t="shared" si="7"/>
        <v>0.17</v>
      </c>
      <c r="S8" s="83">
        <f t="shared" si="8"/>
        <v>0.17</v>
      </c>
      <c r="T8" s="83">
        <f t="shared" si="9"/>
        <v>0.16</v>
      </c>
      <c r="U8" s="83">
        <f t="shared" si="10"/>
        <v>0.17</v>
      </c>
      <c r="V8" s="83">
        <f t="shared" si="11"/>
        <v>0.18</v>
      </c>
      <c r="W8" s="83">
        <f t="shared" si="12"/>
        <v>0.17</v>
      </c>
      <c r="X8" s="83">
        <f t="shared" si="13"/>
        <v>0.17</v>
      </c>
      <c r="Y8" s="83">
        <f t="shared" si="14"/>
        <v>0.15</v>
      </c>
      <c r="Z8" s="83">
        <f t="shared" si="15"/>
        <v>0.17</v>
      </c>
      <c r="AA8" s="83">
        <f t="shared" si="16"/>
        <v>0.15</v>
      </c>
      <c r="AB8" s="83">
        <f t="shared" si="17"/>
        <v>0.17</v>
      </c>
      <c r="AC8" s="83">
        <f t="shared" si="18"/>
        <v>0.17</v>
      </c>
      <c r="AD8" s="83">
        <f t="shared" si="19"/>
        <v>0.19</v>
      </c>
      <c r="AE8" s="83">
        <f t="shared" si="20"/>
        <v>0.15</v>
      </c>
      <c r="AF8" s="83">
        <f t="shared" si="21"/>
        <v>0.17</v>
      </c>
      <c r="AG8" s="83">
        <f t="shared" si="22"/>
        <v>0.15</v>
      </c>
      <c r="AH8" s="83">
        <f t="shared" si="23"/>
        <v>0.15</v>
      </c>
      <c r="AI8" s="83">
        <f t="shared" si="24"/>
        <v>0.17</v>
      </c>
      <c r="AJ8" s="83">
        <f t="shared" si="25"/>
        <v>0.15</v>
      </c>
    </row>
    <row r="9" spans="1:36" ht="12.95" customHeight="1" x14ac:dyDescent="0.15">
      <c r="A9" s="82">
        <v>426</v>
      </c>
      <c r="B9" s="108" t="s">
        <v>71</v>
      </c>
      <c r="C9" s="108"/>
      <c r="D9" s="82">
        <v>20</v>
      </c>
      <c r="E9" s="82">
        <v>14</v>
      </c>
      <c r="F9" s="4">
        <f t="shared" si="0"/>
        <v>0.22</v>
      </c>
      <c r="G9" s="5"/>
      <c r="H9" s="82"/>
      <c r="I9" s="5"/>
      <c r="J9" s="1" t="s">
        <v>15</v>
      </c>
      <c r="K9" s="83">
        <f t="shared" si="1"/>
        <v>0.2</v>
      </c>
      <c r="L9" s="83">
        <f t="shared" si="2"/>
        <v>0.22</v>
      </c>
      <c r="M9" s="83">
        <f t="shared" si="3"/>
        <v>0.22</v>
      </c>
      <c r="N9" s="83">
        <f t="shared" si="4"/>
        <v>0.22</v>
      </c>
      <c r="O9" s="83">
        <f t="shared" si="5"/>
        <v>0.22</v>
      </c>
      <c r="P9" s="83">
        <f t="shared" si="26"/>
        <v>0.22</v>
      </c>
      <c r="Q9" s="83">
        <f t="shared" si="6"/>
        <v>0.2</v>
      </c>
      <c r="R9" s="83">
        <f t="shared" si="7"/>
        <v>0.22</v>
      </c>
      <c r="S9" s="83">
        <f t="shared" si="8"/>
        <v>0.22</v>
      </c>
      <c r="T9" s="83">
        <f t="shared" si="9"/>
        <v>0.22</v>
      </c>
      <c r="U9" s="83">
        <f t="shared" si="10"/>
        <v>0.22</v>
      </c>
      <c r="V9" s="83">
        <f t="shared" si="11"/>
        <v>0.23</v>
      </c>
      <c r="W9" s="83">
        <f t="shared" si="12"/>
        <v>0.22</v>
      </c>
      <c r="X9" s="83">
        <f t="shared" si="13"/>
        <v>0.22</v>
      </c>
      <c r="Y9" s="83">
        <f t="shared" si="14"/>
        <v>0.2</v>
      </c>
      <c r="Z9" s="83">
        <f t="shared" si="15"/>
        <v>0.22</v>
      </c>
      <c r="AA9" s="83">
        <f t="shared" si="16"/>
        <v>0.2</v>
      </c>
      <c r="AB9" s="83">
        <f t="shared" si="17"/>
        <v>0.22</v>
      </c>
      <c r="AC9" s="83">
        <f t="shared" si="18"/>
        <v>0.22</v>
      </c>
      <c r="AD9" s="83">
        <f t="shared" si="19"/>
        <v>0.25</v>
      </c>
      <c r="AE9" s="83">
        <f t="shared" si="20"/>
        <v>0.2</v>
      </c>
      <c r="AF9" s="83">
        <f t="shared" si="21"/>
        <v>0.22</v>
      </c>
      <c r="AG9" s="83">
        <f t="shared" si="22"/>
        <v>0.2</v>
      </c>
      <c r="AH9" s="83">
        <f t="shared" si="23"/>
        <v>0.2</v>
      </c>
      <c r="AI9" s="83">
        <f t="shared" si="24"/>
        <v>0.22</v>
      </c>
      <c r="AJ9" s="83">
        <f t="shared" si="25"/>
        <v>0.2</v>
      </c>
    </row>
    <row r="10" spans="1:36" ht="12.95" customHeight="1" x14ac:dyDescent="0.15">
      <c r="A10" s="82">
        <v>427</v>
      </c>
      <c r="B10" s="108" t="s">
        <v>71</v>
      </c>
      <c r="C10" s="108"/>
      <c r="D10" s="82">
        <v>12</v>
      </c>
      <c r="E10" s="82">
        <v>12</v>
      </c>
      <c r="F10" s="4">
        <f t="shared" si="0"/>
        <v>7.0000000000000007E-2</v>
      </c>
      <c r="G10" s="5"/>
      <c r="H10" s="82" t="s">
        <v>65</v>
      </c>
      <c r="I10" s="5" t="s">
        <v>299</v>
      </c>
      <c r="J10" s="1" t="s">
        <v>15</v>
      </c>
      <c r="K10" s="83">
        <f t="shared" si="1"/>
        <v>7.0000000000000007E-2</v>
      </c>
      <c r="L10" s="83">
        <f t="shared" si="2"/>
        <v>7.0000000000000007E-2</v>
      </c>
      <c r="M10" s="83">
        <f t="shared" si="3"/>
        <v>7.0000000000000007E-2</v>
      </c>
      <c r="N10" s="83">
        <f t="shared" si="4"/>
        <v>0.08</v>
      </c>
      <c r="O10" s="83">
        <f t="shared" si="5"/>
        <v>0.08</v>
      </c>
      <c r="P10" s="83">
        <f t="shared" si="26"/>
        <v>7.0000000000000007E-2</v>
      </c>
      <c r="Q10" s="83">
        <f t="shared" si="6"/>
        <v>7.0000000000000007E-2</v>
      </c>
      <c r="R10" s="83">
        <f t="shared" si="7"/>
        <v>7.0000000000000007E-2</v>
      </c>
      <c r="S10" s="83">
        <f t="shared" si="8"/>
        <v>7.0000000000000007E-2</v>
      </c>
      <c r="T10" s="83">
        <f t="shared" si="9"/>
        <v>7.0000000000000007E-2</v>
      </c>
      <c r="U10" s="83">
        <f t="shared" si="10"/>
        <v>7.0000000000000007E-2</v>
      </c>
      <c r="V10" s="83">
        <f t="shared" si="11"/>
        <v>7.0000000000000007E-2</v>
      </c>
      <c r="W10" s="83">
        <f t="shared" si="12"/>
        <v>7.0000000000000007E-2</v>
      </c>
      <c r="X10" s="83">
        <f t="shared" si="13"/>
        <v>7.0000000000000007E-2</v>
      </c>
      <c r="Y10" s="83">
        <f t="shared" si="14"/>
        <v>0.06</v>
      </c>
      <c r="Z10" s="83">
        <f t="shared" si="15"/>
        <v>7.0000000000000007E-2</v>
      </c>
      <c r="AA10" s="83">
        <f t="shared" si="16"/>
        <v>7.0000000000000007E-2</v>
      </c>
      <c r="AB10" s="83">
        <f t="shared" si="17"/>
        <v>7.0000000000000007E-2</v>
      </c>
      <c r="AC10" s="83">
        <f t="shared" si="18"/>
        <v>7.0000000000000007E-2</v>
      </c>
      <c r="AD10" s="83">
        <f t="shared" si="19"/>
        <v>0.09</v>
      </c>
      <c r="AE10" s="83">
        <f t="shared" si="20"/>
        <v>0.06</v>
      </c>
      <c r="AF10" s="83">
        <f t="shared" si="21"/>
        <v>7.0000000000000007E-2</v>
      </c>
      <c r="AG10" s="83">
        <f t="shared" si="22"/>
        <v>0.06</v>
      </c>
      <c r="AH10" s="83">
        <f t="shared" si="23"/>
        <v>7.0000000000000007E-2</v>
      </c>
      <c r="AI10" s="83">
        <f t="shared" si="24"/>
        <v>7.0000000000000007E-2</v>
      </c>
      <c r="AJ10" s="83">
        <f t="shared" si="25"/>
        <v>7.0000000000000007E-2</v>
      </c>
    </row>
    <row r="11" spans="1:36" ht="12.95" customHeight="1" x14ac:dyDescent="0.15">
      <c r="A11" s="82">
        <v>428</v>
      </c>
      <c r="B11" s="108" t="s">
        <v>71</v>
      </c>
      <c r="C11" s="108"/>
      <c r="D11" s="82">
        <v>16</v>
      </c>
      <c r="E11" s="82">
        <v>10</v>
      </c>
      <c r="F11" s="4">
        <f t="shared" si="0"/>
        <v>0.1</v>
      </c>
      <c r="G11" s="5" t="s">
        <v>82</v>
      </c>
      <c r="H11" s="82" t="s">
        <v>266</v>
      </c>
      <c r="I11" s="5" t="s">
        <v>82</v>
      </c>
      <c r="J11" s="1" t="s">
        <v>15</v>
      </c>
      <c r="K11" s="83">
        <f t="shared" si="1"/>
        <v>0.1</v>
      </c>
      <c r="L11" s="83">
        <f t="shared" si="2"/>
        <v>0.1</v>
      </c>
      <c r="M11" s="83">
        <f t="shared" si="3"/>
        <v>0.1</v>
      </c>
      <c r="N11" s="83">
        <f t="shared" si="4"/>
        <v>0.1</v>
      </c>
      <c r="O11" s="83">
        <f t="shared" si="5"/>
        <v>0.11</v>
      </c>
      <c r="P11" s="83">
        <f t="shared" si="26"/>
        <v>0.1</v>
      </c>
      <c r="Q11" s="83">
        <f t="shared" si="6"/>
        <v>0.1</v>
      </c>
      <c r="R11" s="83">
        <f t="shared" si="7"/>
        <v>0.1</v>
      </c>
      <c r="S11" s="83">
        <f t="shared" si="8"/>
        <v>0.1</v>
      </c>
      <c r="T11" s="83">
        <f t="shared" si="9"/>
        <v>0.09</v>
      </c>
      <c r="U11" s="83">
        <f t="shared" si="10"/>
        <v>0.1</v>
      </c>
      <c r="V11" s="83">
        <f t="shared" si="11"/>
        <v>0.11</v>
      </c>
      <c r="W11" s="83">
        <f t="shared" si="12"/>
        <v>0.11</v>
      </c>
      <c r="X11" s="83">
        <f t="shared" si="13"/>
        <v>0.1</v>
      </c>
      <c r="Y11" s="83">
        <f t="shared" si="14"/>
        <v>0.09</v>
      </c>
      <c r="Z11" s="83">
        <f t="shared" si="15"/>
        <v>0.11</v>
      </c>
      <c r="AA11" s="83">
        <f t="shared" si="16"/>
        <v>0.1</v>
      </c>
      <c r="AB11" s="83">
        <f t="shared" si="17"/>
        <v>0.1</v>
      </c>
      <c r="AC11" s="83">
        <f t="shared" si="18"/>
        <v>0.1</v>
      </c>
      <c r="AD11" s="83">
        <f t="shared" si="19"/>
        <v>0.12</v>
      </c>
      <c r="AE11" s="83">
        <f t="shared" si="20"/>
        <v>0.09</v>
      </c>
      <c r="AF11" s="83">
        <f t="shared" si="21"/>
        <v>0.1</v>
      </c>
      <c r="AG11" s="83">
        <f t="shared" si="22"/>
        <v>0.1</v>
      </c>
      <c r="AH11" s="83">
        <f t="shared" si="23"/>
        <v>0.1</v>
      </c>
      <c r="AI11" s="83">
        <f t="shared" si="24"/>
        <v>0.11</v>
      </c>
      <c r="AJ11" s="83">
        <f t="shared" si="25"/>
        <v>0.1</v>
      </c>
    </row>
    <row r="12" spans="1:36" ht="12.95" customHeight="1" x14ac:dyDescent="0.15">
      <c r="A12" s="82">
        <v>429</v>
      </c>
      <c r="B12" s="108" t="s">
        <v>71</v>
      </c>
      <c r="C12" s="108"/>
      <c r="D12" s="82">
        <v>18</v>
      </c>
      <c r="E12" s="82">
        <v>13</v>
      </c>
      <c r="F12" s="4">
        <f t="shared" si="0"/>
        <v>0.17</v>
      </c>
      <c r="G12" s="5"/>
      <c r="H12" s="82"/>
      <c r="I12" s="5"/>
      <c r="J12" s="1" t="s">
        <v>15</v>
      </c>
      <c r="K12" s="83">
        <f t="shared" si="1"/>
        <v>0.16</v>
      </c>
      <c r="L12" s="83">
        <f t="shared" si="2"/>
        <v>0.17</v>
      </c>
      <c r="M12" s="83">
        <f t="shared" si="3"/>
        <v>0.16</v>
      </c>
      <c r="N12" s="83">
        <f t="shared" si="4"/>
        <v>0.17</v>
      </c>
      <c r="O12" s="83">
        <f t="shared" si="5"/>
        <v>0.17</v>
      </c>
      <c r="P12" s="83">
        <f t="shared" si="26"/>
        <v>0.17</v>
      </c>
      <c r="Q12" s="83">
        <f t="shared" si="6"/>
        <v>0.16</v>
      </c>
      <c r="R12" s="83">
        <f t="shared" si="7"/>
        <v>0.17</v>
      </c>
      <c r="S12" s="83">
        <f t="shared" si="8"/>
        <v>0.17</v>
      </c>
      <c r="T12" s="83">
        <f t="shared" si="9"/>
        <v>0.16</v>
      </c>
      <c r="U12" s="83">
        <f t="shared" si="10"/>
        <v>0.17</v>
      </c>
      <c r="V12" s="83">
        <f t="shared" si="11"/>
        <v>0.18</v>
      </c>
      <c r="W12" s="83">
        <f t="shared" si="12"/>
        <v>0.17</v>
      </c>
      <c r="X12" s="83">
        <f t="shared" si="13"/>
        <v>0.17</v>
      </c>
      <c r="Y12" s="83">
        <f t="shared" si="14"/>
        <v>0.15</v>
      </c>
      <c r="Z12" s="83">
        <f t="shared" si="15"/>
        <v>0.17</v>
      </c>
      <c r="AA12" s="83">
        <f t="shared" si="16"/>
        <v>0.15</v>
      </c>
      <c r="AB12" s="83">
        <f t="shared" si="17"/>
        <v>0.17</v>
      </c>
      <c r="AC12" s="83">
        <f t="shared" si="18"/>
        <v>0.17</v>
      </c>
      <c r="AD12" s="83">
        <f t="shared" si="19"/>
        <v>0.19</v>
      </c>
      <c r="AE12" s="83">
        <f t="shared" si="20"/>
        <v>0.15</v>
      </c>
      <c r="AF12" s="83">
        <f t="shared" si="21"/>
        <v>0.17</v>
      </c>
      <c r="AG12" s="83">
        <f t="shared" si="22"/>
        <v>0.15</v>
      </c>
      <c r="AH12" s="83">
        <f t="shared" si="23"/>
        <v>0.15</v>
      </c>
      <c r="AI12" s="83">
        <f t="shared" si="24"/>
        <v>0.17</v>
      </c>
      <c r="AJ12" s="83">
        <f t="shared" si="25"/>
        <v>0.15</v>
      </c>
    </row>
    <row r="13" spans="1:36" ht="12.95" customHeight="1" x14ac:dyDescent="0.15">
      <c r="A13" s="82">
        <v>430</v>
      </c>
      <c r="B13" s="108" t="s">
        <v>71</v>
      </c>
      <c r="C13" s="108"/>
      <c r="D13" s="82">
        <v>20</v>
      </c>
      <c r="E13" s="82">
        <v>12</v>
      </c>
      <c r="F13" s="4">
        <f t="shared" si="0"/>
        <v>0.19</v>
      </c>
      <c r="G13" s="5" t="s">
        <v>62</v>
      </c>
      <c r="H13" s="82" t="s">
        <v>266</v>
      </c>
      <c r="I13" s="5" t="s">
        <v>62</v>
      </c>
      <c r="J13" s="1" t="s">
        <v>15</v>
      </c>
      <c r="K13" s="83">
        <f t="shared" si="1"/>
        <v>0.17</v>
      </c>
      <c r="L13" s="83">
        <f t="shared" si="2"/>
        <v>0.19</v>
      </c>
      <c r="M13" s="83">
        <f t="shared" si="3"/>
        <v>0.18</v>
      </c>
      <c r="N13" s="83">
        <f t="shared" si="4"/>
        <v>0.19</v>
      </c>
      <c r="O13" s="83">
        <f t="shared" si="5"/>
        <v>0.19</v>
      </c>
      <c r="P13" s="83">
        <f t="shared" si="26"/>
        <v>0.19</v>
      </c>
      <c r="Q13" s="83">
        <f t="shared" si="6"/>
        <v>0.17</v>
      </c>
      <c r="R13" s="83">
        <f t="shared" si="7"/>
        <v>0.19</v>
      </c>
      <c r="S13" s="83">
        <f t="shared" si="8"/>
        <v>0.18</v>
      </c>
      <c r="T13" s="83">
        <f t="shared" si="9"/>
        <v>0.17</v>
      </c>
      <c r="U13" s="83">
        <f t="shared" si="10"/>
        <v>0.19</v>
      </c>
      <c r="V13" s="83">
        <f t="shared" si="11"/>
        <v>0.2</v>
      </c>
      <c r="W13" s="83">
        <f t="shared" si="12"/>
        <v>0.19</v>
      </c>
      <c r="X13" s="83">
        <f t="shared" si="13"/>
        <v>0.19</v>
      </c>
      <c r="Y13" s="83">
        <f t="shared" si="14"/>
        <v>0.17</v>
      </c>
      <c r="Z13" s="83">
        <f t="shared" si="15"/>
        <v>0.19</v>
      </c>
      <c r="AA13" s="83">
        <f t="shared" si="16"/>
        <v>0.17</v>
      </c>
      <c r="AB13" s="83">
        <f t="shared" si="17"/>
        <v>0.19</v>
      </c>
      <c r="AC13" s="83">
        <f t="shared" si="18"/>
        <v>0.19</v>
      </c>
      <c r="AD13" s="83">
        <f t="shared" si="19"/>
        <v>0.21</v>
      </c>
      <c r="AE13" s="83">
        <f t="shared" si="20"/>
        <v>0.17</v>
      </c>
      <c r="AF13" s="83">
        <f t="shared" si="21"/>
        <v>0.19</v>
      </c>
      <c r="AG13" s="83">
        <f t="shared" si="22"/>
        <v>0.17</v>
      </c>
      <c r="AH13" s="83">
        <f t="shared" si="23"/>
        <v>0.17</v>
      </c>
      <c r="AI13" s="83">
        <f t="shared" si="24"/>
        <v>0.19</v>
      </c>
      <c r="AJ13" s="83">
        <f t="shared" si="25"/>
        <v>0.17</v>
      </c>
    </row>
    <row r="14" spans="1:36" ht="12.95" customHeight="1" x14ac:dyDescent="0.15">
      <c r="A14" s="82">
        <v>431</v>
      </c>
      <c r="B14" s="108" t="s">
        <v>71</v>
      </c>
      <c r="C14" s="108"/>
      <c r="D14" s="82">
        <v>16</v>
      </c>
      <c r="E14" s="82">
        <v>13</v>
      </c>
      <c r="F14" s="4">
        <f t="shared" si="0"/>
        <v>0.13</v>
      </c>
      <c r="G14" s="5"/>
      <c r="H14" s="82"/>
      <c r="I14" s="5"/>
      <c r="J14" s="1" t="s">
        <v>15</v>
      </c>
      <c r="K14" s="83">
        <f t="shared" si="1"/>
        <v>0.13</v>
      </c>
      <c r="L14" s="83">
        <f t="shared" si="2"/>
        <v>0.13</v>
      </c>
      <c r="M14" s="83">
        <f t="shared" si="3"/>
        <v>0.13</v>
      </c>
      <c r="N14" s="83">
        <f t="shared" si="4"/>
        <v>0.14000000000000001</v>
      </c>
      <c r="O14" s="83">
        <f t="shared" si="5"/>
        <v>0.14000000000000001</v>
      </c>
      <c r="P14" s="83">
        <f t="shared" si="26"/>
        <v>0.13</v>
      </c>
      <c r="Q14" s="83">
        <f t="shared" si="6"/>
        <v>0.13</v>
      </c>
      <c r="R14" s="83">
        <f t="shared" si="7"/>
        <v>0.13</v>
      </c>
      <c r="S14" s="83">
        <f t="shared" si="8"/>
        <v>0.14000000000000001</v>
      </c>
      <c r="T14" s="83">
        <f t="shared" si="9"/>
        <v>0.13</v>
      </c>
      <c r="U14" s="83">
        <f t="shared" si="10"/>
        <v>0.13</v>
      </c>
      <c r="V14" s="83">
        <f t="shared" si="11"/>
        <v>0.14000000000000001</v>
      </c>
      <c r="W14" s="83">
        <f t="shared" si="12"/>
        <v>0.13</v>
      </c>
      <c r="X14" s="83">
        <f t="shared" si="13"/>
        <v>0.13</v>
      </c>
      <c r="Y14" s="83">
        <f t="shared" si="14"/>
        <v>0.12</v>
      </c>
      <c r="Z14" s="83">
        <f t="shared" si="15"/>
        <v>0.13</v>
      </c>
      <c r="AA14" s="83">
        <f t="shared" si="16"/>
        <v>0.12</v>
      </c>
      <c r="AB14" s="83">
        <f t="shared" si="17"/>
        <v>0.13</v>
      </c>
      <c r="AC14" s="83">
        <f t="shared" si="18"/>
        <v>0.13</v>
      </c>
      <c r="AD14" s="83">
        <f t="shared" si="19"/>
        <v>0.16</v>
      </c>
      <c r="AE14" s="83">
        <f t="shared" si="20"/>
        <v>0.12</v>
      </c>
      <c r="AF14" s="83">
        <f t="shared" si="21"/>
        <v>0.13</v>
      </c>
      <c r="AG14" s="83">
        <f t="shared" si="22"/>
        <v>0.12</v>
      </c>
      <c r="AH14" s="83">
        <f t="shared" si="23"/>
        <v>0.12</v>
      </c>
      <c r="AI14" s="83">
        <f t="shared" si="24"/>
        <v>0.14000000000000001</v>
      </c>
      <c r="AJ14" s="83">
        <f t="shared" si="25"/>
        <v>0.12</v>
      </c>
    </row>
    <row r="15" spans="1:36" ht="12.95" customHeight="1" x14ac:dyDescent="0.15">
      <c r="A15" s="82">
        <v>432</v>
      </c>
      <c r="B15" s="108" t="s">
        <v>71</v>
      </c>
      <c r="C15" s="108"/>
      <c r="D15" s="82">
        <v>22</v>
      </c>
      <c r="E15" s="82">
        <v>14</v>
      </c>
      <c r="F15" s="4">
        <f t="shared" si="0"/>
        <v>0.26</v>
      </c>
      <c r="G15" s="82"/>
      <c r="H15" s="82"/>
      <c r="I15" s="106"/>
      <c r="J15" s="1" t="s">
        <v>15</v>
      </c>
      <c r="K15" s="83">
        <f t="shared" si="1"/>
        <v>0.24</v>
      </c>
      <c r="L15" s="83">
        <f t="shared" si="2"/>
        <v>0.26</v>
      </c>
      <c r="M15" s="83">
        <f t="shared" si="3"/>
        <v>0.25</v>
      </c>
      <c r="N15" s="83">
        <f t="shared" si="4"/>
        <v>0.26</v>
      </c>
      <c r="O15" s="83">
        <f t="shared" si="5"/>
        <v>0.27</v>
      </c>
      <c r="P15" s="83">
        <f t="shared" si="26"/>
        <v>0.25</v>
      </c>
      <c r="Q15" s="83">
        <f t="shared" si="6"/>
        <v>0.24</v>
      </c>
      <c r="R15" s="83">
        <f t="shared" si="7"/>
        <v>0.27</v>
      </c>
      <c r="S15" s="83">
        <f t="shared" si="8"/>
        <v>0.26</v>
      </c>
      <c r="T15" s="83">
        <f t="shared" si="9"/>
        <v>0.25</v>
      </c>
      <c r="U15" s="83">
        <f t="shared" si="10"/>
        <v>0.26</v>
      </c>
      <c r="V15" s="83">
        <f t="shared" si="11"/>
        <v>0.28000000000000003</v>
      </c>
      <c r="W15" s="83">
        <f t="shared" si="12"/>
        <v>0.26</v>
      </c>
      <c r="X15" s="83">
        <f t="shared" si="13"/>
        <v>0.26</v>
      </c>
      <c r="Y15" s="83">
        <f t="shared" si="14"/>
        <v>0.24</v>
      </c>
      <c r="Z15" s="83">
        <f t="shared" si="15"/>
        <v>0.26</v>
      </c>
      <c r="AA15" s="83">
        <f t="shared" si="16"/>
        <v>0.23</v>
      </c>
      <c r="AB15" s="83">
        <f t="shared" si="17"/>
        <v>0.27</v>
      </c>
      <c r="AC15" s="83">
        <f t="shared" si="18"/>
        <v>0.27</v>
      </c>
      <c r="AD15" s="83">
        <f t="shared" si="19"/>
        <v>0.28999999999999998</v>
      </c>
      <c r="AE15" s="83">
        <f t="shared" si="20"/>
        <v>0.24</v>
      </c>
      <c r="AF15" s="83">
        <f t="shared" si="21"/>
        <v>0.27</v>
      </c>
      <c r="AG15" s="83">
        <f t="shared" si="22"/>
        <v>0.24</v>
      </c>
      <c r="AH15" s="83">
        <f t="shared" si="23"/>
        <v>0.24</v>
      </c>
      <c r="AI15" s="83">
        <f t="shared" si="24"/>
        <v>0.26</v>
      </c>
      <c r="AJ15" s="83">
        <f t="shared" si="25"/>
        <v>0.24</v>
      </c>
    </row>
    <row r="16" spans="1:36" ht="12.95" customHeight="1" x14ac:dyDescent="0.15">
      <c r="A16" s="82">
        <v>433</v>
      </c>
      <c r="B16" s="108" t="s">
        <v>71</v>
      </c>
      <c r="C16" s="108"/>
      <c r="D16" s="82">
        <v>20</v>
      </c>
      <c r="E16" s="82">
        <v>14</v>
      </c>
      <c r="F16" s="4">
        <f t="shared" si="0"/>
        <v>0.22</v>
      </c>
      <c r="G16" s="5"/>
      <c r="H16" s="82"/>
      <c r="I16" s="5"/>
      <c r="J16" s="1" t="s">
        <v>15</v>
      </c>
      <c r="K16" s="83">
        <f t="shared" si="1"/>
        <v>0.2</v>
      </c>
      <c r="L16" s="83">
        <f t="shared" si="2"/>
        <v>0.22</v>
      </c>
      <c r="M16" s="83">
        <f t="shared" si="3"/>
        <v>0.22</v>
      </c>
      <c r="N16" s="83">
        <f t="shared" si="4"/>
        <v>0.22</v>
      </c>
      <c r="O16" s="83">
        <f t="shared" si="5"/>
        <v>0.22</v>
      </c>
      <c r="P16" s="83">
        <f t="shared" si="26"/>
        <v>0.22</v>
      </c>
      <c r="Q16" s="83">
        <f t="shared" si="6"/>
        <v>0.2</v>
      </c>
      <c r="R16" s="83">
        <f t="shared" si="7"/>
        <v>0.22</v>
      </c>
      <c r="S16" s="83">
        <f t="shared" si="8"/>
        <v>0.22</v>
      </c>
      <c r="T16" s="83">
        <f t="shared" si="9"/>
        <v>0.22</v>
      </c>
      <c r="U16" s="83">
        <f t="shared" si="10"/>
        <v>0.22</v>
      </c>
      <c r="V16" s="83">
        <f t="shared" si="11"/>
        <v>0.23</v>
      </c>
      <c r="W16" s="83">
        <f t="shared" si="12"/>
        <v>0.22</v>
      </c>
      <c r="X16" s="83">
        <f t="shared" si="13"/>
        <v>0.22</v>
      </c>
      <c r="Y16" s="83">
        <f t="shared" si="14"/>
        <v>0.2</v>
      </c>
      <c r="Z16" s="83">
        <f t="shared" si="15"/>
        <v>0.22</v>
      </c>
      <c r="AA16" s="83">
        <f t="shared" si="16"/>
        <v>0.2</v>
      </c>
      <c r="AB16" s="83">
        <f t="shared" si="17"/>
        <v>0.22</v>
      </c>
      <c r="AC16" s="83">
        <f t="shared" si="18"/>
        <v>0.22</v>
      </c>
      <c r="AD16" s="83">
        <f t="shared" si="19"/>
        <v>0.25</v>
      </c>
      <c r="AE16" s="83">
        <f t="shared" si="20"/>
        <v>0.2</v>
      </c>
      <c r="AF16" s="83">
        <f t="shared" si="21"/>
        <v>0.22</v>
      </c>
      <c r="AG16" s="83">
        <f t="shared" si="22"/>
        <v>0.2</v>
      </c>
      <c r="AH16" s="83">
        <f t="shared" si="23"/>
        <v>0.2</v>
      </c>
      <c r="AI16" s="83">
        <f t="shared" si="24"/>
        <v>0.22</v>
      </c>
      <c r="AJ16" s="83">
        <f t="shared" si="25"/>
        <v>0.2</v>
      </c>
    </row>
    <row r="17" spans="1:36" ht="12.95" customHeight="1" x14ac:dyDescent="0.15">
      <c r="A17" s="82">
        <v>434</v>
      </c>
      <c r="B17" s="108" t="s">
        <v>71</v>
      </c>
      <c r="C17" s="108"/>
      <c r="D17" s="82">
        <v>12</v>
      </c>
      <c r="E17" s="82">
        <v>12</v>
      </c>
      <c r="F17" s="4">
        <f t="shared" si="0"/>
        <v>7.0000000000000007E-2</v>
      </c>
      <c r="G17" s="5" t="s">
        <v>72</v>
      </c>
      <c r="H17" s="82" t="s">
        <v>65</v>
      </c>
      <c r="I17" s="5" t="s">
        <v>72</v>
      </c>
      <c r="J17" s="1" t="s">
        <v>15</v>
      </c>
      <c r="K17" s="83">
        <f t="shared" si="1"/>
        <v>7.0000000000000007E-2</v>
      </c>
      <c r="L17" s="83">
        <f t="shared" si="2"/>
        <v>7.0000000000000007E-2</v>
      </c>
      <c r="M17" s="83">
        <f t="shared" si="3"/>
        <v>7.0000000000000007E-2</v>
      </c>
      <c r="N17" s="83">
        <f t="shared" si="4"/>
        <v>0.08</v>
      </c>
      <c r="O17" s="83">
        <f t="shared" si="5"/>
        <v>0.08</v>
      </c>
      <c r="P17" s="83">
        <f t="shared" si="26"/>
        <v>7.0000000000000007E-2</v>
      </c>
      <c r="Q17" s="83">
        <f t="shared" si="6"/>
        <v>7.0000000000000007E-2</v>
      </c>
      <c r="R17" s="83">
        <f t="shared" si="7"/>
        <v>7.0000000000000007E-2</v>
      </c>
      <c r="S17" s="83">
        <f t="shared" si="8"/>
        <v>7.0000000000000007E-2</v>
      </c>
      <c r="T17" s="83">
        <f t="shared" si="9"/>
        <v>7.0000000000000007E-2</v>
      </c>
      <c r="U17" s="83">
        <f t="shared" si="10"/>
        <v>7.0000000000000007E-2</v>
      </c>
      <c r="V17" s="83">
        <f t="shared" si="11"/>
        <v>7.0000000000000007E-2</v>
      </c>
      <c r="W17" s="83">
        <f t="shared" si="12"/>
        <v>7.0000000000000007E-2</v>
      </c>
      <c r="X17" s="83">
        <f t="shared" si="13"/>
        <v>7.0000000000000007E-2</v>
      </c>
      <c r="Y17" s="83">
        <f t="shared" si="14"/>
        <v>0.06</v>
      </c>
      <c r="Z17" s="83">
        <f t="shared" si="15"/>
        <v>7.0000000000000007E-2</v>
      </c>
      <c r="AA17" s="83">
        <f t="shared" si="16"/>
        <v>7.0000000000000007E-2</v>
      </c>
      <c r="AB17" s="83">
        <f t="shared" si="17"/>
        <v>7.0000000000000007E-2</v>
      </c>
      <c r="AC17" s="83">
        <f t="shared" si="18"/>
        <v>7.0000000000000007E-2</v>
      </c>
      <c r="AD17" s="83">
        <f t="shared" si="19"/>
        <v>0.09</v>
      </c>
      <c r="AE17" s="83">
        <f t="shared" si="20"/>
        <v>0.06</v>
      </c>
      <c r="AF17" s="83">
        <f t="shared" si="21"/>
        <v>7.0000000000000007E-2</v>
      </c>
      <c r="AG17" s="83">
        <f t="shared" si="22"/>
        <v>0.06</v>
      </c>
      <c r="AH17" s="83">
        <f t="shared" si="23"/>
        <v>7.0000000000000007E-2</v>
      </c>
      <c r="AI17" s="83">
        <f t="shared" si="24"/>
        <v>7.0000000000000007E-2</v>
      </c>
      <c r="AJ17" s="83">
        <f t="shared" si="25"/>
        <v>7.0000000000000007E-2</v>
      </c>
    </row>
    <row r="18" spans="1:36" ht="12.95" customHeight="1" x14ac:dyDescent="0.15">
      <c r="A18" s="82">
        <v>435</v>
      </c>
      <c r="B18" s="108" t="s">
        <v>71</v>
      </c>
      <c r="C18" s="108"/>
      <c r="D18" s="82">
        <v>16</v>
      </c>
      <c r="E18" s="82">
        <v>13</v>
      </c>
      <c r="F18" s="4">
        <f t="shared" si="0"/>
        <v>0.13</v>
      </c>
      <c r="G18" s="60"/>
      <c r="H18" s="82"/>
      <c r="I18" s="60"/>
      <c r="J18" s="1" t="s">
        <v>15</v>
      </c>
      <c r="K18" s="83">
        <f t="shared" si="1"/>
        <v>0.13</v>
      </c>
      <c r="L18" s="83">
        <f t="shared" si="2"/>
        <v>0.13</v>
      </c>
      <c r="M18" s="83">
        <f t="shared" si="3"/>
        <v>0.13</v>
      </c>
      <c r="N18" s="83">
        <f t="shared" si="4"/>
        <v>0.14000000000000001</v>
      </c>
      <c r="O18" s="83">
        <f t="shared" si="5"/>
        <v>0.14000000000000001</v>
      </c>
      <c r="P18" s="83">
        <f t="shared" si="26"/>
        <v>0.13</v>
      </c>
      <c r="Q18" s="83">
        <f t="shared" si="6"/>
        <v>0.13</v>
      </c>
      <c r="R18" s="83">
        <f t="shared" si="7"/>
        <v>0.13</v>
      </c>
      <c r="S18" s="83">
        <f t="shared" si="8"/>
        <v>0.14000000000000001</v>
      </c>
      <c r="T18" s="83">
        <f t="shared" si="9"/>
        <v>0.13</v>
      </c>
      <c r="U18" s="83">
        <f t="shared" si="10"/>
        <v>0.13</v>
      </c>
      <c r="V18" s="83">
        <f t="shared" si="11"/>
        <v>0.14000000000000001</v>
      </c>
      <c r="W18" s="83">
        <f t="shared" si="12"/>
        <v>0.13</v>
      </c>
      <c r="X18" s="83">
        <f t="shared" si="13"/>
        <v>0.13</v>
      </c>
      <c r="Y18" s="83">
        <f t="shared" si="14"/>
        <v>0.12</v>
      </c>
      <c r="Z18" s="83">
        <f t="shared" si="15"/>
        <v>0.13</v>
      </c>
      <c r="AA18" s="83">
        <f t="shared" si="16"/>
        <v>0.12</v>
      </c>
      <c r="AB18" s="83">
        <f t="shared" si="17"/>
        <v>0.13</v>
      </c>
      <c r="AC18" s="83">
        <f t="shared" si="18"/>
        <v>0.13</v>
      </c>
      <c r="AD18" s="83">
        <f t="shared" si="19"/>
        <v>0.16</v>
      </c>
      <c r="AE18" s="83">
        <f t="shared" si="20"/>
        <v>0.12</v>
      </c>
      <c r="AF18" s="83">
        <f t="shared" si="21"/>
        <v>0.13</v>
      </c>
      <c r="AG18" s="83">
        <f t="shared" si="22"/>
        <v>0.12</v>
      </c>
      <c r="AH18" s="83">
        <f t="shared" si="23"/>
        <v>0.12</v>
      </c>
      <c r="AI18" s="83">
        <f t="shared" si="24"/>
        <v>0.14000000000000001</v>
      </c>
      <c r="AJ18" s="83">
        <f t="shared" si="25"/>
        <v>0.12</v>
      </c>
    </row>
    <row r="19" spans="1:36" ht="12.95" customHeight="1" x14ac:dyDescent="0.15">
      <c r="A19" s="82">
        <v>436</v>
      </c>
      <c r="B19" s="108" t="s">
        <v>71</v>
      </c>
      <c r="C19" s="108"/>
      <c r="D19" s="82">
        <v>18</v>
      </c>
      <c r="E19" s="82">
        <v>13</v>
      </c>
      <c r="F19" s="4">
        <f t="shared" si="0"/>
        <v>0.17</v>
      </c>
      <c r="G19" s="5"/>
      <c r="H19" s="82"/>
      <c r="I19" s="5"/>
      <c r="J19" s="1" t="s">
        <v>15</v>
      </c>
      <c r="K19" s="83">
        <f t="shared" si="1"/>
        <v>0.16</v>
      </c>
      <c r="L19" s="83">
        <f t="shared" si="2"/>
        <v>0.17</v>
      </c>
      <c r="M19" s="83">
        <f t="shared" si="3"/>
        <v>0.16</v>
      </c>
      <c r="N19" s="83">
        <f t="shared" si="4"/>
        <v>0.17</v>
      </c>
      <c r="O19" s="83">
        <f t="shared" si="5"/>
        <v>0.17</v>
      </c>
      <c r="P19" s="83">
        <f t="shared" si="26"/>
        <v>0.17</v>
      </c>
      <c r="Q19" s="83">
        <f t="shared" si="6"/>
        <v>0.16</v>
      </c>
      <c r="R19" s="83">
        <f t="shared" si="7"/>
        <v>0.17</v>
      </c>
      <c r="S19" s="83">
        <f t="shared" si="8"/>
        <v>0.17</v>
      </c>
      <c r="T19" s="83">
        <f t="shared" si="9"/>
        <v>0.16</v>
      </c>
      <c r="U19" s="83">
        <f t="shared" si="10"/>
        <v>0.17</v>
      </c>
      <c r="V19" s="83">
        <f t="shared" si="11"/>
        <v>0.18</v>
      </c>
      <c r="W19" s="83">
        <f t="shared" si="12"/>
        <v>0.17</v>
      </c>
      <c r="X19" s="83">
        <f t="shared" si="13"/>
        <v>0.17</v>
      </c>
      <c r="Y19" s="83">
        <f t="shared" si="14"/>
        <v>0.15</v>
      </c>
      <c r="Z19" s="83">
        <f t="shared" si="15"/>
        <v>0.17</v>
      </c>
      <c r="AA19" s="83">
        <f t="shared" si="16"/>
        <v>0.15</v>
      </c>
      <c r="AB19" s="83">
        <f t="shared" si="17"/>
        <v>0.17</v>
      </c>
      <c r="AC19" s="83">
        <f t="shared" si="18"/>
        <v>0.17</v>
      </c>
      <c r="AD19" s="83">
        <f t="shared" si="19"/>
        <v>0.19</v>
      </c>
      <c r="AE19" s="83">
        <f t="shared" si="20"/>
        <v>0.15</v>
      </c>
      <c r="AF19" s="83">
        <f t="shared" si="21"/>
        <v>0.17</v>
      </c>
      <c r="AG19" s="83">
        <f t="shared" si="22"/>
        <v>0.15</v>
      </c>
      <c r="AH19" s="83">
        <f t="shared" si="23"/>
        <v>0.15</v>
      </c>
      <c r="AI19" s="83">
        <f t="shared" si="24"/>
        <v>0.17</v>
      </c>
      <c r="AJ19" s="83">
        <f t="shared" si="25"/>
        <v>0.15</v>
      </c>
    </row>
    <row r="20" spans="1:36" ht="12.95" customHeight="1" x14ac:dyDescent="0.15">
      <c r="A20" s="82">
        <v>437</v>
      </c>
      <c r="B20" s="108" t="s">
        <v>71</v>
      </c>
      <c r="C20" s="108"/>
      <c r="D20" s="82">
        <v>14</v>
      </c>
      <c r="E20" s="82">
        <v>12</v>
      </c>
      <c r="F20" s="4">
        <f t="shared" si="0"/>
        <v>0.1</v>
      </c>
      <c r="G20" s="5" t="s">
        <v>72</v>
      </c>
      <c r="H20" s="94" t="s">
        <v>65</v>
      </c>
      <c r="I20" s="5" t="s">
        <v>72</v>
      </c>
      <c r="J20" s="1" t="s">
        <v>15</v>
      </c>
      <c r="K20" s="83">
        <f t="shared" si="1"/>
        <v>0.09</v>
      </c>
      <c r="L20" s="83">
        <f t="shared" si="2"/>
        <v>0.1</v>
      </c>
      <c r="M20" s="83">
        <f t="shared" si="3"/>
        <v>0.1</v>
      </c>
      <c r="N20" s="83">
        <f t="shared" si="4"/>
        <v>0.1</v>
      </c>
      <c r="O20" s="83">
        <f t="shared" si="5"/>
        <v>0.1</v>
      </c>
      <c r="P20" s="83">
        <f t="shared" si="26"/>
        <v>0.1</v>
      </c>
      <c r="Q20" s="83">
        <f t="shared" si="6"/>
        <v>0.09</v>
      </c>
      <c r="R20" s="83">
        <f t="shared" si="7"/>
        <v>0.1</v>
      </c>
      <c r="S20" s="83">
        <f t="shared" si="8"/>
        <v>0.1</v>
      </c>
      <c r="T20" s="83">
        <f t="shared" si="9"/>
        <v>0.1</v>
      </c>
      <c r="U20" s="83">
        <f t="shared" si="10"/>
        <v>0.1</v>
      </c>
      <c r="V20" s="83">
        <f t="shared" si="11"/>
        <v>0.1</v>
      </c>
      <c r="W20" s="83">
        <f t="shared" si="12"/>
        <v>0.1</v>
      </c>
      <c r="X20" s="83">
        <f t="shared" si="13"/>
        <v>0.1</v>
      </c>
      <c r="Y20" s="83">
        <f t="shared" si="14"/>
        <v>0.08</v>
      </c>
      <c r="Z20" s="83">
        <f t="shared" si="15"/>
        <v>0.1</v>
      </c>
      <c r="AA20" s="83">
        <f t="shared" si="16"/>
        <v>0.09</v>
      </c>
      <c r="AB20" s="83">
        <f t="shared" si="17"/>
        <v>0.09</v>
      </c>
      <c r="AC20" s="83">
        <f t="shared" si="18"/>
        <v>0.1</v>
      </c>
      <c r="AD20" s="83">
        <f t="shared" si="19"/>
        <v>0.12</v>
      </c>
      <c r="AE20" s="83">
        <f t="shared" si="20"/>
        <v>0.09</v>
      </c>
      <c r="AF20" s="83">
        <f t="shared" si="21"/>
        <v>0.09</v>
      </c>
      <c r="AG20" s="83">
        <f t="shared" si="22"/>
        <v>0.09</v>
      </c>
      <c r="AH20" s="83">
        <f t="shared" si="23"/>
        <v>0.09</v>
      </c>
      <c r="AI20" s="83">
        <f t="shared" si="24"/>
        <v>0.1</v>
      </c>
      <c r="AJ20" s="83">
        <f t="shared" si="25"/>
        <v>0.09</v>
      </c>
    </row>
    <row r="21" spans="1:36" ht="12.95" customHeight="1" x14ac:dyDescent="0.15">
      <c r="A21" s="82">
        <v>438</v>
      </c>
      <c r="B21" s="108" t="s">
        <v>71</v>
      </c>
      <c r="C21" s="108"/>
      <c r="D21" s="82">
        <v>18</v>
      </c>
      <c r="E21" s="82">
        <v>14</v>
      </c>
      <c r="F21" s="4">
        <f t="shared" si="0"/>
        <v>0.18</v>
      </c>
      <c r="G21" s="60"/>
      <c r="H21" s="82"/>
      <c r="I21" s="82"/>
      <c r="J21" s="1" t="s">
        <v>15</v>
      </c>
      <c r="K21" s="83">
        <f t="shared" si="1"/>
        <v>0.17</v>
      </c>
      <c r="L21" s="83">
        <f t="shared" si="2"/>
        <v>0.18</v>
      </c>
      <c r="M21" s="83">
        <f t="shared" si="3"/>
        <v>0.18</v>
      </c>
      <c r="N21" s="83">
        <f t="shared" si="4"/>
        <v>0.18</v>
      </c>
      <c r="O21" s="83">
        <f t="shared" si="5"/>
        <v>0.19</v>
      </c>
      <c r="P21" s="83">
        <f t="shared" si="26"/>
        <v>0.18</v>
      </c>
      <c r="Q21" s="83">
        <f t="shared" si="6"/>
        <v>0.17</v>
      </c>
      <c r="R21" s="83">
        <f t="shared" si="7"/>
        <v>0.18</v>
      </c>
      <c r="S21" s="83">
        <f t="shared" si="8"/>
        <v>0.18</v>
      </c>
      <c r="T21" s="83">
        <f t="shared" si="9"/>
        <v>0.18</v>
      </c>
      <c r="U21" s="83">
        <f t="shared" si="10"/>
        <v>0.18</v>
      </c>
      <c r="V21" s="83">
        <f t="shared" si="11"/>
        <v>0.19</v>
      </c>
      <c r="W21" s="83">
        <f t="shared" si="12"/>
        <v>0.18</v>
      </c>
      <c r="X21" s="83">
        <f t="shared" si="13"/>
        <v>0.18</v>
      </c>
      <c r="Y21" s="83">
        <f t="shared" si="14"/>
        <v>0.16</v>
      </c>
      <c r="Z21" s="83">
        <f t="shared" si="15"/>
        <v>0.18</v>
      </c>
      <c r="AA21" s="83">
        <f t="shared" si="16"/>
        <v>0.16</v>
      </c>
      <c r="AB21" s="83">
        <f t="shared" si="17"/>
        <v>0.18</v>
      </c>
      <c r="AC21" s="83">
        <f t="shared" si="18"/>
        <v>0.18</v>
      </c>
      <c r="AD21" s="83">
        <f t="shared" si="19"/>
        <v>0.21</v>
      </c>
      <c r="AE21" s="83">
        <f t="shared" si="20"/>
        <v>0.16</v>
      </c>
      <c r="AF21" s="83">
        <f t="shared" si="21"/>
        <v>0.18</v>
      </c>
      <c r="AG21" s="83">
        <f t="shared" si="22"/>
        <v>0.16</v>
      </c>
      <c r="AH21" s="83">
        <f t="shared" si="23"/>
        <v>0.17</v>
      </c>
      <c r="AI21" s="83">
        <f t="shared" si="24"/>
        <v>0.18</v>
      </c>
      <c r="AJ21" s="83">
        <f t="shared" si="25"/>
        <v>0.17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162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18</v>
      </c>
      <c r="D47" s="14">
        <f>COUNTIF(G4:G43,"*下層*")</f>
        <v>0</v>
      </c>
      <c r="E47" s="14">
        <f>COUNTA(A4:A43)</f>
        <v>18</v>
      </c>
      <c r="F47" s="10"/>
      <c r="G47" s="15">
        <f>C47*100</f>
        <v>1800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2.91</v>
      </c>
      <c r="D50" s="16">
        <f>SUMIF(G4:G43,"*下層*",F4:F43)</f>
        <v>0</v>
      </c>
      <c r="E50" s="4">
        <f>SUM(F4:F43)</f>
        <v>2.91</v>
      </c>
      <c r="F50" s="13"/>
      <c r="G50" s="17">
        <f>C50*100</f>
        <v>291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形状比＝76、Sr＝18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0.70000000000000007</v>
      </c>
      <c r="D57" s="16">
        <f>SUMIF(H4:H43,"▲",F4:F43)</f>
        <v>0</v>
      </c>
      <c r="E57" s="16">
        <f>SUM(C57:D57)</f>
        <v>0.70000000000000007</v>
      </c>
      <c r="F57" s="13"/>
      <c r="G57" s="19">
        <f>C57*100</f>
        <v>70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24.1</v>
      </c>
      <c r="D62" s="20" t="str">
        <f>IF(D47&gt;0,ROUND(D57/D50*100,1),"")</f>
        <v/>
      </c>
      <c r="E62" s="20">
        <f>ROUND(E57/E50*100,1)</f>
        <v>24.1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12</v>
      </c>
      <c r="D66" s="14">
        <f>D47-D54</f>
        <v>0</v>
      </c>
      <c r="E66" s="14">
        <f>SUM(C66:D66)</f>
        <v>12</v>
      </c>
      <c r="F66" s="10"/>
      <c r="G66" s="15">
        <f>C66*100</f>
        <v>1200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2.21</v>
      </c>
      <c r="D69" s="16" t="str">
        <f>IF(D66&gt;0,D50-D57,"")</f>
        <v/>
      </c>
      <c r="E69" s="4">
        <f>SUM(C69:D69)</f>
        <v>2.21</v>
      </c>
      <c r="F69" s="13"/>
      <c r="G69" s="17">
        <f>C69*100</f>
        <v>221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99" priority="16" stopIfTrue="1">
      <formula>AND(($H4="スギ"),(#REF!&lt;12))</formula>
    </cfRule>
  </conditionalFormatting>
  <conditionalFormatting sqref="L4:L43">
    <cfRule type="expression" dxfId="398" priority="15" stopIfTrue="1">
      <formula>AND(($H4="スギ"),(#REF!&lt;22),(#REF!&gt;=12))</formula>
    </cfRule>
  </conditionalFormatting>
  <conditionalFormatting sqref="M4:M43">
    <cfRule type="expression" dxfId="397" priority="14" stopIfTrue="1">
      <formula>AND(($H4="スギ"),(#REF!&lt;32),(#REF!&gt;=22))</formula>
    </cfRule>
  </conditionalFormatting>
  <conditionalFormatting sqref="N4:N43">
    <cfRule type="expression" dxfId="396" priority="13" stopIfTrue="1">
      <formula>AND(($H4="スギ"),(#REF!&lt;42),(#REF!&gt;=32))</formula>
    </cfRule>
  </conditionalFormatting>
  <conditionalFormatting sqref="U4:U43 Z4:AF43 AJ4:AJ43 O4:P43">
    <cfRule type="expression" dxfId="395" priority="12" stopIfTrue="1">
      <formula>AND(($H4="スギ"),(#REF!&gt;=42))</formula>
    </cfRule>
  </conditionalFormatting>
  <conditionalFormatting sqref="Q4:Q43 AA4:AA43">
    <cfRule type="expression" dxfId="394" priority="11" stopIfTrue="1">
      <formula>AND(($H4="ヒノキ"),(#REF!&lt;12))</formula>
    </cfRule>
  </conditionalFormatting>
  <conditionalFormatting sqref="R4:R43 AB4:AE43">
    <cfRule type="expression" dxfId="393" priority="10" stopIfTrue="1">
      <formula>AND(($H4="ヒノキ"),(#REF!&lt;22),(#REF!&gt;=12))</formula>
    </cfRule>
  </conditionalFormatting>
  <conditionalFormatting sqref="S4:S43">
    <cfRule type="expression" dxfId="392" priority="9" stopIfTrue="1">
      <formula>AND(($H4="ヒノキ"),(#REF!&lt;32),(#REF!&gt;=22))</formula>
    </cfRule>
  </conditionalFormatting>
  <conditionalFormatting sqref="T4:U43 Z4:AF43 AJ4:AJ43">
    <cfRule type="expression" dxfId="391" priority="8" stopIfTrue="1">
      <formula>AND(($H4="ヒノキ"),(#REF!&gt;=32))</formula>
    </cfRule>
  </conditionalFormatting>
  <conditionalFormatting sqref="V4:V43 AA4:AA43">
    <cfRule type="expression" dxfId="390" priority="7" stopIfTrue="1">
      <formula>AND(($H4="アカマツ"),(#REF!&lt;12))</formula>
    </cfRule>
  </conditionalFormatting>
  <conditionalFormatting sqref="W4:W43 AB4:AB43">
    <cfRule type="expression" dxfId="389" priority="6" stopIfTrue="1">
      <formula>AND(($H4="アカマツ"),(#REF!&lt;22),(#REF!&gt;=12))</formula>
    </cfRule>
  </conditionalFormatting>
  <conditionalFormatting sqref="X4:X43 AC4:AC43">
    <cfRule type="expression" dxfId="388" priority="5" stopIfTrue="1">
      <formula>AND(($H4="アカマツ"),(#REF!&lt;42),(#REF!&gt;=22))</formula>
    </cfRule>
  </conditionalFormatting>
  <conditionalFormatting sqref="Y4:AF43 AJ4:AJ43">
    <cfRule type="expression" dxfId="387" priority="4" stopIfTrue="1">
      <formula>AND(($H4="アカマツ"),(#REF!&gt;=42))</formula>
    </cfRule>
  </conditionalFormatting>
  <conditionalFormatting sqref="AG4:AG43">
    <cfRule type="expression" dxfId="386" priority="3" stopIfTrue="1">
      <formula>AND(($H4&lt;&gt;"スギ"),($H4&lt;&gt;"ヒノキ"),($H4&lt;&gt;"アカマツ"),(#REF!&lt;12))</formula>
    </cfRule>
  </conditionalFormatting>
  <conditionalFormatting sqref="AH4:AH43">
    <cfRule type="expression" dxfId="3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AJ120"/>
  <sheetViews>
    <sheetView showGridLines="0" view="pageBreakPreview" topLeftCell="A16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163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611</v>
      </c>
      <c r="B4" s="108" t="s">
        <v>61</v>
      </c>
      <c r="C4" s="108"/>
      <c r="D4" s="82">
        <v>18</v>
      </c>
      <c r="E4" s="82">
        <v>15</v>
      </c>
      <c r="F4" s="4">
        <f t="shared" ref="F4:F43" si="0">IF(D4&gt;0,IF(B4="スギ",P4,IF(B4="ヒノキ",U4,IF(B4="アカマツ",Z4,IF(B4="カラマツ",AF4,AJ4)))),"")</f>
        <v>0.18</v>
      </c>
      <c r="G4" s="5" t="s">
        <v>69</v>
      </c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0.18</v>
      </c>
      <c r="L4" s="83">
        <f t="shared" ref="L4:L43" si="2">ROUND(10^(-5+0.73504+1.83346*LOG(D4)+1.06569*LOG(E4)),2)</f>
        <v>0.19</v>
      </c>
      <c r="M4" s="83">
        <f t="shared" ref="M4:M43" si="3">ROUND(10^(-5+0.71514+1.74357*LOG(D4)+1.17719*LOG(E4)),2)</f>
        <v>0.19</v>
      </c>
      <c r="N4" s="83">
        <f t="shared" ref="N4:N43" si="4">ROUND(10^(-5+0.82956+1.76381*LOG(D4)+1.06412*LOG(E4)),2)</f>
        <v>0.2</v>
      </c>
      <c r="O4" s="83">
        <f t="shared" ref="O4:O43" si="5">ROUND(10^(-5+0.88226+1.79204*LOG(D4)+0.99303*LOG(E4)),2)</f>
        <v>0.2</v>
      </c>
      <c r="P4" s="83">
        <f>HLOOKUP($D4,K$3:O$43,MATCH($A4,$A$3:$A$43,0),1)</f>
        <v>0.19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0.18</v>
      </c>
      <c r="R4" s="83">
        <f t="shared" ref="R4:R43" si="7">ROUND(10^(1.905709*LOG(D4)+1.011385*LOG(E4)-4.293729),2)</f>
        <v>0.19</v>
      </c>
      <c r="S4" s="83">
        <f t="shared" ref="S4:S43" si="8">ROUND(10^(1.771888*LOG(D4)+1.138415*LOG(E4)-4.271259),2)</f>
        <v>0.2</v>
      </c>
      <c r="T4" s="83">
        <f t="shared" ref="T4:T43" si="9">ROUND(10^(1.671519*LOG(D4)+1.363617*LOG(E4)-4.404407),2)</f>
        <v>0.2</v>
      </c>
      <c r="U4" s="83">
        <f t="shared" ref="U4:U43" si="10">HLOOKUP($D4,Q$3:T$43,MATCH($A4,$A$3:$A$43,0),1)</f>
        <v>0.19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83">
        <f t="shared" ref="W4:W43" si="12">ROUND(10^(-4.155639+1.847898*LOG(D4)+0.951955*LOG(E4)),2)</f>
        <v>0.19</v>
      </c>
      <c r="X4" s="83">
        <f t="shared" ref="X4:X43" si="13">ROUND(10^(-4.194535+1.804172*LOG(D4)+1.034248*LOG(E4)),2)</f>
        <v>0.19</v>
      </c>
      <c r="Y4" s="83">
        <f t="shared" ref="Y4:Y43" si="14">ROUND(10^(-4.42347+2.006485*LOG(D4)+0.967757*LOG(E4)),2)</f>
        <v>0.17</v>
      </c>
      <c r="Z4" s="83">
        <f t="shared" ref="Z4:Z43" si="15">HLOOKUP($D4,V$3:Y$43,MATCH($A4,$A$3:$A$43,0),1)</f>
        <v>0.19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83">
        <f t="shared" ref="AB4:AB43" si="17">ROUND(10^(1.979213*LOG(D4)+0.998347*LOG(E4)-4.369281),2)</f>
        <v>0.19</v>
      </c>
      <c r="AC4" s="83">
        <f t="shared" ref="AC4:AC43" si="18">ROUND(10^(1.904401*LOG(D4)+1.062478*LOG(E4)-4.348104),2)</f>
        <v>0.2</v>
      </c>
      <c r="AD4" s="83">
        <f t="shared" ref="AD4:AD43" si="19">ROUND(10^(1.640825*LOG(D4)+1.080387*LOG(E4)-3.976731),2)</f>
        <v>0.23</v>
      </c>
      <c r="AE4" s="83">
        <f t="shared" ref="AE4:AE43" si="20">ROUND(10^(1.90887*LOG(D4)+1.088002*LOG(E4)-4.431495),2)</f>
        <v>0.18</v>
      </c>
      <c r="AF4" s="83">
        <f t="shared" ref="AF4:AF43" si="21">HLOOKUP($D4,AA$3:AE$43,MATCH($A4,$A$3:$A$43,0),1)</f>
        <v>0.19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83">
        <f t="shared" ref="AH4:AH43" si="23">ROUND(10^(1.93813902*LOG(D4)+0.96697002*LOG(E4)-4.32216295),2)</f>
        <v>0.18</v>
      </c>
      <c r="AI4" s="83">
        <f t="shared" ref="AI4:AI43" si="24">ROUND(10^(1.82464098*LOG(D4)+0.97625989*LOG(E4)-4.15096808),2)</f>
        <v>0.19</v>
      </c>
      <c r="AJ4" s="83">
        <f t="shared" ref="AJ4:AJ43" si="25">HLOOKUP($D4,AG$3:AI$43,MATCH($A4,$A$3:$A$43,0),1)</f>
        <v>0.18</v>
      </c>
    </row>
    <row r="5" spans="1:36" ht="12.95" customHeight="1" x14ac:dyDescent="0.15">
      <c r="A5" s="82">
        <v>612</v>
      </c>
      <c r="B5" s="108" t="s">
        <v>61</v>
      </c>
      <c r="C5" s="108"/>
      <c r="D5" s="82">
        <v>8</v>
      </c>
      <c r="E5" s="82">
        <v>12</v>
      </c>
      <c r="F5" s="4">
        <f t="shared" si="0"/>
        <v>0.03</v>
      </c>
      <c r="G5" s="5" t="s">
        <v>69</v>
      </c>
      <c r="H5" s="82" t="s">
        <v>65</v>
      </c>
      <c r="I5" s="82"/>
      <c r="J5" s="1" t="s">
        <v>15</v>
      </c>
      <c r="K5" s="83">
        <f t="shared" si="1"/>
        <v>0.04</v>
      </c>
      <c r="L5" s="83">
        <f t="shared" si="2"/>
        <v>0.03</v>
      </c>
      <c r="M5" s="83">
        <f t="shared" si="3"/>
        <v>0.04</v>
      </c>
      <c r="N5" s="83">
        <f t="shared" si="4"/>
        <v>0.04</v>
      </c>
      <c r="O5" s="83">
        <f t="shared" si="5"/>
        <v>0.04</v>
      </c>
      <c r="P5" s="83">
        <f t="shared" ref="P5:P43" si="26">HLOOKUP($D5,K$3:O$43,MATCH(A5,$A$3:$A$43,0),1)</f>
        <v>0.04</v>
      </c>
      <c r="Q5" s="83">
        <f t="shared" si="6"/>
        <v>0.03</v>
      </c>
      <c r="R5" s="83">
        <f t="shared" si="7"/>
        <v>0.03</v>
      </c>
      <c r="S5" s="83">
        <f t="shared" si="8"/>
        <v>0.04</v>
      </c>
      <c r="T5" s="83">
        <f t="shared" si="9"/>
        <v>0.04</v>
      </c>
      <c r="U5" s="83">
        <f t="shared" si="10"/>
        <v>0.03</v>
      </c>
      <c r="V5" s="83">
        <f t="shared" si="11"/>
        <v>0.03</v>
      </c>
      <c r="W5" s="83">
        <f t="shared" si="12"/>
        <v>0.03</v>
      </c>
      <c r="X5" s="83">
        <f t="shared" si="13"/>
        <v>0.04</v>
      </c>
      <c r="Y5" s="83">
        <f t="shared" si="14"/>
        <v>0.03</v>
      </c>
      <c r="Z5" s="83">
        <f t="shared" si="15"/>
        <v>0.03</v>
      </c>
      <c r="AA5" s="83">
        <f t="shared" si="16"/>
        <v>0.03</v>
      </c>
      <c r="AB5" s="83">
        <f t="shared" si="17"/>
        <v>0.03</v>
      </c>
      <c r="AC5" s="83">
        <f t="shared" si="18"/>
        <v>0.03</v>
      </c>
      <c r="AD5" s="83">
        <f t="shared" si="19"/>
        <v>0.05</v>
      </c>
      <c r="AE5" s="83">
        <f t="shared" si="20"/>
        <v>0.03</v>
      </c>
      <c r="AF5" s="83">
        <f t="shared" si="21"/>
        <v>0.03</v>
      </c>
      <c r="AG5" s="83">
        <f t="shared" si="22"/>
        <v>0.03</v>
      </c>
      <c r="AH5" s="83">
        <f t="shared" si="23"/>
        <v>0.03</v>
      </c>
      <c r="AI5" s="83">
        <f t="shared" si="24"/>
        <v>0.04</v>
      </c>
      <c r="AJ5" s="83">
        <f t="shared" si="25"/>
        <v>0.03</v>
      </c>
    </row>
    <row r="6" spans="1:36" ht="12.95" customHeight="1" x14ac:dyDescent="0.15">
      <c r="A6" s="82">
        <v>613</v>
      </c>
      <c r="B6" s="108" t="s">
        <v>61</v>
      </c>
      <c r="C6" s="108"/>
      <c r="D6" s="82">
        <v>18</v>
      </c>
      <c r="E6" s="82">
        <v>8</v>
      </c>
      <c r="F6" s="4">
        <f t="shared" si="0"/>
        <v>0.1</v>
      </c>
      <c r="G6" s="5" t="s">
        <v>69</v>
      </c>
      <c r="H6" s="82" t="s">
        <v>65</v>
      </c>
      <c r="I6" s="82"/>
      <c r="J6" s="1" t="s">
        <v>15</v>
      </c>
      <c r="K6" s="83">
        <f t="shared" si="1"/>
        <v>0.1</v>
      </c>
      <c r="L6" s="83">
        <f t="shared" si="2"/>
        <v>0.1</v>
      </c>
      <c r="M6" s="83">
        <f t="shared" si="3"/>
        <v>0.09</v>
      </c>
      <c r="N6" s="83">
        <f t="shared" si="4"/>
        <v>0.1</v>
      </c>
      <c r="O6" s="83">
        <f t="shared" si="5"/>
        <v>0.11</v>
      </c>
      <c r="P6" s="83">
        <f t="shared" si="26"/>
        <v>0.1</v>
      </c>
      <c r="Q6" s="83">
        <f t="shared" si="6"/>
        <v>0.1</v>
      </c>
      <c r="R6" s="83">
        <f t="shared" si="7"/>
        <v>0.1</v>
      </c>
      <c r="S6" s="83">
        <f t="shared" si="8"/>
        <v>0.1</v>
      </c>
      <c r="T6" s="83">
        <f t="shared" si="9"/>
        <v>0.08</v>
      </c>
      <c r="U6" s="83">
        <f t="shared" si="10"/>
        <v>0.1</v>
      </c>
      <c r="V6" s="83">
        <f t="shared" si="11"/>
        <v>0.11</v>
      </c>
      <c r="W6" s="83">
        <f t="shared" si="12"/>
        <v>0.11</v>
      </c>
      <c r="X6" s="83">
        <f t="shared" si="13"/>
        <v>0.1</v>
      </c>
      <c r="Y6" s="83">
        <f t="shared" si="14"/>
        <v>0.09</v>
      </c>
      <c r="Z6" s="83">
        <f t="shared" si="15"/>
        <v>0.11</v>
      </c>
      <c r="AA6" s="83">
        <f t="shared" si="16"/>
        <v>0.1</v>
      </c>
      <c r="AB6" s="83">
        <f t="shared" si="17"/>
        <v>0.1</v>
      </c>
      <c r="AC6" s="83">
        <f t="shared" si="18"/>
        <v>0.1</v>
      </c>
      <c r="AD6" s="83">
        <f t="shared" si="19"/>
        <v>0.11</v>
      </c>
      <c r="AE6" s="83">
        <f t="shared" si="20"/>
        <v>0.09</v>
      </c>
      <c r="AF6" s="83">
        <f t="shared" si="21"/>
        <v>0.1</v>
      </c>
      <c r="AG6" s="83">
        <f t="shared" si="22"/>
        <v>0.1</v>
      </c>
      <c r="AH6" s="83">
        <f t="shared" si="23"/>
        <v>0.1</v>
      </c>
      <c r="AI6" s="83">
        <f t="shared" si="24"/>
        <v>0.1</v>
      </c>
      <c r="AJ6" s="83">
        <f t="shared" si="25"/>
        <v>0.1</v>
      </c>
    </row>
    <row r="7" spans="1:36" ht="12.95" customHeight="1" x14ac:dyDescent="0.15">
      <c r="A7" s="82">
        <v>614</v>
      </c>
      <c r="B7" s="108" t="s">
        <v>61</v>
      </c>
      <c r="C7" s="108"/>
      <c r="D7" s="82">
        <v>20</v>
      </c>
      <c r="E7" s="82">
        <v>14</v>
      </c>
      <c r="F7" s="4">
        <f t="shared" si="0"/>
        <v>0.2</v>
      </c>
      <c r="G7" s="5" t="s">
        <v>69</v>
      </c>
      <c r="H7" s="82" t="s">
        <v>65</v>
      </c>
      <c r="I7" s="82"/>
      <c r="J7" s="1" t="s">
        <v>15</v>
      </c>
      <c r="K7" s="83">
        <f t="shared" si="1"/>
        <v>0.2</v>
      </c>
      <c r="L7" s="83">
        <f t="shared" si="2"/>
        <v>0.22</v>
      </c>
      <c r="M7" s="83">
        <f t="shared" si="3"/>
        <v>0.22</v>
      </c>
      <c r="N7" s="83">
        <f t="shared" si="4"/>
        <v>0.22</v>
      </c>
      <c r="O7" s="83">
        <f t="shared" si="5"/>
        <v>0.22</v>
      </c>
      <c r="P7" s="83">
        <f t="shared" si="26"/>
        <v>0.22</v>
      </c>
      <c r="Q7" s="83">
        <f t="shared" si="6"/>
        <v>0.2</v>
      </c>
      <c r="R7" s="83">
        <f t="shared" si="7"/>
        <v>0.22</v>
      </c>
      <c r="S7" s="83">
        <f t="shared" si="8"/>
        <v>0.22</v>
      </c>
      <c r="T7" s="83">
        <f t="shared" si="9"/>
        <v>0.22</v>
      </c>
      <c r="U7" s="83">
        <f t="shared" si="10"/>
        <v>0.22</v>
      </c>
      <c r="V7" s="83">
        <f t="shared" si="11"/>
        <v>0.23</v>
      </c>
      <c r="W7" s="83">
        <f t="shared" si="12"/>
        <v>0.22</v>
      </c>
      <c r="X7" s="83">
        <f t="shared" si="13"/>
        <v>0.22</v>
      </c>
      <c r="Y7" s="83">
        <f t="shared" si="14"/>
        <v>0.2</v>
      </c>
      <c r="Z7" s="83">
        <f t="shared" si="15"/>
        <v>0.22</v>
      </c>
      <c r="AA7" s="83">
        <f t="shared" si="16"/>
        <v>0.2</v>
      </c>
      <c r="AB7" s="83">
        <f t="shared" si="17"/>
        <v>0.22</v>
      </c>
      <c r="AC7" s="83">
        <f t="shared" si="18"/>
        <v>0.22</v>
      </c>
      <c r="AD7" s="83">
        <f t="shared" si="19"/>
        <v>0.25</v>
      </c>
      <c r="AE7" s="83">
        <f t="shared" si="20"/>
        <v>0.2</v>
      </c>
      <c r="AF7" s="83">
        <f t="shared" si="21"/>
        <v>0.22</v>
      </c>
      <c r="AG7" s="83">
        <f t="shared" si="22"/>
        <v>0.2</v>
      </c>
      <c r="AH7" s="83">
        <f t="shared" si="23"/>
        <v>0.2</v>
      </c>
      <c r="AI7" s="83">
        <f t="shared" si="24"/>
        <v>0.22</v>
      </c>
      <c r="AJ7" s="83">
        <f t="shared" si="25"/>
        <v>0.2</v>
      </c>
    </row>
    <row r="8" spans="1:36" ht="12.95" customHeight="1" x14ac:dyDescent="0.15">
      <c r="A8" s="82">
        <v>615</v>
      </c>
      <c r="B8" s="108" t="s">
        <v>86</v>
      </c>
      <c r="C8" s="108"/>
      <c r="D8" s="82">
        <v>24</v>
      </c>
      <c r="E8" s="82">
        <v>11</v>
      </c>
      <c r="F8" s="4">
        <f t="shared" si="0"/>
        <v>0.23</v>
      </c>
      <c r="G8" s="5"/>
      <c r="H8" s="82" t="s">
        <v>65</v>
      </c>
      <c r="I8" s="82"/>
      <c r="J8" s="1" t="s">
        <v>15</v>
      </c>
      <c r="K8" s="83">
        <f t="shared" si="1"/>
        <v>0.22</v>
      </c>
      <c r="L8" s="83">
        <f t="shared" si="2"/>
        <v>0.24</v>
      </c>
      <c r="M8" s="83">
        <f t="shared" si="3"/>
        <v>0.22</v>
      </c>
      <c r="N8" s="83">
        <f t="shared" si="4"/>
        <v>0.24</v>
      </c>
      <c r="O8" s="83">
        <f t="shared" si="5"/>
        <v>0.25</v>
      </c>
      <c r="P8" s="83">
        <f t="shared" si="26"/>
        <v>0.22</v>
      </c>
      <c r="Q8" s="83">
        <f t="shared" si="6"/>
        <v>0.22</v>
      </c>
      <c r="R8" s="83">
        <f t="shared" si="7"/>
        <v>0.25</v>
      </c>
      <c r="S8" s="83">
        <f t="shared" si="8"/>
        <v>0.23</v>
      </c>
      <c r="T8" s="83">
        <f t="shared" si="9"/>
        <v>0.21</v>
      </c>
      <c r="U8" s="83">
        <f t="shared" si="10"/>
        <v>0.23</v>
      </c>
      <c r="V8" s="83">
        <f t="shared" si="11"/>
        <v>0.26</v>
      </c>
      <c r="W8" s="83">
        <f t="shared" si="12"/>
        <v>0.24</v>
      </c>
      <c r="X8" s="83">
        <f t="shared" si="13"/>
        <v>0.24</v>
      </c>
      <c r="Y8" s="83">
        <f t="shared" si="14"/>
        <v>0.23</v>
      </c>
      <c r="Z8" s="83">
        <f t="shared" si="15"/>
        <v>0.24</v>
      </c>
      <c r="AA8" s="83">
        <f t="shared" si="16"/>
        <v>0.22</v>
      </c>
      <c r="AB8" s="83">
        <f t="shared" si="17"/>
        <v>0.25</v>
      </c>
      <c r="AC8" s="83">
        <f t="shared" si="18"/>
        <v>0.24</v>
      </c>
      <c r="AD8" s="83">
        <f t="shared" si="19"/>
        <v>0.26</v>
      </c>
      <c r="AE8" s="83">
        <f t="shared" si="20"/>
        <v>0.22</v>
      </c>
      <c r="AF8" s="83">
        <f t="shared" si="21"/>
        <v>0.24</v>
      </c>
      <c r="AG8" s="83">
        <f t="shared" si="22"/>
        <v>0.23</v>
      </c>
      <c r="AH8" s="83">
        <f t="shared" si="23"/>
        <v>0.23</v>
      </c>
      <c r="AI8" s="83">
        <f t="shared" si="24"/>
        <v>0.24</v>
      </c>
      <c r="AJ8" s="83">
        <f t="shared" si="25"/>
        <v>0.23</v>
      </c>
    </row>
    <row r="9" spans="1:36" ht="12.95" customHeight="1" x14ac:dyDescent="0.15">
      <c r="A9" s="82">
        <v>616</v>
      </c>
      <c r="B9" s="108" t="s">
        <v>61</v>
      </c>
      <c r="C9" s="108"/>
      <c r="D9" s="82">
        <v>24</v>
      </c>
      <c r="E9" s="82">
        <v>14</v>
      </c>
      <c r="F9" s="4">
        <f t="shared" si="0"/>
        <v>0.28999999999999998</v>
      </c>
      <c r="G9" s="5" t="s">
        <v>69</v>
      </c>
      <c r="H9" s="82"/>
      <c r="I9" s="82"/>
      <c r="J9" s="1" t="s">
        <v>15</v>
      </c>
      <c r="K9" s="83">
        <f t="shared" si="1"/>
        <v>0.28000000000000003</v>
      </c>
      <c r="L9" s="83">
        <f t="shared" si="2"/>
        <v>0.31</v>
      </c>
      <c r="M9" s="83">
        <f t="shared" si="3"/>
        <v>0.3</v>
      </c>
      <c r="N9" s="83">
        <f t="shared" si="4"/>
        <v>0.3</v>
      </c>
      <c r="O9" s="83">
        <f t="shared" si="5"/>
        <v>0.31</v>
      </c>
      <c r="P9" s="83">
        <f t="shared" si="26"/>
        <v>0.3</v>
      </c>
      <c r="Q9" s="83">
        <f t="shared" si="6"/>
        <v>0.28000000000000003</v>
      </c>
      <c r="R9" s="83">
        <f t="shared" si="7"/>
        <v>0.31</v>
      </c>
      <c r="S9" s="83">
        <f t="shared" si="8"/>
        <v>0.3</v>
      </c>
      <c r="T9" s="83">
        <f t="shared" si="9"/>
        <v>0.28999999999999998</v>
      </c>
      <c r="U9" s="83">
        <f t="shared" si="10"/>
        <v>0.3</v>
      </c>
      <c r="V9" s="83">
        <f t="shared" si="11"/>
        <v>0.33</v>
      </c>
      <c r="W9" s="83">
        <f t="shared" si="12"/>
        <v>0.31</v>
      </c>
      <c r="X9" s="83">
        <f t="shared" si="13"/>
        <v>0.3</v>
      </c>
      <c r="Y9" s="83">
        <f t="shared" si="14"/>
        <v>0.28999999999999998</v>
      </c>
      <c r="Z9" s="83">
        <f t="shared" si="15"/>
        <v>0.3</v>
      </c>
      <c r="AA9" s="83">
        <f t="shared" si="16"/>
        <v>0.27</v>
      </c>
      <c r="AB9" s="83">
        <f t="shared" si="17"/>
        <v>0.32</v>
      </c>
      <c r="AC9" s="83">
        <f t="shared" si="18"/>
        <v>0.31</v>
      </c>
      <c r="AD9" s="83">
        <f t="shared" si="19"/>
        <v>0.34</v>
      </c>
      <c r="AE9" s="83">
        <f t="shared" si="20"/>
        <v>0.28000000000000003</v>
      </c>
      <c r="AF9" s="83">
        <f t="shared" si="21"/>
        <v>0.31</v>
      </c>
      <c r="AG9" s="83">
        <f t="shared" si="22"/>
        <v>0.28000000000000003</v>
      </c>
      <c r="AH9" s="83">
        <f t="shared" si="23"/>
        <v>0.28999999999999998</v>
      </c>
      <c r="AI9" s="83">
        <f t="shared" si="24"/>
        <v>0.31</v>
      </c>
      <c r="AJ9" s="83">
        <f t="shared" si="25"/>
        <v>0.28999999999999998</v>
      </c>
    </row>
    <row r="10" spans="1:36" ht="12.95" customHeight="1" x14ac:dyDescent="0.15">
      <c r="A10" s="82">
        <v>617</v>
      </c>
      <c r="B10" s="108" t="s">
        <v>61</v>
      </c>
      <c r="C10" s="108"/>
      <c r="D10" s="82">
        <v>22</v>
      </c>
      <c r="E10" s="82">
        <v>12</v>
      </c>
      <c r="F10" s="4">
        <f t="shared" si="0"/>
        <v>0.21</v>
      </c>
      <c r="G10" s="5" t="s">
        <v>69</v>
      </c>
      <c r="H10" s="82" t="s">
        <v>65</v>
      </c>
      <c r="I10" s="82"/>
      <c r="J10" s="1" t="s">
        <v>15</v>
      </c>
      <c r="K10" s="83">
        <f t="shared" si="1"/>
        <v>0.21</v>
      </c>
      <c r="L10" s="83">
        <f t="shared" si="2"/>
        <v>0.22</v>
      </c>
      <c r="M10" s="83">
        <f t="shared" si="3"/>
        <v>0.21</v>
      </c>
      <c r="N10" s="83">
        <f t="shared" si="4"/>
        <v>0.22</v>
      </c>
      <c r="O10" s="83">
        <f t="shared" si="5"/>
        <v>0.23</v>
      </c>
      <c r="P10" s="83">
        <f t="shared" si="26"/>
        <v>0.21</v>
      </c>
      <c r="Q10" s="83">
        <f t="shared" si="6"/>
        <v>0.21</v>
      </c>
      <c r="R10" s="83">
        <f t="shared" si="7"/>
        <v>0.23</v>
      </c>
      <c r="S10" s="83">
        <f t="shared" si="8"/>
        <v>0.22</v>
      </c>
      <c r="T10" s="83">
        <f t="shared" si="9"/>
        <v>0.2</v>
      </c>
      <c r="U10" s="83">
        <f t="shared" si="10"/>
        <v>0.22</v>
      </c>
      <c r="V10" s="83">
        <f t="shared" si="11"/>
        <v>0.24</v>
      </c>
      <c r="W10" s="83">
        <f t="shared" si="12"/>
        <v>0.23</v>
      </c>
      <c r="X10" s="83">
        <f t="shared" si="13"/>
        <v>0.22</v>
      </c>
      <c r="Y10" s="83">
        <f t="shared" si="14"/>
        <v>0.21</v>
      </c>
      <c r="Z10" s="83">
        <f t="shared" si="15"/>
        <v>0.22</v>
      </c>
      <c r="AA10" s="83">
        <f t="shared" si="16"/>
        <v>0.2</v>
      </c>
      <c r="AB10" s="83">
        <f t="shared" si="17"/>
        <v>0.23</v>
      </c>
      <c r="AC10" s="83">
        <f t="shared" si="18"/>
        <v>0.23</v>
      </c>
      <c r="AD10" s="83">
        <f t="shared" si="19"/>
        <v>0.25</v>
      </c>
      <c r="AE10" s="83">
        <f t="shared" si="20"/>
        <v>0.2</v>
      </c>
      <c r="AF10" s="83">
        <f t="shared" si="21"/>
        <v>0.23</v>
      </c>
      <c r="AG10" s="83">
        <f t="shared" si="22"/>
        <v>0.21</v>
      </c>
      <c r="AH10" s="83">
        <f t="shared" si="23"/>
        <v>0.21</v>
      </c>
      <c r="AI10" s="83">
        <f t="shared" si="24"/>
        <v>0.22</v>
      </c>
      <c r="AJ10" s="83">
        <f t="shared" si="25"/>
        <v>0.21</v>
      </c>
    </row>
    <row r="11" spans="1:36" ht="12.95" customHeight="1" x14ac:dyDescent="0.15">
      <c r="A11" s="82">
        <v>618</v>
      </c>
      <c r="B11" s="108" t="s">
        <v>61</v>
      </c>
      <c r="C11" s="108"/>
      <c r="D11" s="82">
        <v>12</v>
      </c>
      <c r="E11" s="82">
        <v>12</v>
      </c>
      <c r="F11" s="4">
        <f t="shared" si="0"/>
        <v>7.0000000000000007E-2</v>
      </c>
      <c r="G11" s="5"/>
      <c r="H11" s="82" t="s">
        <v>65</v>
      </c>
      <c r="I11" s="82"/>
      <c r="J11" s="1" t="s">
        <v>15</v>
      </c>
      <c r="K11" s="83">
        <f t="shared" si="1"/>
        <v>7.0000000000000007E-2</v>
      </c>
      <c r="L11" s="83">
        <f t="shared" si="2"/>
        <v>7.0000000000000007E-2</v>
      </c>
      <c r="M11" s="83">
        <f t="shared" si="3"/>
        <v>7.0000000000000007E-2</v>
      </c>
      <c r="N11" s="83">
        <f t="shared" si="4"/>
        <v>0.08</v>
      </c>
      <c r="O11" s="83">
        <f t="shared" si="5"/>
        <v>0.08</v>
      </c>
      <c r="P11" s="83">
        <f t="shared" si="26"/>
        <v>7.0000000000000007E-2</v>
      </c>
      <c r="Q11" s="83">
        <f t="shared" si="6"/>
        <v>7.0000000000000007E-2</v>
      </c>
      <c r="R11" s="83">
        <f t="shared" si="7"/>
        <v>7.0000000000000007E-2</v>
      </c>
      <c r="S11" s="83">
        <f t="shared" si="8"/>
        <v>7.0000000000000007E-2</v>
      </c>
      <c r="T11" s="83">
        <f t="shared" si="9"/>
        <v>7.0000000000000007E-2</v>
      </c>
      <c r="U11" s="83">
        <f t="shared" si="10"/>
        <v>7.0000000000000007E-2</v>
      </c>
      <c r="V11" s="83">
        <f t="shared" si="11"/>
        <v>7.0000000000000007E-2</v>
      </c>
      <c r="W11" s="83">
        <f t="shared" si="12"/>
        <v>7.0000000000000007E-2</v>
      </c>
      <c r="X11" s="83">
        <f t="shared" si="13"/>
        <v>7.0000000000000007E-2</v>
      </c>
      <c r="Y11" s="83">
        <f t="shared" si="14"/>
        <v>0.06</v>
      </c>
      <c r="Z11" s="83">
        <f t="shared" si="15"/>
        <v>7.0000000000000007E-2</v>
      </c>
      <c r="AA11" s="83">
        <f t="shared" si="16"/>
        <v>7.0000000000000007E-2</v>
      </c>
      <c r="AB11" s="83">
        <f t="shared" si="17"/>
        <v>7.0000000000000007E-2</v>
      </c>
      <c r="AC11" s="83">
        <f t="shared" si="18"/>
        <v>7.0000000000000007E-2</v>
      </c>
      <c r="AD11" s="83">
        <f t="shared" si="19"/>
        <v>0.09</v>
      </c>
      <c r="AE11" s="83">
        <f t="shared" si="20"/>
        <v>0.06</v>
      </c>
      <c r="AF11" s="83">
        <f t="shared" si="21"/>
        <v>7.0000000000000007E-2</v>
      </c>
      <c r="AG11" s="83">
        <f t="shared" si="22"/>
        <v>0.06</v>
      </c>
      <c r="AH11" s="83">
        <f t="shared" si="23"/>
        <v>7.0000000000000007E-2</v>
      </c>
      <c r="AI11" s="83">
        <f t="shared" si="24"/>
        <v>7.0000000000000007E-2</v>
      </c>
      <c r="AJ11" s="83">
        <f t="shared" si="25"/>
        <v>7.0000000000000007E-2</v>
      </c>
    </row>
    <row r="12" spans="1:36" ht="12.95" customHeight="1" x14ac:dyDescent="0.15">
      <c r="A12" s="82">
        <v>619</v>
      </c>
      <c r="B12" s="108" t="s">
        <v>86</v>
      </c>
      <c r="C12" s="108"/>
      <c r="D12" s="82">
        <v>24</v>
      </c>
      <c r="E12" s="82">
        <v>10</v>
      </c>
      <c r="F12" s="4">
        <f t="shared" si="0"/>
        <v>0.21</v>
      </c>
      <c r="G12" s="5"/>
      <c r="H12" s="82" t="s">
        <v>65</v>
      </c>
      <c r="I12" s="82"/>
      <c r="J12" s="1" t="s">
        <v>15</v>
      </c>
      <c r="K12" s="83">
        <f t="shared" si="1"/>
        <v>0.2</v>
      </c>
      <c r="L12" s="83">
        <f t="shared" si="2"/>
        <v>0.21</v>
      </c>
      <c r="M12" s="83">
        <f t="shared" si="3"/>
        <v>0.2</v>
      </c>
      <c r="N12" s="83">
        <f t="shared" si="4"/>
        <v>0.21</v>
      </c>
      <c r="O12" s="83">
        <f t="shared" si="5"/>
        <v>0.22</v>
      </c>
      <c r="P12" s="83">
        <f t="shared" si="26"/>
        <v>0.2</v>
      </c>
      <c r="Q12" s="83">
        <f t="shared" si="6"/>
        <v>0.2</v>
      </c>
      <c r="R12" s="83">
        <f t="shared" si="7"/>
        <v>0.22</v>
      </c>
      <c r="S12" s="83">
        <f t="shared" si="8"/>
        <v>0.21</v>
      </c>
      <c r="T12" s="83">
        <f t="shared" si="9"/>
        <v>0.18</v>
      </c>
      <c r="U12" s="83">
        <f t="shared" si="10"/>
        <v>0.21</v>
      </c>
      <c r="V12" s="83">
        <f t="shared" si="11"/>
        <v>0.24</v>
      </c>
      <c r="W12" s="83">
        <f t="shared" si="12"/>
        <v>0.22</v>
      </c>
      <c r="X12" s="83">
        <f t="shared" si="13"/>
        <v>0.21</v>
      </c>
      <c r="Y12" s="83">
        <f t="shared" si="14"/>
        <v>0.21</v>
      </c>
      <c r="Z12" s="83">
        <f t="shared" si="15"/>
        <v>0.21</v>
      </c>
      <c r="AA12" s="83">
        <f t="shared" si="16"/>
        <v>0.2</v>
      </c>
      <c r="AB12" s="83">
        <f t="shared" si="17"/>
        <v>0.23</v>
      </c>
      <c r="AC12" s="83">
        <f t="shared" si="18"/>
        <v>0.22</v>
      </c>
      <c r="AD12" s="83">
        <f t="shared" si="19"/>
        <v>0.23</v>
      </c>
      <c r="AE12" s="83">
        <f t="shared" si="20"/>
        <v>0.2</v>
      </c>
      <c r="AF12" s="83">
        <f t="shared" si="21"/>
        <v>0.22</v>
      </c>
      <c r="AG12" s="83">
        <f t="shared" si="22"/>
        <v>0.21</v>
      </c>
      <c r="AH12" s="83">
        <f t="shared" si="23"/>
        <v>0.21</v>
      </c>
      <c r="AI12" s="83">
        <f t="shared" si="24"/>
        <v>0.22</v>
      </c>
      <c r="AJ12" s="83">
        <f t="shared" si="25"/>
        <v>0.21</v>
      </c>
    </row>
    <row r="13" spans="1:36" ht="12.95" customHeight="1" x14ac:dyDescent="0.15">
      <c r="A13" s="82">
        <v>620</v>
      </c>
      <c r="B13" s="108" t="s">
        <v>61</v>
      </c>
      <c r="C13" s="108"/>
      <c r="D13" s="82">
        <v>12</v>
      </c>
      <c r="E13" s="82">
        <v>10</v>
      </c>
      <c r="F13" s="4">
        <f t="shared" si="0"/>
        <v>0.05</v>
      </c>
      <c r="G13" s="5"/>
      <c r="H13" s="82" t="s">
        <v>65</v>
      </c>
      <c r="I13" s="82"/>
      <c r="J13" s="1" t="s">
        <v>15</v>
      </c>
      <c r="K13" s="83">
        <f t="shared" si="1"/>
        <v>0.06</v>
      </c>
      <c r="L13" s="83">
        <f t="shared" si="2"/>
        <v>0.06</v>
      </c>
      <c r="M13" s="83">
        <f t="shared" si="3"/>
        <v>0.06</v>
      </c>
      <c r="N13" s="83">
        <f t="shared" si="4"/>
        <v>0.06</v>
      </c>
      <c r="O13" s="83">
        <f t="shared" si="5"/>
        <v>0.06</v>
      </c>
      <c r="P13" s="83">
        <f t="shared" si="26"/>
        <v>0.06</v>
      </c>
      <c r="Q13" s="83">
        <f t="shared" si="6"/>
        <v>0.06</v>
      </c>
      <c r="R13" s="83">
        <f t="shared" si="7"/>
        <v>0.06</v>
      </c>
      <c r="S13" s="83">
        <f t="shared" si="8"/>
        <v>0.06</v>
      </c>
      <c r="T13" s="83">
        <f t="shared" si="9"/>
        <v>0.06</v>
      </c>
      <c r="U13" s="83">
        <f t="shared" si="10"/>
        <v>0.06</v>
      </c>
      <c r="V13" s="83">
        <f t="shared" si="11"/>
        <v>0.06</v>
      </c>
      <c r="W13" s="83">
        <f t="shared" si="12"/>
        <v>0.06</v>
      </c>
      <c r="X13" s="83">
        <f t="shared" si="13"/>
        <v>0.06</v>
      </c>
      <c r="Y13" s="83">
        <f t="shared" si="14"/>
        <v>0.05</v>
      </c>
      <c r="Z13" s="83">
        <f t="shared" si="15"/>
        <v>0.06</v>
      </c>
      <c r="AA13" s="83">
        <f t="shared" si="16"/>
        <v>0.06</v>
      </c>
      <c r="AB13" s="83">
        <f t="shared" si="17"/>
        <v>0.06</v>
      </c>
      <c r="AC13" s="83">
        <f t="shared" si="18"/>
        <v>0.06</v>
      </c>
      <c r="AD13" s="83">
        <f t="shared" si="19"/>
        <v>7.0000000000000007E-2</v>
      </c>
      <c r="AE13" s="83">
        <f t="shared" si="20"/>
        <v>0.05</v>
      </c>
      <c r="AF13" s="83">
        <f t="shared" si="21"/>
        <v>0.06</v>
      </c>
      <c r="AG13" s="83">
        <f t="shared" si="22"/>
        <v>0.05</v>
      </c>
      <c r="AH13" s="83">
        <f t="shared" si="23"/>
        <v>0.05</v>
      </c>
      <c r="AI13" s="83">
        <f t="shared" si="24"/>
        <v>0.06</v>
      </c>
      <c r="AJ13" s="83">
        <f t="shared" si="25"/>
        <v>0.05</v>
      </c>
    </row>
    <row r="14" spans="1:36" ht="12.95" customHeight="1" x14ac:dyDescent="0.15">
      <c r="A14" s="82">
        <v>621</v>
      </c>
      <c r="B14" s="108" t="s">
        <v>61</v>
      </c>
      <c r="C14" s="108"/>
      <c r="D14" s="82">
        <v>16</v>
      </c>
      <c r="E14" s="82">
        <v>12</v>
      </c>
      <c r="F14" s="4">
        <f t="shared" si="0"/>
        <v>0.11</v>
      </c>
      <c r="G14" s="5"/>
      <c r="H14" s="82" t="s">
        <v>65</v>
      </c>
      <c r="I14" s="82"/>
      <c r="J14" s="1" t="s">
        <v>15</v>
      </c>
      <c r="K14" s="83">
        <f t="shared" si="1"/>
        <v>0.12</v>
      </c>
      <c r="L14" s="83">
        <f t="shared" si="2"/>
        <v>0.12</v>
      </c>
      <c r="M14" s="83">
        <f t="shared" si="3"/>
        <v>0.12</v>
      </c>
      <c r="N14" s="83">
        <f t="shared" si="4"/>
        <v>0.13</v>
      </c>
      <c r="O14" s="83">
        <f t="shared" si="5"/>
        <v>0.13</v>
      </c>
      <c r="P14" s="83">
        <f t="shared" si="26"/>
        <v>0.12</v>
      </c>
      <c r="Q14" s="83">
        <f t="shared" si="6"/>
        <v>0.12</v>
      </c>
      <c r="R14" s="83">
        <f t="shared" si="7"/>
        <v>0.12</v>
      </c>
      <c r="S14" s="83">
        <f t="shared" si="8"/>
        <v>0.12</v>
      </c>
      <c r="T14" s="83">
        <f t="shared" si="9"/>
        <v>0.12</v>
      </c>
      <c r="U14" s="83">
        <f t="shared" si="10"/>
        <v>0.12</v>
      </c>
      <c r="V14" s="83">
        <f t="shared" si="11"/>
        <v>0.13</v>
      </c>
      <c r="W14" s="83">
        <f t="shared" si="12"/>
        <v>0.12</v>
      </c>
      <c r="X14" s="83">
        <f t="shared" si="13"/>
        <v>0.12</v>
      </c>
      <c r="Y14" s="83">
        <f t="shared" si="14"/>
        <v>0.11</v>
      </c>
      <c r="Z14" s="83">
        <f t="shared" si="15"/>
        <v>0.12</v>
      </c>
      <c r="AA14" s="83">
        <f t="shared" si="16"/>
        <v>0.11</v>
      </c>
      <c r="AB14" s="83">
        <f t="shared" si="17"/>
        <v>0.12</v>
      </c>
      <c r="AC14" s="83">
        <f t="shared" si="18"/>
        <v>0.12</v>
      </c>
      <c r="AD14" s="83">
        <f t="shared" si="19"/>
        <v>0.15</v>
      </c>
      <c r="AE14" s="83">
        <f t="shared" si="20"/>
        <v>0.11</v>
      </c>
      <c r="AF14" s="83">
        <f t="shared" si="21"/>
        <v>0.12</v>
      </c>
      <c r="AG14" s="83">
        <f t="shared" si="22"/>
        <v>0.11</v>
      </c>
      <c r="AH14" s="83">
        <f t="shared" si="23"/>
        <v>0.11</v>
      </c>
      <c r="AI14" s="83">
        <f t="shared" si="24"/>
        <v>0.13</v>
      </c>
      <c r="AJ14" s="83">
        <f t="shared" si="25"/>
        <v>0.11</v>
      </c>
    </row>
    <row r="15" spans="1:36" ht="12.95" customHeight="1" x14ac:dyDescent="0.15">
      <c r="A15" s="82">
        <v>622</v>
      </c>
      <c r="B15" s="108" t="s">
        <v>61</v>
      </c>
      <c r="C15" s="108"/>
      <c r="D15" s="82">
        <v>18</v>
      </c>
      <c r="E15" s="82">
        <v>13</v>
      </c>
      <c r="F15" s="4">
        <f t="shared" si="0"/>
        <v>0.15</v>
      </c>
      <c r="G15" s="5"/>
      <c r="H15" s="82"/>
      <c r="I15" s="82"/>
      <c r="J15" s="1" t="s">
        <v>15</v>
      </c>
      <c r="K15" s="83">
        <f t="shared" si="1"/>
        <v>0.16</v>
      </c>
      <c r="L15" s="83">
        <f t="shared" si="2"/>
        <v>0.17</v>
      </c>
      <c r="M15" s="83">
        <f t="shared" si="3"/>
        <v>0.16</v>
      </c>
      <c r="N15" s="83">
        <f t="shared" si="4"/>
        <v>0.17</v>
      </c>
      <c r="O15" s="83">
        <f t="shared" si="5"/>
        <v>0.17</v>
      </c>
      <c r="P15" s="83">
        <f t="shared" si="26"/>
        <v>0.17</v>
      </c>
      <c r="Q15" s="83">
        <f t="shared" si="6"/>
        <v>0.16</v>
      </c>
      <c r="R15" s="83">
        <f t="shared" si="7"/>
        <v>0.17</v>
      </c>
      <c r="S15" s="83">
        <f t="shared" si="8"/>
        <v>0.17</v>
      </c>
      <c r="T15" s="83">
        <f t="shared" si="9"/>
        <v>0.16</v>
      </c>
      <c r="U15" s="83">
        <f t="shared" si="10"/>
        <v>0.17</v>
      </c>
      <c r="V15" s="83">
        <f t="shared" si="11"/>
        <v>0.18</v>
      </c>
      <c r="W15" s="83">
        <f t="shared" si="12"/>
        <v>0.17</v>
      </c>
      <c r="X15" s="83">
        <f t="shared" si="13"/>
        <v>0.17</v>
      </c>
      <c r="Y15" s="83">
        <f t="shared" si="14"/>
        <v>0.15</v>
      </c>
      <c r="Z15" s="83">
        <f t="shared" si="15"/>
        <v>0.17</v>
      </c>
      <c r="AA15" s="83">
        <f t="shared" si="16"/>
        <v>0.15</v>
      </c>
      <c r="AB15" s="83">
        <f t="shared" si="17"/>
        <v>0.17</v>
      </c>
      <c r="AC15" s="83">
        <f t="shared" si="18"/>
        <v>0.17</v>
      </c>
      <c r="AD15" s="83">
        <f t="shared" si="19"/>
        <v>0.19</v>
      </c>
      <c r="AE15" s="83">
        <f t="shared" si="20"/>
        <v>0.15</v>
      </c>
      <c r="AF15" s="83">
        <f t="shared" si="21"/>
        <v>0.17</v>
      </c>
      <c r="AG15" s="83">
        <f t="shared" si="22"/>
        <v>0.15</v>
      </c>
      <c r="AH15" s="83">
        <f t="shared" si="23"/>
        <v>0.15</v>
      </c>
      <c r="AI15" s="83">
        <f t="shared" si="24"/>
        <v>0.17</v>
      </c>
      <c r="AJ15" s="83">
        <f t="shared" si="25"/>
        <v>0.15</v>
      </c>
    </row>
    <row r="16" spans="1:36" ht="12.95" customHeight="1" x14ac:dyDescent="0.15">
      <c r="A16" s="82">
        <v>623</v>
      </c>
      <c r="B16" s="108" t="s">
        <v>61</v>
      </c>
      <c r="C16" s="108"/>
      <c r="D16" s="82">
        <v>20</v>
      </c>
      <c r="E16" s="82">
        <v>13</v>
      </c>
      <c r="F16" s="4">
        <f t="shared" si="0"/>
        <v>0.19</v>
      </c>
      <c r="G16" s="5"/>
      <c r="H16" s="82" t="s">
        <v>65</v>
      </c>
      <c r="I16" s="82"/>
      <c r="J16" s="1" t="s">
        <v>15</v>
      </c>
      <c r="K16" s="83">
        <f t="shared" si="1"/>
        <v>0.19</v>
      </c>
      <c r="L16" s="83">
        <f t="shared" si="2"/>
        <v>0.2</v>
      </c>
      <c r="M16" s="83">
        <f t="shared" si="3"/>
        <v>0.2</v>
      </c>
      <c r="N16" s="83">
        <f t="shared" si="4"/>
        <v>0.2</v>
      </c>
      <c r="O16" s="83">
        <f t="shared" si="5"/>
        <v>0.21</v>
      </c>
      <c r="P16" s="83">
        <f t="shared" si="26"/>
        <v>0.2</v>
      </c>
      <c r="Q16" s="83">
        <f t="shared" si="6"/>
        <v>0.19</v>
      </c>
      <c r="R16" s="83">
        <f t="shared" si="7"/>
        <v>0.21</v>
      </c>
      <c r="S16" s="83">
        <f t="shared" si="8"/>
        <v>0.2</v>
      </c>
      <c r="T16" s="83">
        <f t="shared" si="9"/>
        <v>0.19</v>
      </c>
      <c r="U16" s="83">
        <f t="shared" si="10"/>
        <v>0.21</v>
      </c>
      <c r="V16" s="83">
        <f t="shared" si="11"/>
        <v>0.22</v>
      </c>
      <c r="W16" s="83">
        <f t="shared" si="12"/>
        <v>0.2</v>
      </c>
      <c r="X16" s="83">
        <f t="shared" si="13"/>
        <v>0.2</v>
      </c>
      <c r="Y16" s="83">
        <f t="shared" si="14"/>
        <v>0.18</v>
      </c>
      <c r="Z16" s="83">
        <f t="shared" si="15"/>
        <v>0.2</v>
      </c>
      <c r="AA16" s="83">
        <f t="shared" si="16"/>
        <v>0.18</v>
      </c>
      <c r="AB16" s="83">
        <f t="shared" si="17"/>
        <v>0.21</v>
      </c>
      <c r="AC16" s="83">
        <f t="shared" si="18"/>
        <v>0.21</v>
      </c>
      <c r="AD16" s="83">
        <f t="shared" si="19"/>
        <v>0.23</v>
      </c>
      <c r="AE16" s="83">
        <f t="shared" si="20"/>
        <v>0.18</v>
      </c>
      <c r="AF16" s="83">
        <f t="shared" si="21"/>
        <v>0.21</v>
      </c>
      <c r="AG16" s="83">
        <f t="shared" si="22"/>
        <v>0.18</v>
      </c>
      <c r="AH16" s="83">
        <f t="shared" si="23"/>
        <v>0.19</v>
      </c>
      <c r="AI16" s="83">
        <f t="shared" si="24"/>
        <v>0.2</v>
      </c>
      <c r="AJ16" s="83">
        <f t="shared" si="25"/>
        <v>0.19</v>
      </c>
    </row>
    <row r="17" spans="1:36" ht="12.95" customHeight="1" x14ac:dyDescent="0.15">
      <c r="A17" s="82">
        <v>624</v>
      </c>
      <c r="B17" s="108" t="s">
        <v>61</v>
      </c>
      <c r="C17" s="108"/>
      <c r="D17" s="82">
        <v>14</v>
      </c>
      <c r="E17" s="82">
        <v>12</v>
      </c>
      <c r="F17" s="4">
        <f t="shared" si="0"/>
        <v>0.09</v>
      </c>
      <c r="G17" s="5" t="s">
        <v>69</v>
      </c>
      <c r="H17" s="82" t="s">
        <v>65</v>
      </c>
      <c r="I17" s="82"/>
      <c r="J17" s="1" t="s">
        <v>15</v>
      </c>
      <c r="K17" s="83">
        <f t="shared" si="1"/>
        <v>0.09</v>
      </c>
      <c r="L17" s="83">
        <f t="shared" si="2"/>
        <v>0.1</v>
      </c>
      <c r="M17" s="83">
        <f t="shared" si="3"/>
        <v>0.1</v>
      </c>
      <c r="N17" s="83">
        <f t="shared" si="4"/>
        <v>0.1</v>
      </c>
      <c r="O17" s="83">
        <f t="shared" si="5"/>
        <v>0.1</v>
      </c>
      <c r="P17" s="83">
        <f t="shared" si="26"/>
        <v>0.1</v>
      </c>
      <c r="Q17" s="83">
        <f t="shared" si="6"/>
        <v>0.09</v>
      </c>
      <c r="R17" s="83">
        <f t="shared" si="7"/>
        <v>0.1</v>
      </c>
      <c r="S17" s="83">
        <f t="shared" si="8"/>
        <v>0.1</v>
      </c>
      <c r="T17" s="83">
        <f t="shared" si="9"/>
        <v>0.1</v>
      </c>
      <c r="U17" s="83">
        <f t="shared" si="10"/>
        <v>0.1</v>
      </c>
      <c r="V17" s="83">
        <f t="shared" si="11"/>
        <v>0.1</v>
      </c>
      <c r="W17" s="83">
        <f t="shared" si="12"/>
        <v>0.1</v>
      </c>
      <c r="X17" s="83">
        <f t="shared" si="13"/>
        <v>0.1</v>
      </c>
      <c r="Y17" s="83">
        <f t="shared" si="14"/>
        <v>0.08</v>
      </c>
      <c r="Z17" s="83">
        <f t="shared" si="15"/>
        <v>0.1</v>
      </c>
      <c r="AA17" s="83">
        <f t="shared" si="16"/>
        <v>0.09</v>
      </c>
      <c r="AB17" s="83">
        <f t="shared" si="17"/>
        <v>0.09</v>
      </c>
      <c r="AC17" s="83">
        <f t="shared" si="18"/>
        <v>0.1</v>
      </c>
      <c r="AD17" s="83">
        <f t="shared" si="19"/>
        <v>0.12</v>
      </c>
      <c r="AE17" s="83">
        <f t="shared" si="20"/>
        <v>0.09</v>
      </c>
      <c r="AF17" s="83">
        <f t="shared" si="21"/>
        <v>0.09</v>
      </c>
      <c r="AG17" s="83">
        <f t="shared" si="22"/>
        <v>0.09</v>
      </c>
      <c r="AH17" s="83">
        <f t="shared" si="23"/>
        <v>0.09</v>
      </c>
      <c r="AI17" s="83">
        <f t="shared" si="24"/>
        <v>0.1</v>
      </c>
      <c r="AJ17" s="83">
        <f t="shared" si="25"/>
        <v>0.09</v>
      </c>
    </row>
    <row r="18" spans="1:36" ht="12.95" customHeight="1" x14ac:dyDescent="0.15">
      <c r="A18" s="82">
        <v>625</v>
      </c>
      <c r="B18" s="108" t="s">
        <v>61</v>
      </c>
      <c r="C18" s="108"/>
      <c r="D18" s="82">
        <v>16</v>
      </c>
      <c r="E18" s="82">
        <v>13</v>
      </c>
      <c r="F18" s="4">
        <f t="shared" si="0"/>
        <v>0.12</v>
      </c>
      <c r="G18" s="5" t="s">
        <v>69</v>
      </c>
      <c r="H18" s="82" t="s">
        <v>65</v>
      </c>
      <c r="I18" s="82"/>
      <c r="J18" s="1" t="s">
        <v>15</v>
      </c>
      <c r="K18" s="83">
        <f t="shared" si="1"/>
        <v>0.13</v>
      </c>
      <c r="L18" s="83">
        <f t="shared" si="2"/>
        <v>0.13</v>
      </c>
      <c r="M18" s="83">
        <f t="shared" si="3"/>
        <v>0.13</v>
      </c>
      <c r="N18" s="83">
        <f t="shared" si="4"/>
        <v>0.14000000000000001</v>
      </c>
      <c r="O18" s="83">
        <f t="shared" si="5"/>
        <v>0.14000000000000001</v>
      </c>
      <c r="P18" s="83">
        <f t="shared" si="26"/>
        <v>0.13</v>
      </c>
      <c r="Q18" s="83">
        <f t="shared" si="6"/>
        <v>0.13</v>
      </c>
      <c r="R18" s="83">
        <f t="shared" si="7"/>
        <v>0.13</v>
      </c>
      <c r="S18" s="83">
        <f t="shared" si="8"/>
        <v>0.14000000000000001</v>
      </c>
      <c r="T18" s="83">
        <f t="shared" si="9"/>
        <v>0.13</v>
      </c>
      <c r="U18" s="83">
        <f t="shared" si="10"/>
        <v>0.13</v>
      </c>
      <c r="V18" s="83">
        <f t="shared" si="11"/>
        <v>0.14000000000000001</v>
      </c>
      <c r="W18" s="83">
        <f t="shared" si="12"/>
        <v>0.13</v>
      </c>
      <c r="X18" s="83">
        <f t="shared" si="13"/>
        <v>0.13</v>
      </c>
      <c r="Y18" s="83">
        <f t="shared" si="14"/>
        <v>0.12</v>
      </c>
      <c r="Z18" s="83">
        <f t="shared" si="15"/>
        <v>0.13</v>
      </c>
      <c r="AA18" s="83">
        <f t="shared" si="16"/>
        <v>0.12</v>
      </c>
      <c r="AB18" s="83">
        <f t="shared" si="17"/>
        <v>0.13</v>
      </c>
      <c r="AC18" s="83">
        <f t="shared" si="18"/>
        <v>0.13</v>
      </c>
      <c r="AD18" s="83">
        <f t="shared" si="19"/>
        <v>0.16</v>
      </c>
      <c r="AE18" s="83">
        <f t="shared" si="20"/>
        <v>0.12</v>
      </c>
      <c r="AF18" s="83">
        <f t="shared" si="21"/>
        <v>0.13</v>
      </c>
      <c r="AG18" s="83">
        <f t="shared" si="22"/>
        <v>0.12</v>
      </c>
      <c r="AH18" s="83">
        <f t="shared" si="23"/>
        <v>0.12</v>
      </c>
      <c r="AI18" s="83">
        <f t="shared" si="24"/>
        <v>0.14000000000000001</v>
      </c>
      <c r="AJ18" s="83">
        <f t="shared" si="25"/>
        <v>0.12</v>
      </c>
    </row>
    <row r="19" spans="1:36" ht="12.95" customHeight="1" x14ac:dyDescent="0.15">
      <c r="A19" s="82">
        <v>626</v>
      </c>
      <c r="B19" s="108" t="s">
        <v>61</v>
      </c>
      <c r="C19" s="108"/>
      <c r="D19" s="82">
        <v>14</v>
      </c>
      <c r="E19" s="82">
        <v>11</v>
      </c>
      <c r="F19" s="4">
        <f t="shared" si="0"/>
        <v>0.08</v>
      </c>
      <c r="G19" s="5"/>
      <c r="H19" s="82" t="s">
        <v>65</v>
      </c>
      <c r="I19" s="82"/>
      <c r="J19" s="1" t="s">
        <v>15</v>
      </c>
      <c r="K19" s="83">
        <f t="shared" si="1"/>
        <v>0.09</v>
      </c>
      <c r="L19" s="83">
        <f t="shared" si="2"/>
        <v>0.09</v>
      </c>
      <c r="M19" s="83">
        <f t="shared" si="3"/>
        <v>0.09</v>
      </c>
      <c r="N19" s="83">
        <f t="shared" si="4"/>
        <v>0.09</v>
      </c>
      <c r="O19" s="83">
        <f t="shared" si="5"/>
        <v>0.09</v>
      </c>
      <c r="P19" s="83">
        <f t="shared" si="26"/>
        <v>0.09</v>
      </c>
      <c r="Q19" s="83">
        <f t="shared" si="6"/>
        <v>0.08</v>
      </c>
      <c r="R19" s="83">
        <f t="shared" si="7"/>
        <v>0.09</v>
      </c>
      <c r="S19" s="83">
        <f t="shared" si="8"/>
        <v>0.09</v>
      </c>
      <c r="T19" s="83">
        <f t="shared" si="9"/>
        <v>0.09</v>
      </c>
      <c r="U19" s="83">
        <f t="shared" si="10"/>
        <v>0.09</v>
      </c>
      <c r="V19" s="83">
        <f t="shared" si="11"/>
        <v>0.09</v>
      </c>
      <c r="W19" s="83">
        <f t="shared" si="12"/>
        <v>0.09</v>
      </c>
      <c r="X19" s="83">
        <f t="shared" si="13"/>
        <v>0.09</v>
      </c>
      <c r="Y19" s="83">
        <f t="shared" si="14"/>
        <v>0.08</v>
      </c>
      <c r="Z19" s="83">
        <f t="shared" si="15"/>
        <v>0.09</v>
      </c>
      <c r="AA19" s="83">
        <f t="shared" si="16"/>
        <v>0.08</v>
      </c>
      <c r="AB19" s="83">
        <f t="shared" si="17"/>
        <v>0.09</v>
      </c>
      <c r="AC19" s="83">
        <f t="shared" si="18"/>
        <v>0.09</v>
      </c>
      <c r="AD19" s="83">
        <f t="shared" si="19"/>
        <v>0.11</v>
      </c>
      <c r="AE19" s="83">
        <f t="shared" si="20"/>
        <v>0.08</v>
      </c>
      <c r="AF19" s="83">
        <f t="shared" si="21"/>
        <v>0.09</v>
      </c>
      <c r="AG19" s="83">
        <f t="shared" si="22"/>
        <v>0.08</v>
      </c>
      <c r="AH19" s="83">
        <f t="shared" si="23"/>
        <v>0.08</v>
      </c>
      <c r="AI19" s="83">
        <f t="shared" si="24"/>
        <v>0.09</v>
      </c>
      <c r="AJ19" s="83">
        <f t="shared" si="25"/>
        <v>0.08</v>
      </c>
    </row>
    <row r="20" spans="1:36" ht="12.95" customHeight="1" x14ac:dyDescent="0.15">
      <c r="A20" s="82">
        <v>627</v>
      </c>
      <c r="B20" s="108" t="s">
        <v>61</v>
      </c>
      <c r="C20" s="108"/>
      <c r="D20" s="82">
        <v>20</v>
      </c>
      <c r="E20" s="82">
        <v>12</v>
      </c>
      <c r="F20" s="4">
        <f t="shared" si="0"/>
        <v>0.17</v>
      </c>
      <c r="G20" s="5"/>
      <c r="H20" s="82"/>
      <c r="I20" s="82"/>
      <c r="J20" s="1" t="s">
        <v>15</v>
      </c>
      <c r="K20" s="83">
        <f t="shared" si="1"/>
        <v>0.17</v>
      </c>
      <c r="L20" s="83">
        <f t="shared" si="2"/>
        <v>0.19</v>
      </c>
      <c r="M20" s="83">
        <f t="shared" si="3"/>
        <v>0.18</v>
      </c>
      <c r="N20" s="83">
        <f t="shared" si="4"/>
        <v>0.19</v>
      </c>
      <c r="O20" s="83">
        <f t="shared" si="5"/>
        <v>0.19</v>
      </c>
      <c r="P20" s="83">
        <f t="shared" si="26"/>
        <v>0.19</v>
      </c>
      <c r="Q20" s="83">
        <f t="shared" si="6"/>
        <v>0.17</v>
      </c>
      <c r="R20" s="83">
        <f t="shared" si="7"/>
        <v>0.19</v>
      </c>
      <c r="S20" s="83">
        <f t="shared" si="8"/>
        <v>0.18</v>
      </c>
      <c r="T20" s="83">
        <f t="shared" si="9"/>
        <v>0.17</v>
      </c>
      <c r="U20" s="83">
        <f t="shared" si="10"/>
        <v>0.19</v>
      </c>
      <c r="V20" s="83">
        <f t="shared" si="11"/>
        <v>0.2</v>
      </c>
      <c r="W20" s="83">
        <f t="shared" si="12"/>
        <v>0.19</v>
      </c>
      <c r="X20" s="83">
        <f t="shared" si="13"/>
        <v>0.19</v>
      </c>
      <c r="Y20" s="83">
        <f t="shared" si="14"/>
        <v>0.17</v>
      </c>
      <c r="Z20" s="83">
        <f t="shared" si="15"/>
        <v>0.19</v>
      </c>
      <c r="AA20" s="83">
        <f t="shared" si="16"/>
        <v>0.17</v>
      </c>
      <c r="AB20" s="83">
        <f t="shared" si="17"/>
        <v>0.19</v>
      </c>
      <c r="AC20" s="83">
        <f t="shared" si="18"/>
        <v>0.19</v>
      </c>
      <c r="AD20" s="83">
        <f t="shared" si="19"/>
        <v>0.21</v>
      </c>
      <c r="AE20" s="83">
        <f t="shared" si="20"/>
        <v>0.17</v>
      </c>
      <c r="AF20" s="83">
        <f t="shared" si="21"/>
        <v>0.19</v>
      </c>
      <c r="AG20" s="83">
        <f t="shared" si="22"/>
        <v>0.17</v>
      </c>
      <c r="AH20" s="83">
        <f t="shared" si="23"/>
        <v>0.17</v>
      </c>
      <c r="AI20" s="83">
        <f t="shared" si="24"/>
        <v>0.19</v>
      </c>
      <c r="AJ20" s="83">
        <f t="shared" si="25"/>
        <v>0.17</v>
      </c>
    </row>
    <row r="21" spans="1:36" ht="12.95" customHeight="1" x14ac:dyDescent="0.15">
      <c r="A21" s="82">
        <v>628</v>
      </c>
      <c r="B21" s="108" t="s">
        <v>63</v>
      </c>
      <c r="C21" s="108"/>
      <c r="D21" s="82">
        <v>8</v>
      </c>
      <c r="E21" s="82">
        <v>8</v>
      </c>
      <c r="F21" s="4">
        <f t="shared" si="0"/>
        <v>0.02</v>
      </c>
      <c r="G21" s="5"/>
      <c r="H21" s="82" t="s">
        <v>65</v>
      </c>
      <c r="I21" s="82"/>
      <c r="J21" s="1" t="s">
        <v>15</v>
      </c>
      <c r="K21" s="83">
        <f t="shared" si="1"/>
        <v>0.02</v>
      </c>
      <c r="L21" s="83">
        <f t="shared" si="2"/>
        <v>0.02</v>
      </c>
      <c r="M21" s="83">
        <f t="shared" si="3"/>
        <v>0.02</v>
      </c>
      <c r="N21" s="83">
        <f t="shared" si="4"/>
        <v>0.02</v>
      </c>
      <c r="O21" s="83">
        <f t="shared" si="5"/>
        <v>0.02</v>
      </c>
      <c r="P21" s="83">
        <f t="shared" si="26"/>
        <v>0.02</v>
      </c>
      <c r="Q21" s="83">
        <f t="shared" si="6"/>
        <v>0.02</v>
      </c>
      <c r="R21" s="83">
        <f t="shared" si="7"/>
        <v>0.02</v>
      </c>
      <c r="S21" s="83">
        <f t="shared" si="8"/>
        <v>0.02</v>
      </c>
      <c r="T21" s="83">
        <f t="shared" si="9"/>
        <v>0.02</v>
      </c>
      <c r="U21" s="83">
        <f t="shared" si="10"/>
        <v>0.02</v>
      </c>
      <c r="V21" s="83">
        <f t="shared" si="11"/>
        <v>0.02</v>
      </c>
      <c r="W21" s="83">
        <f t="shared" si="12"/>
        <v>0.02</v>
      </c>
      <c r="X21" s="83">
        <f t="shared" si="13"/>
        <v>0.02</v>
      </c>
      <c r="Y21" s="83">
        <f t="shared" si="14"/>
        <v>0.02</v>
      </c>
      <c r="Z21" s="83">
        <f t="shared" si="15"/>
        <v>0.02</v>
      </c>
      <c r="AA21" s="83">
        <f t="shared" si="16"/>
        <v>0.02</v>
      </c>
      <c r="AB21" s="83">
        <f t="shared" si="17"/>
        <v>0.02</v>
      </c>
      <c r="AC21" s="83">
        <f t="shared" si="18"/>
        <v>0.02</v>
      </c>
      <c r="AD21" s="83">
        <f t="shared" si="19"/>
        <v>0.03</v>
      </c>
      <c r="AE21" s="83">
        <f t="shared" si="20"/>
        <v>0.02</v>
      </c>
      <c r="AF21" s="83">
        <f t="shared" si="21"/>
        <v>0.02</v>
      </c>
      <c r="AG21" s="83">
        <f t="shared" si="22"/>
        <v>0.02</v>
      </c>
      <c r="AH21" s="83">
        <f t="shared" si="23"/>
        <v>0.02</v>
      </c>
      <c r="AI21" s="83">
        <f t="shared" si="24"/>
        <v>0.02</v>
      </c>
      <c r="AJ21" s="83">
        <f t="shared" si="25"/>
        <v>0.02</v>
      </c>
    </row>
    <row r="22" spans="1:36" ht="12.95" customHeight="1" x14ac:dyDescent="0.15">
      <c r="A22" s="82">
        <v>629</v>
      </c>
      <c r="B22" s="108" t="s">
        <v>61</v>
      </c>
      <c r="C22" s="108"/>
      <c r="D22" s="82">
        <v>16</v>
      </c>
      <c r="E22" s="82">
        <v>12</v>
      </c>
      <c r="F22" s="4">
        <f t="shared" si="0"/>
        <v>0.11</v>
      </c>
      <c r="G22" s="5"/>
      <c r="H22" s="82"/>
      <c r="I22" s="82"/>
      <c r="J22" s="1" t="s">
        <v>15</v>
      </c>
      <c r="K22" s="83">
        <f t="shared" si="1"/>
        <v>0.12</v>
      </c>
      <c r="L22" s="83">
        <f t="shared" si="2"/>
        <v>0.12</v>
      </c>
      <c r="M22" s="83">
        <f t="shared" si="3"/>
        <v>0.12</v>
      </c>
      <c r="N22" s="83">
        <f t="shared" si="4"/>
        <v>0.13</v>
      </c>
      <c r="O22" s="83">
        <f t="shared" si="5"/>
        <v>0.13</v>
      </c>
      <c r="P22" s="83">
        <f t="shared" si="26"/>
        <v>0.12</v>
      </c>
      <c r="Q22" s="83">
        <f t="shared" si="6"/>
        <v>0.12</v>
      </c>
      <c r="R22" s="83">
        <f t="shared" si="7"/>
        <v>0.12</v>
      </c>
      <c r="S22" s="83">
        <f t="shared" si="8"/>
        <v>0.12</v>
      </c>
      <c r="T22" s="83">
        <f t="shared" si="9"/>
        <v>0.12</v>
      </c>
      <c r="U22" s="83">
        <f t="shared" si="10"/>
        <v>0.12</v>
      </c>
      <c r="V22" s="83">
        <f t="shared" si="11"/>
        <v>0.13</v>
      </c>
      <c r="W22" s="83">
        <f t="shared" si="12"/>
        <v>0.12</v>
      </c>
      <c r="X22" s="83">
        <f t="shared" si="13"/>
        <v>0.12</v>
      </c>
      <c r="Y22" s="83">
        <f t="shared" si="14"/>
        <v>0.11</v>
      </c>
      <c r="Z22" s="83">
        <f t="shared" si="15"/>
        <v>0.12</v>
      </c>
      <c r="AA22" s="83">
        <f t="shared" si="16"/>
        <v>0.11</v>
      </c>
      <c r="AB22" s="83">
        <f t="shared" si="17"/>
        <v>0.12</v>
      </c>
      <c r="AC22" s="83">
        <f t="shared" si="18"/>
        <v>0.12</v>
      </c>
      <c r="AD22" s="83">
        <f t="shared" si="19"/>
        <v>0.15</v>
      </c>
      <c r="AE22" s="83">
        <f t="shared" si="20"/>
        <v>0.11</v>
      </c>
      <c r="AF22" s="83">
        <f t="shared" si="21"/>
        <v>0.12</v>
      </c>
      <c r="AG22" s="83">
        <f t="shared" si="22"/>
        <v>0.11</v>
      </c>
      <c r="AH22" s="83">
        <f t="shared" si="23"/>
        <v>0.11</v>
      </c>
      <c r="AI22" s="83">
        <f t="shared" si="24"/>
        <v>0.13</v>
      </c>
      <c r="AJ22" s="83">
        <f t="shared" si="25"/>
        <v>0.11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267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2.61</v>
      </c>
      <c r="D50" s="16">
        <f>SUMIF(G4:G43,"*下層*",F4:F43)</f>
        <v>0</v>
      </c>
      <c r="E50" s="4">
        <f>SUM(F4:F43)</f>
        <v>2.61</v>
      </c>
      <c r="F50" s="13"/>
      <c r="G50" s="17">
        <f>C50*100</f>
        <v>261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形状比＝71、Sr＝19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1.7100000000000004</v>
      </c>
      <c r="D57" s="16">
        <f>SUMIF(H4:H43,"▲",F4:F43)</f>
        <v>0</v>
      </c>
      <c r="E57" s="16">
        <f>SUM(C57:D57)</f>
        <v>1.7100000000000004</v>
      </c>
      <c r="F57" s="13"/>
      <c r="G57" s="19">
        <f>C57*100</f>
        <v>171.00000000000003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65.5</v>
      </c>
      <c r="D62" s="20" t="str">
        <f>IF(D47&gt;0,ROUND(D57/D50*100,1),"")</f>
        <v/>
      </c>
      <c r="E62" s="20">
        <f>ROUND(E57/E50*100,1)</f>
        <v>65.5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0.89999999999999947</v>
      </c>
      <c r="D69" s="16" t="str">
        <f>IF(D66&gt;0,D50-D57,"")</f>
        <v/>
      </c>
      <c r="E69" s="4">
        <f>SUM(C69:D69)</f>
        <v>0.89999999999999947</v>
      </c>
      <c r="F69" s="13"/>
      <c r="G69" s="17">
        <f>C69*100</f>
        <v>89.999999999999943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形状比＝68、Sr＝34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83" priority="16" stopIfTrue="1">
      <formula>AND(($H4="スギ"),(#REF!&lt;12))</formula>
    </cfRule>
  </conditionalFormatting>
  <conditionalFormatting sqref="L4:L43">
    <cfRule type="expression" dxfId="382" priority="15" stopIfTrue="1">
      <formula>AND(($H4="スギ"),(#REF!&lt;22),(#REF!&gt;=12))</formula>
    </cfRule>
  </conditionalFormatting>
  <conditionalFormatting sqref="M4:M43">
    <cfRule type="expression" dxfId="381" priority="14" stopIfTrue="1">
      <formula>AND(($H4="スギ"),(#REF!&lt;32),(#REF!&gt;=22))</formula>
    </cfRule>
  </conditionalFormatting>
  <conditionalFormatting sqref="N4:N43">
    <cfRule type="expression" dxfId="380" priority="13" stopIfTrue="1">
      <formula>AND(($H4="スギ"),(#REF!&lt;42),(#REF!&gt;=32))</formula>
    </cfRule>
  </conditionalFormatting>
  <conditionalFormatting sqref="U4:U43 Z4:AF43 AJ4:AJ43 O4:P43">
    <cfRule type="expression" dxfId="379" priority="12" stopIfTrue="1">
      <formula>AND(($H4="スギ"),(#REF!&gt;=42))</formula>
    </cfRule>
  </conditionalFormatting>
  <conditionalFormatting sqref="Q4:Q43 AA4:AA43">
    <cfRule type="expression" dxfId="378" priority="11" stopIfTrue="1">
      <formula>AND(($H4="ヒノキ"),(#REF!&lt;12))</formula>
    </cfRule>
  </conditionalFormatting>
  <conditionalFormatting sqref="R4:R43 AB4:AE43">
    <cfRule type="expression" dxfId="377" priority="10" stopIfTrue="1">
      <formula>AND(($H4="ヒノキ"),(#REF!&lt;22),(#REF!&gt;=12))</formula>
    </cfRule>
  </conditionalFormatting>
  <conditionalFormatting sqref="S4:S43">
    <cfRule type="expression" dxfId="376" priority="9" stopIfTrue="1">
      <formula>AND(($H4="ヒノキ"),(#REF!&lt;32),(#REF!&gt;=22))</formula>
    </cfRule>
  </conditionalFormatting>
  <conditionalFormatting sqref="T4:U43 Z4:AF43 AJ4:AJ43">
    <cfRule type="expression" dxfId="375" priority="8" stopIfTrue="1">
      <formula>AND(($H4="ヒノキ"),(#REF!&gt;=32))</formula>
    </cfRule>
  </conditionalFormatting>
  <conditionalFormatting sqref="V4:V43 AA4:AA43">
    <cfRule type="expression" dxfId="374" priority="7" stopIfTrue="1">
      <formula>AND(($H4="アカマツ"),(#REF!&lt;12))</formula>
    </cfRule>
  </conditionalFormatting>
  <conditionalFormatting sqref="W4:W43 AB4:AB43">
    <cfRule type="expression" dxfId="373" priority="6" stopIfTrue="1">
      <formula>AND(($H4="アカマツ"),(#REF!&lt;22),(#REF!&gt;=12))</formula>
    </cfRule>
  </conditionalFormatting>
  <conditionalFormatting sqref="X4:X43 AC4:AC43">
    <cfRule type="expression" dxfId="372" priority="5" stopIfTrue="1">
      <formula>AND(($H4="アカマツ"),(#REF!&lt;42),(#REF!&gt;=22))</formula>
    </cfRule>
  </conditionalFormatting>
  <conditionalFormatting sqref="Y4:AF43 AJ4:AJ43">
    <cfRule type="expression" dxfId="371" priority="4" stopIfTrue="1">
      <formula>AND(($H4="アカマツ"),(#REF!&gt;=42))</formula>
    </cfRule>
  </conditionalFormatting>
  <conditionalFormatting sqref="AG4:AG43">
    <cfRule type="expression" dxfId="370" priority="3" stopIfTrue="1">
      <formula>AND(($H4&lt;&gt;"スギ"),($H4&lt;&gt;"ヒノキ"),($H4&lt;&gt;"アカマツ"),(#REF!&lt;12))</formula>
    </cfRule>
  </conditionalFormatting>
  <conditionalFormatting sqref="AH4:AH43">
    <cfRule type="expression" dxfId="3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AJ120"/>
  <sheetViews>
    <sheetView showGridLines="0" view="pageBreakPreview" topLeftCell="A16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164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591</v>
      </c>
      <c r="B4" s="108" t="s">
        <v>63</v>
      </c>
      <c r="C4" s="108"/>
      <c r="D4" s="82">
        <v>20</v>
      </c>
      <c r="E4" s="82">
        <v>14</v>
      </c>
      <c r="F4" s="4">
        <f t="shared" ref="F4:F43" si="0">IF(D4&gt;0,IF(B4="スギ",P4,IF(B4="ヒノキ",U4,IF(B4="アカマツ",Z4,IF(B4="カラマツ",AF4,AJ4)))),"")</f>
        <v>0.2</v>
      </c>
      <c r="G4" s="5" t="s">
        <v>69</v>
      </c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</v>
      </c>
      <c r="L4" s="83">
        <f t="shared" ref="L4:L43" si="2">ROUND(10^(-5+0.73504+1.83346*LOG(D4)+1.06569*LOG(E4)),2)</f>
        <v>0.22</v>
      </c>
      <c r="M4" s="83">
        <f t="shared" ref="M4:M43" si="3">ROUND(10^(-5+0.71514+1.74357*LOG(D4)+1.17719*LOG(E4)),2)</f>
        <v>0.22</v>
      </c>
      <c r="N4" s="83">
        <f t="shared" ref="N4:N43" si="4">ROUND(10^(-5+0.82956+1.76381*LOG(D4)+1.06412*LOG(E4)),2)</f>
        <v>0.22</v>
      </c>
      <c r="O4" s="83">
        <f t="shared" ref="O4:O43" si="5">ROUND(10^(-5+0.88226+1.79204*LOG(D4)+0.99303*LOG(E4)),2)</f>
        <v>0.22</v>
      </c>
      <c r="P4" s="83">
        <f>HLOOKUP($D4,K$3:O$43,MATCH($A4,$A$3:$A$43,0),1)</f>
        <v>0.22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83">
        <f t="shared" ref="R4:R43" si="7">ROUND(10^(1.905709*LOG(D4)+1.011385*LOG(E4)-4.293729),2)</f>
        <v>0.22</v>
      </c>
      <c r="S4" s="83">
        <f t="shared" ref="S4:S43" si="8">ROUND(10^(1.771888*LOG(D4)+1.138415*LOG(E4)-4.271259),2)</f>
        <v>0.22</v>
      </c>
      <c r="T4" s="83">
        <f t="shared" ref="T4:T43" si="9">ROUND(10^(1.671519*LOG(D4)+1.363617*LOG(E4)-4.404407),2)</f>
        <v>0.22</v>
      </c>
      <c r="U4" s="83">
        <f t="shared" ref="U4:U43" si="10">HLOOKUP($D4,Q$3:T$43,MATCH($A4,$A$3:$A$43,0),1)</f>
        <v>0.22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83">
        <f t="shared" ref="W4:W43" si="12">ROUND(10^(-4.155639+1.847898*LOG(D4)+0.951955*LOG(E4)),2)</f>
        <v>0.22</v>
      </c>
      <c r="X4" s="83">
        <f t="shared" ref="X4:X43" si="13">ROUND(10^(-4.194535+1.804172*LOG(D4)+1.034248*LOG(E4)),2)</f>
        <v>0.22</v>
      </c>
      <c r="Y4" s="83">
        <f t="shared" ref="Y4:Y43" si="14">ROUND(10^(-4.42347+2.006485*LOG(D4)+0.967757*LOG(E4)),2)</f>
        <v>0.2</v>
      </c>
      <c r="Z4" s="83">
        <f t="shared" ref="Z4:Z43" si="15">HLOOKUP($D4,V$3:Y$43,MATCH($A4,$A$3:$A$43,0),1)</f>
        <v>0.22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83">
        <f t="shared" ref="AB4:AB43" si="17">ROUND(10^(1.979213*LOG(D4)+0.998347*LOG(E4)-4.369281),2)</f>
        <v>0.22</v>
      </c>
      <c r="AC4" s="83">
        <f t="shared" ref="AC4:AC43" si="18">ROUND(10^(1.904401*LOG(D4)+1.062478*LOG(E4)-4.348104),2)</f>
        <v>0.22</v>
      </c>
      <c r="AD4" s="83">
        <f t="shared" ref="AD4:AD43" si="19">ROUND(10^(1.640825*LOG(D4)+1.080387*LOG(E4)-3.976731),2)</f>
        <v>0.25</v>
      </c>
      <c r="AE4" s="83">
        <f t="shared" ref="AE4:AE43" si="20">ROUND(10^(1.90887*LOG(D4)+1.088002*LOG(E4)-4.431495),2)</f>
        <v>0.2</v>
      </c>
      <c r="AF4" s="83">
        <f t="shared" ref="AF4:AF43" si="21">HLOOKUP($D4,AA$3:AE$43,MATCH($A4,$A$3:$A$43,0),1)</f>
        <v>0.22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83">
        <f t="shared" ref="AH4:AH43" si="23">ROUND(10^(1.93813902*LOG(D4)+0.96697002*LOG(E4)-4.32216295),2)</f>
        <v>0.2</v>
      </c>
      <c r="AI4" s="83">
        <f t="shared" ref="AI4:AI43" si="24">ROUND(10^(1.82464098*LOG(D4)+0.97625989*LOG(E4)-4.15096808),2)</f>
        <v>0.22</v>
      </c>
      <c r="AJ4" s="83">
        <f t="shared" ref="AJ4:AJ43" si="25">HLOOKUP($D4,AG$3:AI$43,MATCH($A4,$A$3:$A$43,0),1)</f>
        <v>0.2</v>
      </c>
    </row>
    <row r="5" spans="1:36" ht="12.95" customHeight="1" x14ac:dyDescent="0.15">
      <c r="A5" s="82">
        <v>592</v>
      </c>
      <c r="B5" s="108" t="s">
        <v>63</v>
      </c>
      <c r="C5" s="108"/>
      <c r="D5" s="82">
        <v>22</v>
      </c>
      <c r="E5" s="82">
        <v>14</v>
      </c>
      <c r="F5" s="4">
        <f t="shared" si="0"/>
        <v>0.24</v>
      </c>
      <c r="G5" s="5" t="s">
        <v>69</v>
      </c>
      <c r="H5" s="82" t="s">
        <v>65</v>
      </c>
      <c r="I5" s="82"/>
      <c r="J5" s="1" t="s">
        <v>15</v>
      </c>
      <c r="K5" s="83">
        <f t="shared" si="1"/>
        <v>0.24</v>
      </c>
      <c r="L5" s="83">
        <f t="shared" si="2"/>
        <v>0.26</v>
      </c>
      <c r="M5" s="83">
        <f t="shared" si="3"/>
        <v>0.25</v>
      </c>
      <c r="N5" s="83">
        <f t="shared" si="4"/>
        <v>0.26</v>
      </c>
      <c r="O5" s="83">
        <f t="shared" si="5"/>
        <v>0.27</v>
      </c>
      <c r="P5" s="83">
        <f t="shared" ref="P5:P43" si="26">HLOOKUP($D5,K$3:O$43,MATCH(A5,$A$3:$A$43,0),1)</f>
        <v>0.25</v>
      </c>
      <c r="Q5" s="83">
        <f t="shared" si="6"/>
        <v>0.24</v>
      </c>
      <c r="R5" s="83">
        <f t="shared" si="7"/>
        <v>0.27</v>
      </c>
      <c r="S5" s="83">
        <f t="shared" si="8"/>
        <v>0.26</v>
      </c>
      <c r="T5" s="83">
        <f t="shared" si="9"/>
        <v>0.25</v>
      </c>
      <c r="U5" s="83">
        <f t="shared" si="10"/>
        <v>0.26</v>
      </c>
      <c r="V5" s="83">
        <f t="shared" si="11"/>
        <v>0.28000000000000003</v>
      </c>
      <c r="W5" s="83">
        <f t="shared" si="12"/>
        <v>0.26</v>
      </c>
      <c r="X5" s="83">
        <f t="shared" si="13"/>
        <v>0.26</v>
      </c>
      <c r="Y5" s="83">
        <f t="shared" si="14"/>
        <v>0.24</v>
      </c>
      <c r="Z5" s="83">
        <f t="shared" si="15"/>
        <v>0.26</v>
      </c>
      <c r="AA5" s="83">
        <f t="shared" si="16"/>
        <v>0.23</v>
      </c>
      <c r="AB5" s="83">
        <f t="shared" si="17"/>
        <v>0.27</v>
      </c>
      <c r="AC5" s="83">
        <f t="shared" si="18"/>
        <v>0.27</v>
      </c>
      <c r="AD5" s="83">
        <f t="shared" si="19"/>
        <v>0.28999999999999998</v>
      </c>
      <c r="AE5" s="83">
        <f t="shared" si="20"/>
        <v>0.24</v>
      </c>
      <c r="AF5" s="83">
        <f t="shared" si="21"/>
        <v>0.27</v>
      </c>
      <c r="AG5" s="83">
        <f t="shared" si="22"/>
        <v>0.24</v>
      </c>
      <c r="AH5" s="83">
        <f t="shared" si="23"/>
        <v>0.24</v>
      </c>
      <c r="AI5" s="83">
        <f t="shared" si="24"/>
        <v>0.26</v>
      </c>
      <c r="AJ5" s="83">
        <f t="shared" si="25"/>
        <v>0.24</v>
      </c>
    </row>
    <row r="6" spans="1:36" ht="12.95" customHeight="1" x14ac:dyDescent="0.15">
      <c r="A6" s="82">
        <v>593</v>
      </c>
      <c r="B6" s="108" t="s">
        <v>63</v>
      </c>
      <c r="C6" s="108"/>
      <c r="D6" s="82">
        <v>22</v>
      </c>
      <c r="E6" s="82">
        <v>14</v>
      </c>
      <c r="F6" s="4">
        <f t="shared" si="0"/>
        <v>0.24</v>
      </c>
      <c r="G6" s="5" t="s">
        <v>69</v>
      </c>
      <c r="H6" s="82" t="s">
        <v>65</v>
      </c>
      <c r="I6" s="82"/>
      <c r="J6" s="1" t="s">
        <v>15</v>
      </c>
      <c r="K6" s="83">
        <f t="shared" si="1"/>
        <v>0.24</v>
      </c>
      <c r="L6" s="83">
        <f t="shared" si="2"/>
        <v>0.26</v>
      </c>
      <c r="M6" s="83">
        <f t="shared" si="3"/>
        <v>0.25</v>
      </c>
      <c r="N6" s="83">
        <f t="shared" si="4"/>
        <v>0.26</v>
      </c>
      <c r="O6" s="83">
        <f t="shared" si="5"/>
        <v>0.27</v>
      </c>
      <c r="P6" s="83">
        <f t="shared" si="26"/>
        <v>0.25</v>
      </c>
      <c r="Q6" s="83">
        <f t="shared" si="6"/>
        <v>0.24</v>
      </c>
      <c r="R6" s="83">
        <f t="shared" si="7"/>
        <v>0.27</v>
      </c>
      <c r="S6" s="83">
        <f t="shared" si="8"/>
        <v>0.26</v>
      </c>
      <c r="T6" s="83">
        <f t="shared" si="9"/>
        <v>0.25</v>
      </c>
      <c r="U6" s="83">
        <f t="shared" si="10"/>
        <v>0.26</v>
      </c>
      <c r="V6" s="83">
        <f t="shared" si="11"/>
        <v>0.28000000000000003</v>
      </c>
      <c r="W6" s="83">
        <f t="shared" si="12"/>
        <v>0.26</v>
      </c>
      <c r="X6" s="83">
        <f t="shared" si="13"/>
        <v>0.26</v>
      </c>
      <c r="Y6" s="83">
        <f t="shared" si="14"/>
        <v>0.24</v>
      </c>
      <c r="Z6" s="83">
        <f t="shared" si="15"/>
        <v>0.26</v>
      </c>
      <c r="AA6" s="83">
        <f t="shared" si="16"/>
        <v>0.23</v>
      </c>
      <c r="AB6" s="83">
        <f t="shared" si="17"/>
        <v>0.27</v>
      </c>
      <c r="AC6" s="83">
        <f t="shared" si="18"/>
        <v>0.27</v>
      </c>
      <c r="AD6" s="83">
        <f t="shared" si="19"/>
        <v>0.28999999999999998</v>
      </c>
      <c r="AE6" s="83">
        <f t="shared" si="20"/>
        <v>0.24</v>
      </c>
      <c r="AF6" s="83">
        <f t="shared" si="21"/>
        <v>0.27</v>
      </c>
      <c r="AG6" s="83">
        <f t="shared" si="22"/>
        <v>0.24</v>
      </c>
      <c r="AH6" s="83">
        <f t="shared" si="23"/>
        <v>0.24</v>
      </c>
      <c r="AI6" s="83">
        <f t="shared" si="24"/>
        <v>0.26</v>
      </c>
      <c r="AJ6" s="83">
        <f t="shared" si="25"/>
        <v>0.24</v>
      </c>
    </row>
    <row r="7" spans="1:36" ht="12.95" customHeight="1" x14ac:dyDescent="0.15">
      <c r="A7" s="82">
        <v>594</v>
      </c>
      <c r="B7" s="108" t="s">
        <v>61</v>
      </c>
      <c r="C7" s="108"/>
      <c r="D7" s="82">
        <v>12</v>
      </c>
      <c r="E7" s="82">
        <v>11</v>
      </c>
      <c r="F7" s="4">
        <f t="shared" si="0"/>
        <v>0.06</v>
      </c>
      <c r="G7" s="5" t="s">
        <v>69</v>
      </c>
      <c r="H7" s="82" t="s">
        <v>65</v>
      </c>
      <c r="I7" s="82"/>
      <c r="J7" s="1" t="s">
        <v>15</v>
      </c>
      <c r="K7" s="83">
        <f t="shared" si="1"/>
        <v>7.0000000000000007E-2</v>
      </c>
      <c r="L7" s="83">
        <f t="shared" si="2"/>
        <v>7.0000000000000007E-2</v>
      </c>
      <c r="M7" s="83">
        <f t="shared" si="3"/>
        <v>7.0000000000000007E-2</v>
      </c>
      <c r="N7" s="83">
        <f t="shared" si="4"/>
        <v>7.0000000000000007E-2</v>
      </c>
      <c r="O7" s="83">
        <f t="shared" si="5"/>
        <v>7.0000000000000007E-2</v>
      </c>
      <c r="P7" s="83">
        <f t="shared" si="26"/>
        <v>7.0000000000000007E-2</v>
      </c>
      <c r="Q7" s="83">
        <f t="shared" si="6"/>
        <v>0.06</v>
      </c>
      <c r="R7" s="83">
        <f t="shared" si="7"/>
        <v>7.0000000000000007E-2</v>
      </c>
      <c r="S7" s="83">
        <f t="shared" si="8"/>
        <v>7.0000000000000007E-2</v>
      </c>
      <c r="T7" s="83">
        <f t="shared" si="9"/>
        <v>7.0000000000000007E-2</v>
      </c>
      <c r="U7" s="83">
        <f t="shared" si="10"/>
        <v>7.0000000000000007E-2</v>
      </c>
      <c r="V7" s="83">
        <f t="shared" si="11"/>
        <v>7.0000000000000007E-2</v>
      </c>
      <c r="W7" s="83">
        <f t="shared" si="12"/>
        <v>7.0000000000000007E-2</v>
      </c>
      <c r="X7" s="83">
        <f t="shared" si="13"/>
        <v>7.0000000000000007E-2</v>
      </c>
      <c r="Y7" s="83">
        <f t="shared" si="14"/>
        <v>0.06</v>
      </c>
      <c r="Z7" s="83">
        <f t="shared" si="15"/>
        <v>7.0000000000000007E-2</v>
      </c>
      <c r="AA7" s="83">
        <f t="shared" si="16"/>
        <v>0.06</v>
      </c>
      <c r="AB7" s="83">
        <f t="shared" si="17"/>
        <v>0.06</v>
      </c>
      <c r="AC7" s="83">
        <f t="shared" si="18"/>
        <v>7.0000000000000007E-2</v>
      </c>
      <c r="AD7" s="83">
        <f t="shared" si="19"/>
        <v>0.08</v>
      </c>
      <c r="AE7" s="83">
        <f t="shared" si="20"/>
        <v>0.06</v>
      </c>
      <c r="AF7" s="83">
        <f t="shared" si="21"/>
        <v>0.06</v>
      </c>
      <c r="AG7" s="83">
        <f t="shared" si="22"/>
        <v>0.06</v>
      </c>
      <c r="AH7" s="83">
        <f t="shared" si="23"/>
        <v>0.06</v>
      </c>
      <c r="AI7" s="83">
        <f t="shared" si="24"/>
        <v>7.0000000000000007E-2</v>
      </c>
      <c r="AJ7" s="83">
        <f t="shared" si="25"/>
        <v>0.06</v>
      </c>
    </row>
    <row r="8" spans="1:36" ht="12.95" customHeight="1" x14ac:dyDescent="0.15">
      <c r="A8" s="82">
        <v>595</v>
      </c>
      <c r="B8" s="108" t="s">
        <v>61</v>
      </c>
      <c r="C8" s="108"/>
      <c r="D8" s="82">
        <v>18</v>
      </c>
      <c r="E8" s="82">
        <v>12</v>
      </c>
      <c r="F8" s="4">
        <f t="shared" si="0"/>
        <v>0.14000000000000001</v>
      </c>
      <c r="G8" s="5" t="s">
        <v>69</v>
      </c>
      <c r="H8" s="82" t="s">
        <v>65</v>
      </c>
      <c r="I8" s="82"/>
      <c r="J8" s="1" t="s">
        <v>15</v>
      </c>
      <c r="K8" s="83">
        <f t="shared" si="1"/>
        <v>0.15</v>
      </c>
      <c r="L8" s="83">
        <f t="shared" si="2"/>
        <v>0.15</v>
      </c>
      <c r="M8" s="83">
        <f t="shared" si="3"/>
        <v>0.15</v>
      </c>
      <c r="N8" s="83">
        <f t="shared" si="4"/>
        <v>0.16</v>
      </c>
      <c r="O8" s="83">
        <f t="shared" si="5"/>
        <v>0.16</v>
      </c>
      <c r="P8" s="83">
        <f t="shared" si="26"/>
        <v>0.15</v>
      </c>
      <c r="Q8" s="83">
        <f t="shared" si="6"/>
        <v>0.14000000000000001</v>
      </c>
      <c r="R8" s="83">
        <f t="shared" si="7"/>
        <v>0.15</v>
      </c>
      <c r="S8" s="83">
        <f t="shared" si="8"/>
        <v>0.15</v>
      </c>
      <c r="T8" s="83">
        <f t="shared" si="9"/>
        <v>0.15</v>
      </c>
      <c r="U8" s="83">
        <f t="shared" si="10"/>
        <v>0.15</v>
      </c>
      <c r="V8" s="83">
        <f t="shared" si="11"/>
        <v>0.16</v>
      </c>
      <c r="W8" s="83">
        <f t="shared" si="12"/>
        <v>0.16</v>
      </c>
      <c r="X8" s="83">
        <f t="shared" si="13"/>
        <v>0.15</v>
      </c>
      <c r="Y8" s="83">
        <f t="shared" si="14"/>
        <v>0.14000000000000001</v>
      </c>
      <c r="Z8" s="83">
        <f t="shared" si="15"/>
        <v>0.16</v>
      </c>
      <c r="AA8" s="83">
        <f t="shared" si="16"/>
        <v>0.14000000000000001</v>
      </c>
      <c r="AB8" s="83">
        <f t="shared" si="17"/>
        <v>0.16</v>
      </c>
      <c r="AC8" s="83">
        <f t="shared" si="18"/>
        <v>0.15</v>
      </c>
      <c r="AD8" s="83">
        <f t="shared" si="19"/>
        <v>0.18</v>
      </c>
      <c r="AE8" s="83">
        <f t="shared" si="20"/>
        <v>0.14000000000000001</v>
      </c>
      <c r="AF8" s="83">
        <f t="shared" si="21"/>
        <v>0.16</v>
      </c>
      <c r="AG8" s="83">
        <f t="shared" si="22"/>
        <v>0.14000000000000001</v>
      </c>
      <c r="AH8" s="83">
        <f t="shared" si="23"/>
        <v>0.14000000000000001</v>
      </c>
      <c r="AI8" s="83">
        <f t="shared" si="24"/>
        <v>0.16</v>
      </c>
      <c r="AJ8" s="83">
        <f t="shared" si="25"/>
        <v>0.14000000000000001</v>
      </c>
    </row>
    <row r="9" spans="1:36" ht="12.95" customHeight="1" x14ac:dyDescent="0.15">
      <c r="A9" s="82">
        <v>596</v>
      </c>
      <c r="B9" s="108" t="s">
        <v>63</v>
      </c>
      <c r="C9" s="108"/>
      <c r="D9" s="82">
        <v>14</v>
      </c>
      <c r="E9" s="82">
        <v>11</v>
      </c>
      <c r="F9" s="4">
        <f t="shared" si="0"/>
        <v>0.08</v>
      </c>
      <c r="G9" s="5"/>
      <c r="H9" s="82" t="s">
        <v>65</v>
      </c>
      <c r="I9" s="82"/>
      <c r="J9" s="1" t="s">
        <v>15</v>
      </c>
      <c r="K9" s="83">
        <f t="shared" si="1"/>
        <v>0.09</v>
      </c>
      <c r="L9" s="83">
        <f t="shared" si="2"/>
        <v>0.09</v>
      </c>
      <c r="M9" s="83">
        <f t="shared" si="3"/>
        <v>0.09</v>
      </c>
      <c r="N9" s="83">
        <f t="shared" si="4"/>
        <v>0.09</v>
      </c>
      <c r="O9" s="83">
        <f t="shared" si="5"/>
        <v>0.09</v>
      </c>
      <c r="P9" s="83">
        <f t="shared" si="26"/>
        <v>0.09</v>
      </c>
      <c r="Q9" s="83">
        <f t="shared" si="6"/>
        <v>0.08</v>
      </c>
      <c r="R9" s="83">
        <f t="shared" si="7"/>
        <v>0.09</v>
      </c>
      <c r="S9" s="83">
        <f t="shared" si="8"/>
        <v>0.09</v>
      </c>
      <c r="T9" s="83">
        <f t="shared" si="9"/>
        <v>0.09</v>
      </c>
      <c r="U9" s="83">
        <f t="shared" si="10"/>
        <v>0.09</v>
      </c>
      <c r="V9" s="83">
        <f t="shared" si="11"/>
        <v>0.09</v>
      </c>
      <c r="W9" s="83">
        <f t="shared" si="12"/>
        <v>0.09</v>
      </c>
      <c r="X9" s="83">
        <f t="shared" si="13"/>
        <v>0.09</v>
      </c>
      <c r="Y9" s="83">
        <f t="shared" si="14"/>
        <v>0.08</v>
      </c>
      <c r="Z9" s="83">
        <f t="shared" si="15"/>
        <v>0.09</v>
      </c>
      <c r="AA9" s="83">
        <f t="shared" si="16"/>
        <v>0.08</v>
      </c>
      <c r="AB9" s="83">
        <f t="shared" si="17"/>
        <v>0.09</v>
      </c>
      <c r="AC9" s="83">
        <f t="shared" si="18"/>
        <v>0.09</v>
      </c>
      <c r="AD9" s="83">
        <f t="shared" si="19"/>
        <v>0.11</v>
      </c>
      <c r="AE9" s="83">
        <f t="shared" si="20"/>
        <v>0.08</v>
      </c>
      <c r="AF9" s="83">
        <f t="shared" si="21"/>
        <v>0.09</v>
      </c>
      <c r="AG9" s="83">
        <f t="shared" si="22"/>
        <v>0.08</v>
      </c>
      <c r="AH9" s="83">
        <f t="shared" si="23"/>
        <v>0.08</v>
      </c>
      <c r="AI9" s="83">
        <f t="shared" si="24"/>
        <v>0.09</v>
      </c>
      <c r="AJ9" s="83">
        <f t="shared" si="25"/>
        <v>0.08</v>
      </c>
    </row>
    <row r="10" spans="1:36" ht="12.95" customHeight="1" x14ac:dyDescent="0.15">
      <c r="A10" s="82">
        <v>597</v>
      </c>
      <c r="B10" s="108" t="s">
        <v>63</v>
      </c>
      <c r="C10" s="108"/>
      <c r="D10" s="82">
        <v>8</v>
      </c>
      <c r="E10" s="82">
        <v>8</v>
      </c>
      <c r="F10" s="4">
        <f t="shared" si="0"/>
        <v>0.02</v>
      </c>
      <c r="G10" s="5" t="s">
        <v>69</v>
      </c>
      <c r="H10" s="82" t="s">
        <v>65</v>
      </c>
      <c r="I10" s="82"/>
      <c r="J10" s="1" t="s">
        <v>15</v>
      </c>
      <c r="K10" s="83">
        <f t="shared" si="1"/>
        <v>0.02</v>
      </c>
      <c r="L10" s="83">
        <f t="shared" si="2"/>
        <v>0.02</v>
      </c>
      <c r="M10" s="83">
        <f t="shared" si="3"/>
        <v>0.02</v>
      </c>
      <c r="N10" s="83">
        <f t="shared" si="4"/>
        <v>0.02</v>
      </c>
      <c r="O10" s="83">
        <f t="shared" si="5"/>
        <v>0.02</v>
      </c>
      <c r="P10" s="83">
        <f t="shared" si="26"/>
        <v>0.02</v>
      </c>
      <c r="Q10" s="83">
        <f t="shared" si="6"/>
        <v>0.02</v>
      </c>
      <c r="R10" s="83">
        <f t="shared" si="7"/>
        <v>0.02</v>
      </c>
      <c r="S10" s="83">
        <f t="shared" si="8"/>
        <v>0.02</v>
      </c>
      <c r="T10" s="83">
        <f t="shared" si="9"/>
        <v>0.02</v>
      </c>
      <c r="U10" s="83">
        <f t="shared" si="10"/>
        <v>0.02</v>
      </c>
      <c r="V10" s="83">
        <f t="shared" si="11"/>
        <v>0.02</v>
      </c>
      <c r="W10" s="83">
        <f t="shared" si="12"/>
        <v>0.02</v>
      </c>
      <c r="X10" s="83">
        <f t="shared" si="13"/>
        <v>0.02</v>
      </c>
      <c r="Y10" s="83">
        <f t="shared" si="14"/>
        <v>0.02</v>
      </c>
      <c r="Z10" s="83">
        <f t="shared" si="15"/>
        <v>0.02</v>
      </c>
      <c r="AA10" s="83">
        <f t="shared" si="16"/>
        <v>0.02</v>
      </c>
      <c r="AB10" s="83">
        <f t="shared" si="17"/>
        <v>0.02</v>
      </c>
      <c r="AC10" s="83">
        <f t="shared" si="18"/>
        <v>0.02</v>
      </c>
      <c r="AD10" s="83">
        <f t="shared" si="19"/>
        <v>0.03</v>
      </c>
      <c r="AE10" s="83">
        <f t="shared" si="20"/>
        <v>0.02</v>
      </c>
      <c r="AF10" s="83">
        <f t="shared" si="21"/>
        <v>0.02</v>
      </c>
      <c r="AG10" s="83">
        <f t="shared" si="22"/>
        <v>0.02</v>
      </c>
      <c r="AH10" s="83">
        <f t="shared" si="23"/>
        <v>0.02</v>
      </c>
      <c r="AI10" s="83">
        <f t="shared" si="24"/>
        <v>0.02</v>
      </c>
      <c r="AJ10" s="83">
        <f t="shared" si="25"/>
        <v>0.02</v>
      </c>
    </row>
    <row r="11" spans="1:36" ht="12.95" customHeight="1" x14ac:dyDescent="0.15">
      <c r="A11" s="82">
        <v>598</v>
      </c>
      <c r="B11" s="108" t="s">
        <v>63</v>
      </c>
      <c r="C11" s="108"/>
      <c r="D11" s="82">
        <v>20</v>
      </c>
      <c r="E11" s="82">
        <v>13</v>
      </c>
      <c r="F11" s="4">
        <f t="shared" si="0"/>
        <v>0.19</v>
      </c>
      <c r="G11" s="5" t="s">
        <v>69</v>
      </c>
      <c r="H11" s="82"/>
      <c r="I11" s="82"/>
      <c r="J11" s="1" t="s">
        <v>15</v>
      </c>
      <c r="K11" s="83">
        <f t="shared" si="1"/>
        <v>0.19</v>
      </c>
      <c r="L11" s="83">
        <f t="shared" si="2"/>
        <v>0.2</v>
      </c>
      <c r="M11" s="83">
        <f t="shared" si="3"/>
        <v>0.2</v>
      </c>
      <c r="N11" s="83">
        <f t="shared" si="4"/>
        <v>0.2</v>
      </c>
      <c r="O11" s="83">
        <f t="shared" si="5"/>
        <v>0.21</v>
      </c>
      <c r="P11" s="83">
        <f t="shared" si="26"/>
        <v>0.2</v>
      </c>
      <c r="Q11" s="83">
        <f t="shared" si="6"/>
        <v>0.19</v>
      </c>
      <c r="R11" s="83">
        <f t="shared" si="7"/>
        <v>0.21</v>
      </c>
      <c r="S11" s="83">
        <f t="shared" si="8"/>
        <v>0.2</v>
      </c>
      <c r="T11" s="83">
        <f t="shared" si="9"/>
        <v>0.19</v>
      </c>
      <c r="U11" s="83">
        <f t="shared" si="10"/>
        <v>0.21</v>
      </c>
      <c r="V11" s="83">
        <f t="shared" si="11"/>
        <v>0.22</v>
      </c>
      <c r="W11" s="83">
        <f t="shared" si="12"/>
        <v>0.2</v>
      </c>
      <c r="X11" s="83">
        <f t="shared" si="13"/>
        <v>0.2</v>
      </c>
      <c r="Y11" s="83">
        <f t="shared" si="14"/>
        <v>0.18</v>
      </c>
      <c r="Z11" s="83">
        <f t="shared" si="15"/>
        <v>0.2</v>
      </c>
      <c r="AA11" s="83">
        <f t="shared" si="16"/>
        <v>0.18</v>
      </c>
      <c r="AB11" s="83">
        <f t="shared" si="17"/>
        <v>0.21</v>
      </c>
      <c r="AC11" s="83">
        <f t="shared" si="18"/>
        <v>0.21</v>
      </c>
      <c r="AD11" s="83">
        <f t="shared" si="19"/>
        <v>0.23</v>
      </c>
      <c r="AE11" s="83">
        <f t="shared" si="20"/>
        <v>0.18</v>
      </c>
      <c r="AF11" s="83">
        <f t="shared" si="21"/>
        <v>0.21</v>
      </c>
      <c r="AG11" s="83">
        <f t="shared" si="22"/>
        <v>0.18</v>
      </c>
      <c r="AH11" s="83">
        <f t="shared" si="23"/>
        <v>0.19</v>
      </c>
      <c r="AI11" s="83">
        <f t="shared" si="24"/>
        <v>0.2</v>
      </c>
      <c r="AJ11" s="83">
        <f t="shared" si="25"/>
        <v>0.19</v>
      </c>
    </row>
    <row r="12" spans="1:36" ht="12.95" customHeight="1" x14ac:dyDescent="0.15">
      <c r="A12" s="82">
        <v>599</v>
      </c>
      <c r="B12" s="108" t="s">
        <v>61</v>
      </c>
      <c r="C12" s="108"/>
      <c r="D12" s="82">
        <v>16</v>
      </c>
      <c r="E12" s="82">
        <v>12</v>
      </c>
      <c r="F12" s="4">
        <f t="shared" si="0"/>
        <v>0.11</v>
      </c>
      <c r="G12" s="5"/>
      <c r="H12" s="82" t="s">
        <v>65</v>
      </c>
      <c r="I12" s="82"/>
      <c r="J12" s="1" t="s">
        <v>15</v>
      </c>
      <c r="K12" s="83">
        <f t="shared" si="1"/>
        <v>0.12</v>
      </c>
      <c r="L12" s="83">
        <f t="shared" si="2"/>
        <v>0.12</v>
      </c>
      <c r="M12" s="83">
        <f t="shared" si="3"/>
        <v>0.12</v>
      </c>
      <c r="N12" s="83">
        <f t="shared" si="4"/>
        <v>0.13</v>
      </c>
      <c r="O12" s="83">
        <f t="shared" si="5"/>
        <v>0.13</v>
      </c>
      <c r="P12" s="83">
        <f t="shared" si="26"/>
        <v>0.12</v>
      </c>
      <c r="Q12" s="83">
        <f t="shared" si="6"/>
        <v>0.12</v>
      </c>
      <c r="R12" s="83">
        <f t="shared" si="7"/>
        <v>0.12</v>
      </c>
      <c r="S12" s="83">
        <f t="shared" si="8"/>
        <v>0.12</v>
      </c>
      <c r="T12" s="83">
        <f t="shared" si="9"/>
        <v>0.12</v>
      </c>
      <c r="U12" s="83">
        <f t="shared" si="10"/>
        <v>0.12</v>
      </c>
      <c r="V12" s="83">
        <f t="shared" si="11"/>
        <v>0.13</v>
      </c>
      <c r="W12" s="83">
        <f t="shared" si="12"/>
        <v>0.12</v>
      </c>
      <c r="X12" s="83">
        <f t="shared" si="13"/>
        <v>0.12</v>
      </c>
      <c r="Y12" s="83">
        <f t="shared" si="14"/>
        <v>0.11</v>
      </c>
      <c r="Z12" s="83">
        <f t="shared" si="15"/>
        <v>0.12</v>
      </c>
      <c r="AA12" s="83">
        <f t="shared" si="16"/>
        <v>0.11</v>
      </c>
      <c r="AB12" s="83">
        <f t="shared" si="17"/>
        <v>0.12</v>
      </c>
      <c r="AC12" s="83">
        <f t="shared" si="18"/>
        <v>0.12</v>
      </c>
      <c r="AD12" s="83">
        <f t="shared" si="19"/>
        <v>0.15</v>
      </c>
      <c r="AE12" s="83">
        <f t="shared" si="20"/>
        <v>0.11</v>
      </c>
      <c r="AF12" s="83">
        <f t="shared" si="21"/>
        <v>0.12</v>
      </c>
      <c r="AG12" s="83">
        <f t="shared" si="22"/>
        <v>0.11</v>
      </c>
      <c r="AH12" s="83">
        <f t="shared" si="23"/>
        <v>0.11</v>
      </c>
      <c r="AI12" s="83">
        <f t="shared" si="24"/>
        <v>0.13</v>
      </c>
      <c r="AJ12" s="83">
        <f t="shared" si="25"/>
        <v>0.11</v>
      </c>
    </row>
    <row r="13" spans="1:36" ht="12.95" customHeight="1" x14ac:dyDescent="0.15">
      <c r="A13" s="82">
        <v>600</v>
      </c>
      <c r="B13" s="108" t="s">
        <v>61</v>
      </c>
      <c r="C13" s="108"/>
      <c r="D13" s="82">
        <v>12</v>
      </c>
      <c r="E13" s="82">
        <v>9</v>
      </c>
      <c r="F13" s="4">
        <f t="shared" si="0"/>
        <v>0.05</v>
      </c>
      <c r="G13" s="5"/>
      <c r="H13" s="82" t="s">
        <v>65</v>
      </c>
      <c r="I13" s="82"/>
      <c r="J13" s="1" t="s">
        <v>15</v>
      </c>
      <c r="K13" s="83">
        <f t="shared" si="1"/>
        <v>0.05</v>
      </c>
      <c r="L13" s="83">
        <f t="shared" si="2"/>
        <v>0.05</v>
      </c>
      <c r="M13" s="83">
        <f t="shared" si="3"/>
        <v>0.05</v>
      </c>
      <c r="N13" s="83">
        <f t="shared" si="4"/>
        <v>0.06</v>
      </c>
      <c r="O13" s="83">
        <f t="shared" si="5"/>
        <v>0.06</v>
      </c>
      <c r="P13" s="83">
        <f t="shared" si="26"/>
        <v>0.05</v>
      </c>
      <c r="Q13" s="83">
        <f t="shared" si="6"/>
        <v>0.05</v>
      </c>
      <c r="R13" s="83">
        <f t="shared" si="7"/>
        <v>0.05</v>
      </c>
      <c r="S13" s="83">
        <f t="shared" si="8"/>
        <v>0.05</v>
      </c>
      <c r="T13" s="83">
        <f t="shared" si="9"/>
        <v>0.05</v>
      </c>
      <c r="U13" s="83">
        <f t="shared" si="10"/>
        <v>0.05</v>
      </c>
      <c r="V13" s="83">
        <f t="shared" si="11"/>
        <v>0.06</v>
      </c>
      <c r="W13" s="83">
        <f t="shared" si="12"/>
        <v>0.06</v>
      </c>
      <c r="X13" s="83">
        <f t="shared" si="13"/>
        <v>0.05</v>
      </c>
      <c r="Y13" s="83">
        <f t="shared" si="14"/>
        <v>0.05</v>
      </c>
      <c r="Z13" s="83">
        <f t="shared" si="15"/>
        <v>0.06</v>
      </c>
      <c r="AA13" s="83">
        <f t="shared" si="16"/>
        <v>0.05</v>
      </c>
      <c r="AB13" s="83">
        <f t="shared" si="17"/>
        <v>0.05</v>
      </c>
      <c r="AC13" s="83">
        <f t="shared" si="18"/>
        <v>0.05</v>
      </c>
      <c r="AD13" s="83">
        <f t="shared" si="19"/>
        <v>7.0000000000000007E-2</v>
      </c>
      <c r="AE13" s="83">
        <f t="shared" si="20"/>
        <v>0.05</v>
      </c>
      <c r="AF13" s="83">
        <f t="shared" si="21"/>
        <v>0.05</v>
      </c>
      <c r="AG13" s="83">
        <f t="shared" si="22"/>
        <v>0.05</v>
      </c>
      <c r="AH13" s="83">
        <f t="shared" si="23"/>
        <v>0.05</v>
      </c>
      <c r="AI13" s="83">
        <f t="shared" si="24"/>
        <v>0.06</v>
      </c>
      <c r="AJ13" s="83">
        <f t="shared" si="25"/>
        <v>0.05</v>
      </c>
    </row>
    <row r="14" spans="1:36" ht="12.95" customHeight="1" x14ac:dyDescent="0.15">
      <c r="A14" s="82">
        <v>601</v>
      </c>
      <c r="B14" s="108" t="s">
        <v>61</v>
      </c>
      <c r="C14" s="108"/>
      <c r="D14" s="82">
        <v>16</v>
      </c>
      <c r="E14" s="82">
        <v>11</v>
      </c>
      <c r="F14" s="4">
        <f t="shared" si="0"/>
        <v>0.1</v>
      </c>
      <c r="G14" s="5"/>
      <c r="H14" s="82" t="s">
        <v>65</v>
      </c>
      <c r="I14" s="82"/>
      <c r="J14" s="1" t="s">
        <v>15</v>
      </c>
      <c r="K14" s="83">
        <f t="shared" si="1"/>
        <v>0.11</v>
      </c>
      <c r="L14" s="83">
        <f t="shared" si="2"/>
        <v>0.11</v>
      </c>
      <c r="M14" s="83">
        <f t="shared" si="3"/>
        <v>0.11</v>
      </c>
      <c r="N14" s="83">
        <f t="shared" si="4"/>
        <v>0.12</v>
      </c>
      <c r="O14" s="83">
        <f t="shared" si="5"/>
        <v>0.12</v>
      </c>
      <c r="P14" s="83">
        <f t="shared" si="26"/>
        <v>0.11</v>
      </c>
      <c r="Q14" s="83">
        <f t="shared" si="6"/>
        <v>0.11</v>
      </c>
      <c r="R14" s="83">
        <f t="shared" si="7"/>
        <v>0.11</v>
      </c>
      <c r="S14" s="83">
        <f t="shared" si="8"/>
        <v>0.11</v>
      </c>
      <c r="T14" s="83">
        <f t="shared" si="9"/>
        <v>0.11</v>
      </c>
      <c r="U14" s="83">
        <f t="shared" si="10"/>
        <v>0.11</v>
      </c>
      <c r="V14" s="83">
        <f t="shared" si="11"/>
        <v>0.12</v>
      </c>
      <c r="W14" s="83">
        <f t="shared" si="12"/>
        <v>0.12</v>
      </c>
      <c r="X14" s="83">
        <f t="shared" si="13"/>
        <v>0.11</v>
      </c>
      <c r="Y14" s="83">
        <f t="shared" si="14"/>
        <v>0.1</v>
      </c>
      <c r="Z14" s="83">
        <f t="shared" si="15"/>
        <v>0.12</v>
      </c>
      <c r="AA14" s="83">
        <f t="shared" si="16"/>
        <v>0.1</v>
      </c>
      <c r="AB14" s="83">
        <f t="shared" si="17"/>
        <v>0.11</v>
      </c>
      <c r="AC14" s="83">
        <f t="shared" si="18"/>
        <v>0.11</v>
      </c>
      <c r="AD14" s="83">
        <f t="shared" si="19"/>
        <v>0.13</v>
      </c>
      <c r="AE14" s="83">
        <f t="shared" si="20"/>
        <v>0.1</v>
      </c>
      <c r="AF14" s="83">
        <f t="shared" si="21"/>
        <v>0.11</v>
      </c>
      <c r="AG14" s="83">
        <f t="shared" si="22"/>
        <v>0.1</v>
      </c>
      <c r="AH14" s="83">
        <f t="shared" si="23"/>
        <v>0.1</v>
      </c>
      <c r="AI14" s="83">
        <f t="shared" si="24"/>
        <v>0.12</v>
      </c>
      <c r="AJ14" s="83">
        <f t="shared" si="25"/>
        <v>0.1</v>
      </c>
    </row>
    <row r="15" spans="1:36" ht="12.95" customHeight="1" x14ac:dyDescent="0.15">
      <c r="A15" s="82">
        <v>602</v>
      </c>
      <c r="B15" s="108" t="s">
        <v>61</v>
      </c>
      <c r="C15" s="108"/>
      <c r="D15" s="82">
        <v>18</v>
      </c>
      <c r="E15" s="82">
        <v>12</v>
      </c>
      <c r="F15" s="4">
        <f t="shared" si="0"/>
        <v>0.14000000000000001</v>
      </c>
      <c r="G15" s="5"/>
      <c r="H15" s="82"/>
      <c r="I15" s="82"/>
      <c r="J15" s="1" t="s">
        <v>15</v>
      </c>
      <c r="K15" s="83">
        <f t="shared" si="1"/>
        <v>0.15</v>
      </c>
      <c r="L15" s="83">
        <f t="shared" si="2"/>
        <v>0.15</v>
      </c>
      <c r="M15" s="83">
        <f t="shared" si="3"/>
        <v>0.15</v>
      </c>
      <c r="N15" s="83">
        <f t="shared" si="4"/>
        <v>0.16</v>
      </c>
      <c r="O15" s="83">
        <f t="shared" si="5"/>
        <v>0.16</v>
      </c>
      <c r="P15" s="83">
        <f t="shared" si="26"/>
        <v>0.15</v>
      </c>
      <c r="Q15" s="83">
        <f t="shared" si="6"/>
        <v>0.14000000000000001</v>
      </c>
      <c r="R15" s="83">
        <f t="shared" si="7"/>
        <v>0.15</v>
      </c>
      <c r="S15" s="83">
        <f t="shared" si="8"/>
        <v>0.15</v>
      </c>
      <c r="T15" s="83">
        <f t="shared" si="9"/>
        <v>0.15</v>
      </c>
      <c r="U15" s="83">
        <f t="shared" si="10"/>
        <v>0.15</v>
      </c>
      <c r="V15" s="83">
        <f t="shared" si="11"/>
        <v>0.16</v>
      </c>
      <c r="W15" s="83">
        <f t="shared" si="12"/>
        <v>0.16</v>
      </c>
      <c r="X15" s="83">
        <f t="shared" si="13"/>
        <v>0.15</v>
      </c>
      <c r="Y15" s="83">
        <f t="shared" si="14"/>
        <v>0.14000000000000001</v>
      </c>
      <c r="Z15" s="83">
        <f t="shared" si="15"/>
        <v>0.16</v>
      </c>
      <c r="AA15" s="83">
        <f t="shared" si="16"/>
        <v>0.14000000000000001</v>
      </c>
      <c r="AB15" s="83">
        <f t="shared" si="17"/>
        <v>0.16</v>
      </c>
      <c r="AC15" s="83">
        <f t="shared" si="18"/>
        <v>0.15</v>
      </c>
      <c r="AD15" s="83">
        <f t="shared" si="19"/>
        <v>0.18</v>
      </c>
      <c r="AE15" s="83">
        <f t="shared" si="20"/>
        <v>0.14000000000000001</v>
      </c>
      <c r="AF15" s="83">
        <f t="shared" si="21"/>
        <v>0.16</v>
      </c>
      <c r="AG15" s="83">
        <f t="shared" si="22"/>
        <v>0.14000000000000001</v>
      </c>
      <c r="AH15" s="83">
        <f t="shared" si="23"/>
        <v>0.14000000000000001</v>
      </c>
      <c r="AI15" s="83">
        <f t="shared" si="24"/>
        <v>0.16</v>
      </c>
      <c r="AJ15" s="83">
        <f t="shared" si="25"/>
        <v>0.14000000000000001</v>
      </c>
    </row>
    <row r="16" spans="1:36" ht="12.95" customHeight="1" x14ac:dyDescent="0.15">
      <c r="A16" s="82">
        <v>603</v>
      </c>
      <c r="B16" s="108" t="s">
        <v>61</v>
      </c>
      <c r="C16" s="108"/>
      <c r="D16" s="82">
        <v>18</v>
      </c>
      <c r="E16" s="82">
        <v>12</v>
      </c>
      <c r="F16" s="4">
        <f t="shared" si="0"/>
        <v>0.14000000000000001</v>
      </c>
      <c r="G16" s="5"/>
      <c r="H16" s="82"/>
      <c r="I16" s="82"/>
      <c r="J16" s="1" t="s">
        <v>15</v>
      </c>
      <c r="K16" s="83">
        <f t="shared" si="1"/>
        <v>0.15</v>
      </c>
      <c r="L16" s="83">
        <f t="shared" si="2"/>
        <v>0.15</v>
      </c>
      <c r="M16" s="83">
        <f t="shared" si="3"/>
        <v>0.15</v>
      </c>
      <c r="N16" s="83">
        <f t="shared" si="4"/>
        <v>0.16</v>
      </c>
      <c r="O16" s="83">
        <f t="shared" si="5"/>
        <v>0.16</v>
      </c>
      <c r="P16" s="83">
        <f t="shared" si="26"/>
        <v>0.15</v>
      </c>
      <c r="Q16" s="83">
        <f t="shared" si="6"/>
        <v>0.14000000000000001</v>
      </c>
      <c r="R16" s="83">
        <f t="shared" si="7"/>
        <v>0.15</v>
      </c>
      <c r="S16" s="83">
        <f t="shared" si="8"/>
        <v>0.15</v>
      </c>
      <c r="T16" s="83">
        <f t="shared" si="9"/>
        <v>0.15</v>
      </c>
      <c r="U16" s="83">
        <f t="shared" si="10"/>
        <v>0.15</v>
      </c>
      <c r="V16" s="83">
        <f t="shared" si="11"/>
        <v>0.16</v>
      </c>
      <c r="W16" s="83">
        <f t="shared" si="12"/>
        <v>0.16</v>
      </c>
      <c r="X16" s="83">
        <f t="shared" si="13"/>
        <v>0.15</v>
      </c>
      <c r="Y16" s="83">
        <f t="shared" si="14"/>
        <v>0.14000000000000001</v>
      </c>
      <c r="Z16" s="83">
        <f t="shared" si="15"/>
        <v>0.16</v>
      </c>
      <c r="AA16" s="83">
        <f t="shared" si="16"/>
        <v>0.14000000000000001</v>
      </c>
      <c r="AB16" s="83">
        <f t="shared" si="17"/>
        <v>0.16</v>
      </c>
      <c r="AC16" s="83">
        <f t="shared" si="18"/>
        <v>0.15</v>
      </c>
      <c r="AD16" s="83">
        <f t="shared" si="19"/>
        <v>0.18</v>
      </c>
      <c r="AE16" s="83">
        <f t="shared" si="20"/>
        <v>0.14000000000000001</v>
      </c>
      <c r="AF16" s="83">
        <f t="shared" si="21"/>
        <v>0.16</v>
      </c>
      <c r="AG16" s="83">
        <f t="shared" si="22"/>
        <v>0.14000000000000001</v>
      </c>
      <c r="AH16" s="83">
        <f t="shared" si="23"/>
        <v>0.14000000000000001</v>
      </c>
      <c r="AI16" s="83">
        <f t="shared" si="24"/>
        <v>0.16</v>
      </c>
      <c r="AJ16" s="83">
        <f t="shared" si="25"/>
        <v>0.14000000000000001</v>
      </c>
    </row>
    <row r="17" spans="1:36" ht="12.95" customHeight="1" x14ac:dyDescent="0.15">
      <c r="A17" s="82">
        <v>604</v>
      </c>
      <c r="B17" s="108" t="s">
        <v>61</v>
      </c>
      <c r="C17" s="108"/>
      <c r="D17" s="82">
        <v>12</v>
      </c>
      <c r="E17" s="82">
        <v>10</v>
      </c>
      <c r="F17" s="4">
        <f t="shared" si="0"/>
        <v>0.05</v>
      </c>
      <c r="G17" s="82"/>
      <c r="H17" s="82" t="s">
        <v>65</v>
      </c>
      <c r="I17" s="82"/>
      <c r="J17" s="1" t="s">
        <v>15</v>
      </c>
      <c r="K17" s="83">
        <f t="shared" si="1"/>
        <v>0.06</v>
      </c>
      <c r="L17" s="83">
        <f t="shared" si="2"/>
        <v>0.06</v>
      </c>
      <c r="M17" s="83">
        <f t="shared" si="3"/>
        <v>0.06</v>
      </c>
      <c r="N17" s="83">
        <f t="shared" si="4"/>
        <v>0.06</v>
      </c>
      <c r="O17" s="83">
        <f t="shared" si="5"/>
        <v>0.06</v>
      </c>
      <c r="P17" s="83">
        <f t="shared" si="26"/>
        <v>0.06</v>
      </c>
      <c r="Q17" s="83">
        <f t="shared" si="6"/>
        <v>0.06</v>
      </c>
      <c r="R17" s="83">
        <f t="shared" si="7"/>
        <v>0.06</v>
      </c>
      <c r="S17" s="83">
        <f t="shared" si="8"/>
        <v>0.06</v>
      </c>
      <c r="T17" s="83">
        <f t="shared" si="9"/>
        <v>0.06</v>
      </c>
      <c r="U17" s="83">
        <f t="shared" si="10"/>
        <v>0.06</v>
      </c>
      <c r="V17" s="83">
        <f t="shared" si="11"/>
        <v>0.06</v>
      </c>
      <c r="W17" s="83">
        <f t="shared" si="12"/>
        <v>0.06</v>
      </c>
      <c r="X17" s="83">
        <f t="shared" si="13"/>
        <v>0.06</v>
      </c>
      <c r="Y17" s="83">
        <f t="shared" si="14"/>
        <v>0.05</v>
      </c>
      <c r="Z17" s="83">
        <f t="shared" si="15"/>
        <v>0.06</v>
      </c>
      <c r="AA17" s="83">
        <f t="shared" si="16"/>
        <v>0.06</v>
      </c>
      <c r="AB17" s="83">
        <f t="shared" si="17"/>
        <v>0.06</v>
      </c>
      <c r="AC17" s="83">
        <f t="shared" si="18"/>
        <v>0.06</v>
      </c>
      <c r="AD17" s="83">
        <f t="shared" si="19"/>
        <v>7.0000000000000007E-2</v>
      </c>
      <c r="AE17" s="83">
        <f t="shared" si="20"/>
        <v>0.05</v>
      </c>
      <c r="AF17" s="83">
        <f t="shared" si="21"/>
        <v>0.06</v>
      </c>
      <c r="AG17" s="83">
        <f t="shared" si="22"/>
        <v>0.05</v>
      </c>
      <c r="AH17" s="83">
        <f t="shared" si="23"/>
        <v>0.05</v>
      </c>
      <c r="AI17" s="83">
        <f t="shared" si="24"/>
        <v>0.06</v>
      </c>
      <c r="AJ17" s="83">
        <f t="shared" si="25"/>
        <v>0.05</v>
      </c>
    </row>
    <row r="18" spans="1:36" ht="12.95" customHeight="1" x14ac:dyDescent="0.15">
      <c r="A18" s="82">
        <v>605</v>
      </c>
      <c r="B18" s="108" t="s">
        <v>63</v>
      </c>
      <c r="C18" s="108"/>
      <c r="D18" s="82">
        <v>10</v>
      </c>
      <c r="E18" s="82">
        <v>10</v>
      </c>
      <c r="F18" s="4">
        <f t="shared" si="0"/>
        <v>0.04</v>
      </c>
      <c r="G18" s="5"/>
      <c r="H18" s="82" t="s">
        <v>65</v>
      </c>
      <c r="I18" s="82"/>
      <c r="J18" s="1" t="s">
        <v>15</v>
      </c>
      <c r="K18" s="83">
        <f t="shared" si="1"/>
        <v>0.04</v>
      </c>
      <c r="L18" s="83">
        <f t="shared" si="2"/>
        <v>0.04</v>
      </c>
      <c r="M18" s="83">
        <f t="shared" si="3"/>
        <v>0.04</v>
      </c>
      <c r="N18" s="83">
        <f t="shared" si="4"/>
        <v>0.05</v>
      </c>
      <c r="O18" s="83">
        <f t="shared" si="5"/>
        <v>0.05</v>
      </c>
      <c r="P18" s="83">
        <f t="shared" si="26"/>
        <v>0.04</v>
      </c>
      <c r="Q18" s="83">
        <f t="shared" si="6"/>
        <v>0.04</v>
      </c>
      <c r="R18" s="83">
        <f t="shared" si="7"/>
        <v>0.04</v>
      </c>
      <c r="S18" s="83">
        <f t="shared" si="8"/>
        <v>0.04</v>
      </c>
      <c r="T18" s="83">
        <f t="shared" si="9"/>
        <v>0.04</v>
      </c>
      <c r="U18" s="83">
        <f t="shared" si="10"/>
        <v>0.04</v>
      </c>
      <c r="V18" s="83">
        <f t="shared" si="11"/>
        <v>0.04</v>
      </c>
      <c r="W18" s="83">
        <f t="shared" si="12"/>
        <v>0.04</v>
      </c>
      <c r="X18" s="83">
        <f t="shared" si="13"/>
        <v>0.04</v>
      </c>
      <c r="Y18" s="83">
        <f t="shared" si="14"/>
        <v>0.04</v>
      </c>
      <c r="Z18" s="83">
        <f t="shared" si="15"/>
        <v>0.04</v>
      </c>
      <c r="AA18" s="83">
        <f t="shared" si="16"/>
        <v>0.04</v>
      </c>
      <c r="AB18" s="83">
        <f t="shared" si="17"/>
        <v>0.04</v>
      </c>
      <c r="AC18" s="83">
        <f t="shared" si="18"/>
        <v>0.04</v>
      </c>
      <c r="AD18" s="83">
        <f t="shared" si="19"/>
        <v>0.06</v>
      </c>
      <c r="AE18" s="83">
        <f t="shared" si="20"/>
        <v>0.04</v>
      </c>
      <c r="AF18" s="83">
        <f t="shared" si="21"/>
        <v>0.04</v>
      </c>
      <c r="AG18" s="83">
        <f t="shared" si="22"/>
        <v>0.04</v>
      </c>
      <c r="AH18" s="83">
        <f t="shared" si="23"/>
        <v>0.04</v>
      </c>
      <c r="AI18" s="83">
        <f t="shared" si="24"/>
        <v>0.04</v>
      </c>
      <c r="AJ18" s="83">
        <f t="shared" si="25"/>
        <v>0.04</v>
      </c>
    </row>
    <row r="19" spans="1:36" ht="12.95" customHeight="1" x14ac:dyDescent="0.15">
      <c r="A19" s="82">
        <v>606</v>
      </c>
      <c r="B19" s="108" t="s">
        <v>63</v>
      </c>
      <c r="C19" s="108"/>
      <c r="D19" s="82">
        <v>14</v>
      </c>
      <c r="E19" s="82">
        <v>10</v>
      </c>
      <c r="F19" s="4">
        <f t="shared" si="0"/>
        <v>7.0000000000000007E-2</v>
      </c>
      <c r="G19" s="5" t="s">
        <v>69</v>
      </c>
      <c r="H19" s="82" t="s">
        <v>65</v>
      </c>
      <c r="I19" s="82"/>
      <c r="J19" s="1" t="s">
        <v>15</v>
      </c>
      <c r="K19" s="83">
        <f t="shared" si="1"/>
        <v>0.08</v>
      </c>
      <c r="L19" s="83">
        <f t="shared" si="2"/>
        <v>0.08</v>
      </c>
      <c r="M19" s="83">
        <f t="shared" si="3"/>
        <v>0.08</v>
      </c>
      <c r="N19" s="83">
        <f t="shared" si="4"/>
        <v>0.08</v>
      </c>
      <c r="O19" s="83">
        <f t="shared" si="5"/>
        <v>0.08</v>
      </c>
      <c r="P19" s="83">
        <f t="shared" si="26"/>
        <v>0.08</v>
      </c>
      <c r="Q19" s="83">
        <f t="shared" si="6"/>
        <v>0.08</v>
      </c>
      <c r="R19" s="83">
        <f t="shared" si="7"/>
        <v>0.08</v>
      </c>
      <c r="S19" s="83">
        <f t="shared" si="8"/>
        <v>0.08</v>
      </c>
      <c r="T19" s="83">
        <f t="shared" si="9"/>
        <v>7.0000000000000007E-2</v>
      </c>
      <c r="U19" s="83">
        <f t="shared" si="10"/>
        <v>0.08</v>
      </c>
      <c r="V19" s="83">
        <f t="shared" si="11"/>
        <v>0.08</v>
      </c>
      <c r="W19" s="83">
        <f t="shared" si="12"/>
        <v>0.08</v>
      </c>
      <c r="X19" s="83">
        <f t="shared" si="13"/>
        <v>0.08</v>
      </c>
      <c r="Y19" s="83">
        <f t="shared" si="14"/>
        <v>7.0000000000000007E-2</v>
      </c>
      <c r="Z19" s="83">
        <f t="shared" si="15"/>
        <v>0.08</v>
      </c>
      <c r="AA19" s="83">
        <f t="shared" si="16"/>
        <v>7.0000000000000007E-2</v>
      </c>
      <c r="AB19" s="83">
        <f t="shared" si="17"/>
        <v>0.08</v>
      </c>
      <c r="AC19" s="83">
        <f t="shared" si="18"/>
        <v>0.08</v>
      </c>
      <c r="AD19" s="83">
        <f t="shared" si="19"/>
        <v>0.1</v>
      </c>
      <c r="AE19" s="83">
        <f t="shared" si="20"/>
        <v>7.0000000000000007E-2</v>
      </c>
      <c r="AF19" s="83">
        <f t="shared" si="21"/>
        <v>0.08</v>
      </c>
      <c r="AG19" s="83">
        <f t="shared" si="22"/>
        <v>7.0000000000000007E-2</v>
      </c>
      <c r="AH19" s="83">
        <f t="shared" si="23"/>
        <v>7.0000000000000007E-2</v>
      </c>
      <c r="AI19" s="83">
        <f t="shared" si="24"/>
        <v>0.08</v>
      </c>
      <c r="AJ19" s="83">
        <f t="shared" si="25"/>
        <v>7.0000000000000007E-2</v>
      </c>
    </row>
    <row r="20" spans="1:36" ht="12.95" customHeight="1" x14ac:dyDescent="0.15">
      <c r="A20" s="82">
        <v>607</v>
      </c>
      <c r="B20" s="108" t="s">
        <v>63</v>
      </c>
      <c r="C20" s="108"/>
      <c r="D20" s="82">
        <v>14</v>
      </c>
      <c r="E20" s="82">
        <v>11</v>
      </c>
      <c r="F20" s="4">
        <f t="shared" si="0"/>
        <v>0.08</v>
      </c>
      <c r="G20" s="5" t="s">
        <v>69</v>
      </c>
      <c r="H20" s="82" t="s">
        <v>65</v>
      </c>
      <c r="I20" s="82"/>
      <c r="J20" s="1" t="s">
        <v>15</v>
      </c>
      <c r="K20" s="83">
        <f t="shared" si="1"/>
        <v>0.09</v>
      </c>
      <c r="L20" s="83">
        <f t="shared" si="2"/>
        <v>0.09</v>
      </c>
      <c r="M20" s="83">
        <f t="shared" si="3"/>
        <v>0.09</v>
      </c>
      <c r="N20" s="83">
        <f t="shared" si="4"/>
        <v>0.09</v>
      </c>
      <c r="O20" s="83">
        <f t="shared" si="5"/>
        <v>0.09</v>
      </c>
      <c r="P20" s="83">
        <f t="shared" si="26"/>
        <v>0.09</v>
      </c>
      <c r="Q20" s="83">
        <f t="shared" si="6"/>
        <v>0.08</v>
      </c>
      <c r="R20" s="83">
        <f t="shared" si="7"/>
        <v>0.09</v>
      </c>
      <c r="S20" s="83">
        <f t="shared" si="8"/>
        <v>0.09</v>
      </c>
      <c r="T20" s="83">
        <f t="shared" si="9"/>
        <v>0.09</v>
      </c>
      <c r="U20" s="83">
        <f t="shared" si="10"/>
        <v>0.09</v>
      </c>
      <c r="V20" s="83">
        <f t="shared" si="11"/>
        <v>0.09</v>
      </c>
      <c r="W20" s="83">
        <f t="shared" si="12"/>
        <v>0.09</v>
      </c>
      <c r="X20" s="83">
        <f t="shared" si="13"/>
        <v>0.09</v>
      </c>
      <c r="Y20" s="83">
        <f t="shared" si="14"/>
        <v>0.08</v>
      </c>
      <c r="Z20" s="83">
        <f t="shared" si="15"/>
        <v>0.09</v>
      </c>
      <c r="AA20" s="83">
        <f t="shared" si="16"/>
        <v>0.08</v>
      </c>
      <c r="AB20" s="83">
        <f t="shared" si="17"/>
        <v>0.09</v>
      </c>
      <c r="AC20" s="83">
        <f t="shared" si="18"/>
        <v>0.09</v>
      </c>
      <c r="AD20" s="83">
        <f t="shared" si="19"/>
        <v>0.11</v>
      </c>
      <c r="AE20" s="83">
        <f t="shared" si="20"/>
        <v>0.08</v>
      </c>
      <c r="AF20" s="83">
        <f t="shared" si="21"/>
        <v>0.09</v>
      </c>
      <c r="AG20" s="83">
        <f t="shared" si="22"/>
        <v>0.08</v>
      </c>
      <c r="AH20" s="83">
        <f t="shared" si="23"/>
        <v>0.08</v>
      </c>
      <c r="AI20" s="83">
        <f t="shared" si="24"/>
        <v>0.09</v>
      </c>
      <c r="AJ20" s="83">
        <f t="shared" si="25"/>
        <v>0.08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268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1.9500000000000006</v>
      </c>
      <c r="D50" s="16">
        <f>SUMIF(G4:G43,"*下層*",F4:F43)</f>
        <v>0</v>
      </c>
      <c r="E50" s="4">
        <f>SUM(F4:F43)</f>
        <v>1.9500000000000006</v>
      </c>
      <c r="F50" s="13"/>
      <c r="G50" s="17">
        <f>C50*100</f>
        <v>195.00000000000006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形状比＝69、Sr＝22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1.2800000000000002</v>
      </c>
      <c r="D57" s="16">
        <f>SUMIF(H4:H43,"▲",F4:F43)</f>
        <v>0</v>
      </c>
      <c r="E57" s="16">
        <f>SUM(C57:D57)</f>
        <v>1.2800000000000002</v>
      </c>
      <c r="F57" s="13"/>
      <c r="G57" s="19">
        <f>C57*100</f>
        <v>128.00000000000003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76.5</v>
      </c>
      <c r="D61" s="20" t="str">
        <f>IF(D47&gt;0,ROUND(D54/D47*100,1),"")</f>
        <v/>
      </c>
      <c r="E61" s="20">
        <f>ROUND(E54/E47*100,1)</f>
        <v>76.5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65.599999999999994</v>
      </c>
      <c r="D62" s="20" t="str">
        <f>IF(D47&gt;0,ROUND(D57/D50*100,1),"")</f>
        <v/>
      </c>
      <c r="E62" s="20">
        <f>ROUND(E57/E50*100,1)</f>
        <v>65.599999999999994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0.67000000000000037</v>
      </c>
      <c r="D69" s="16" t="str">
        <f>IF(D66&gt;0,D50-D57,"")</f>
        <v/>
      </c>
      <c r="E69" s="4">
        <f>SUM(C69:D69)</f>
        <v>0.67000000000000037</v>
      </c>
      <c r="F69" s="13"/>
      <c r="G69" s="17">
        <f>C69*100</f>
        <v>67.000000000000043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67" priority="16" stopIfTrue="1">
      <formula>AND(($H4="スギ"),(#REF!&lt;12))</formula>
    </cfRule>
  </conditionalFormatting>
  <conditionalFormatting sqref="L4:L43">
    <cfRule type="expression" dxfId="366" priority="15" stopIfTrue="1">
      <formula>AND(($H4="スギ"),(#REF!&lt;22),(#REF!&gt;=12))</formula>
    </cfRule>
  </conditionalFormatting>
  <conditionalFormatting sqref="M4:M43">
    <cfRule type="expression" dxfId="365" priority="14" stopIfTrue="1">
      <formula>AND(($H4="スギ"),(#REF!&lt;32),(#REF!&gt;=22))</formula>
    </cfRule>
  </conditionalFormatting>
  <conditionalFormatting sqref="N4:N43">
    <cfRule type="expression" dxfId="364" priority="13" stopIfTrue="1">
      <formula>AND(($H4="スギ"),(#REF!&lt;42),(#REF!&gt;=32))</formula>
    </cfRule>
  </conditionalFormatting>
  <conditionalFormatting sqref="U4:U43 Z4:AF43 AJ4:AJ43 O4:P43">
    <cfRule type="expression" dxfId="363" priority="12" stopIfTrue="1">
      <formula>AND(($H4="スギ"),(#REF!&gt;=42))</formula>
    </cfRule>
  </conditionalFormatting>
  <conditionalFormatting sqref="Q4:Q43 AA4:AA43">
    <cfRule type="expression" dxfId="362" priority="11" stopIfTrue="1">
      <formula>AND(($H4="ヒノキ"),(#REF!&lt;12))</formula>
    </cfRule>
  </conditionalFormatting>
  <conditionalFormatting sqref="R4:R43 AB4:AE43">
    <cfRule type="expression" dxfId="361" priority="10" stopIfTrue="1">
      <formula>AND(($H4="ヒノキ"),(#REF!&lt;22),(#REF!&gt;=12))</formula>
    </cfRule>
  </conditionalFormatting>
  <conditionalFormatting sqref="S4:S43">
    <cfRule type="expression" dxfId="360" priority="9" stopIfTrue="1">
      <formula>AND(($H4="ヒノキ"),(#REF!&lt;32),(#REF!&gt;=22))</formula>
    </cfRule>
  </conditionalFormatting>
  <conditionalFormatting sqref="T4:U43 Z4:AF43 AJ4:AJ43">
    <cfRule type="expression" dxfId="359" priority="8" stopIfTrue="1">
      <formula>AND(($H4="ヒノキ"),(#REF!&gt;=32))</formula>
    </cfRule>
  </conditionalFormatting>
  <conditionalFormatting sqref="V4:V43 AA4:AA43">
    <cfRule type="expression" dxfId="358" priority="7" stopIfTrue="1">
      <formula>AND(($H4="アカマツ"),(#REF!&lt;12))</formula>
    </cfRule>
  </conditionalFormatting>
  <conditionalFormatting sqref="W4:W43 AB4:AB43">
    <cfRule type="expression" dxfId="357" priority="6" stopIfTrue="1">
      <formula>AND(($H4="アカマツ"),(#REF!&lt;22),(#REF!&gt;=12))</formula>
    </cfRule>
  </conditionalFormatting>
  <conditionalFormatting sqref="X4:X43 AC4:AC43">
    <cfRule type="expression" dxfId="356" priority="5" stopIfTrue="1">
      <formula>AND(($H4="アカマツ"),(#REF!&lt;42),(#REF!&gt;=22))</formula>
    </cfRule>
  </conditionalFormatting>
  <conditionalFormatting sqref="Y4:AF43 AJ4:AJ43">
    <cfRule type="expression" dxfId="355" priority="4" stopIfTrue="1">
      <formula>AND(($H4="アカマツ"),(#REF!&gt;=42))</formula>
    </cfRule>
  </conditionalFormatting>
  <conditionalFormatting sqref="AG4:AG43">
    <cfRule type="expression" dxfId="354" priority="3" stopIfTrue="1">
      <formula>AND(($H4&lt;&gt;"スギ"),($H4&lt;&gt;"ヒノキ"),($H4&lt;&gt;"アカマツ"),(#REF!&lt;12))</formula>
    </cfRule>
  </conditionalFormatting>
  <conditionalFormatting sqref="AH4:AH43">
    <cfRule type="expression" dxfId="3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AJ120"/>
  <sheetViews>
    <sheetView showGridLines="0" view="pageBreakPreview" topLeftCell="A19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269</v>
      </c>
      <c r="B2" s="109"/>
      <c r="C2" s="109"/>
      <c r="D2" s="109"/>
      <c r="E2" s="109"/>
      <c r="F2" s="109"/>
      <c r="G2" s="109"/>
      <c r="H2" s="110" t="s">
        <v>135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741</v>
      </c>
      <c r="B4" s="108" t="s">
        <v>63</v>
      </c>
      <c r="C4" s="108"/>
      <c r="D4" s="82">
        <v>16</v>
      </c>
      <c r="E4" s="82">
        <v>13</v>
      </c>
      <c r="F4" s="4">
        <f t="shared" ref="F4:F43" si="0">IF(D4&gt;0,IF(B4="スギ",P4,IF(B4="ヒノキ",U4,IF(B4="アカマツ",Z4,IF(B4="カラマツ",AF4,AJ4)))),"")</f>
        <v>0.12</v>
      </c>
      <c r="G4" s="5" t="s">
        <v>69</v>
      </c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0.13</v>
      </c>
      <c r="L4" s="83">
        <f t="shared" ref="L4:L43" si="2">ROUND(10^(-5+0.73504+1.83346*LOG(D4)+1.06569*LOG(E4)),2)</f>
        <v>0.13</v>
      </c>
      <c r="M4" s="83">
        <f t="shared" ref="M4:M43" si="3">ROUND(10^(-5+0.71514+1.74357*LOG(D4)+1.17719*LOG(E4)),2)</f>
        <v>0.13</v>
      </c>
      <c r="N4" s="83">
        <f t="shared" ref="N4:N43" si="4">ROUND(10^(-5+0.82956+1.76381*LOG(D4)+1.06412*LOG(E4)),2)</f>
        <v>0.14000000000000001</v>
      </c>
      <c r="O4" s="83">
        <f t="shared" ref="O4:O43" si="5">ROUND(10^(-5+0.88226+1.79204*LOG(D4)+0.99303*LOG(E4)),2)</f>
        <v>0.14000000000000001</v>
      </c>
      <c r="P4" s="83">
        <f>HLOOKUP($D4,K$3:O$43,MATCH($A4,$A$3:$A$43,0),1)</f>
        <v>0.13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0.13</v>
      </c>
      <c r="R4" s="83">
        <f t="shared" ref="R4:R43" si="7">ROUND(10^(1.905709*LOG(D4)+1.011385*LOG(E4)-4.293729),2)</f>
        <v>0.13</v>
      </c>
      <c r="S4" s="83">
        <f t="shared" ref="S4:S43" si="8">ROUND(10^(1.771888*LOG(D4)+1.138415*LOG(E4)-4.271259),2)</f>
        <v>0.14000000000000001</v>
      </c>
      <c r="T4" s="83">
        <f t="shared" ref="T4:T43" si="9">ROUND(10^(1.671519*LOG(D4)+1.363617*LOG(E4)-4.404407),2)</f>
        <v>0.13</v>
      </c>
      <c r="U4" s="83">
        <f t="shared" ref="U4:U43" si="10">HLOOKUP($D4,Q$3:T$43,MATCH($A4,$A$3:$A$43,0),1)</f>
        <v>0.13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0.14000000000000001</v>
      </c>
      <c r="W4" s="83">
        <f t="shared" ref="W4:W43" si="12">ROUND(10^(-4.155639+1.847898*LOG(D4)+0.951955*LOG(E4)),2)</f>
        <v>0.13</v>
      </c>
      <c r="X4" s="83">
        <f t="shared" ref="X4:X43" si="13">ROUND(10^(-4.194535+1.804172*LOG(D4)+1.034248*LOG(E4)),2)</f>
        <v>0.13</v>
      </c>
      <c r="Y4" s="83">
        <f t="shared" ref="Y4:Y43" si="14">ROUND(10^(-4.42347+2.006485*LOG(D4)+0.967757*LOG(E4)),2)</f>
        <v>0.12</v>
      </c>
      <c r="Z4" s="83">
        <f t="shared" ref="Z4:Z43" si="15">HLOOKUP($D4,V$3:Y$43,MATCH($A4,$A$3:$A$43,0),1)</f>
        <v>0.13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83">
        <f t="shared" ref="AB4:AB43" si="17">ROUND(10^(1.979213*LOG(D4)+0.998347*LOG(E4)-4.369281),2)</f>
        <v>0.13</v>
      </c>
      <c r="AC4" s="83">
        <f t="shared" ref="AC4:AC43" si="18">ROUND(10^(1.904401*LOG(D4)+1.062478*LOG(E4)-4.348104),2)</f>
        <v>0.13</v>
      </c>
      <c r="AD4" s="83">
        <f t="shared" ref="AD4:AD43" si="19">ROUND(10^(1.640825*LOG(D4)+1.080387*LOG(E4)-3.976731),2)</f>
        <v>0.16</v>
      </c>
      <c r="AE4" s="83">
        <f t="shared" ref="AE4:AE43" si="20">ROUND(10^(1.90887*LOG(D4)+1.088002*LOG(E4)-4.431495),2)</f>
        <v>0.12</v>
      </c>
      <c r="AF4" s="83">
        <f t="shared" ref="AF4:AF43" si="21">HLOOKUP($D4,AA$3:AE$43,MATCH($A4,$A$3:$A$43,0),1)</f>
        <v>0.13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0.12</v>
      </c>
      <c r="AH4" s="83">
        <f t="shared" ref="AH4:AH43" si="23">ROUND(10^(1.93813902*LOG(D4)+0.96697002*LOG(E4)-4.32216295),2)</f>
        <v>0.12</v>
      </c>
      <c r="AI4" s="83">
        <f t="shared" ref="AI4:AI43" si="24">ROUND(10^(1.82464098*LOG(D4)+0.97625989*LOG(E4)-4.15096808),2)</f>
        <v>0.14000000000000001</v>
      </c>
      <c r="AJ4" s="83">
        <f t="shared" ref="AJ4:AJ43" si="25">HLOOKUP($D4,AG$3:AI$43,MATCH($A4,$A$3:$A$43,0),1)</f>
        <v>0.12</v>
      </c>
    </row>
    <row r="5" spans="1:36" ht="12.95" customHeight="1" x14ac:dyDescent="0.15">
      <c r="A5" s="82">
        <v>742</v>
      </c>
      <c r="B5" s="108" t="s">
        <v>63</v>
      </c>
      <c r="C5" s="108"/>
      <c r="D5" s="82">
        <v>14</v>
      </c>
      <c r="E5" s="82">
        <v>10</v>
      </c>
      <c r="F5" s="4">
        <f t="shared" si="0"/>
        <v>7.0000000000000007E-2</v>
      </c>
      <c r="G5" s="5" t="s">
        <v>69</v>
      </c>
      <c r="H5" s="82" t="s">
        <v>65</v>
      </c>
      <c r="I5" s="82"/>
      <c r="J5" s="1" t="s">
        <v>15</v>
      </c>
      <c r="K5" s="83">
        <f t="shared" si="1"/>
        <v>0.08</v>
      </c>
      <c r="L5" s="83">
        <f t="shared" si="2"/>
        <v>0.08</v>
      </c>
      <c r="M5" s="83">
        <f t="shared" si="3"/>
        <v>0.08</v>
      </c>
      <c r="N5" s="83">
        <f t="shared" si="4"/>
        <v>0.08</v>
      </c>
      <c r="O5" s="83">
        <f t="shared" si="5"/>
        <v>0.08</v>
      </c>
      <c r="P5" s="83">
        <f t="shared" ref="P5:P43" si="26">HLOOKUP($D5,K$3:O$43,MATCH(A5,$A$3:$A$43,0),1)</f>
        <v>0.08</v>
      </c>
      <c r="Q5" s="83">
        <f t="shared" si="6"/>
        <v>0.08</v>
      </c>
      <c r="R5" s="83">
        <f t="shared" si="7"/>
        <v>0.08</v>
      </c>
      <c r="S5" s="83">
        <f t="shared" si="8"/>
        <v>0.08</v>
      </c>
      <c r="T5" s="83">
        <f t="shared" si="9"/>
        <v>7.0000000000000007E-2</v>
      </c>
      <c r="U5" s="83">
        <f t="shared" si="10"/>
        <v>0.08</v>
      </c>
      <c r="V5" s="83">
        <f t="shared" si="11"/>
        <v>0.08</v>
      </c>
      <c r="W5" s="83">
        <f t="shared" si="12"/>
        <v>0.08</v>
      </c>
      <c r="X5" s="83">
        <f t="shared" si="13"/>
        <v>0.08</v>
      </c>
      <c r="Y5" s="83">
        <f t="shared" si="14"/>
        <v>7.0000000000000007E-2</v>
      </c>
      <c r="Z5" s="83">
        <f t="shared" si="15"/>
        <v>0.08</v>
      </c>
      <c r="AA5" s="83">
        <f t="shared" si="16"/>
        <v>7.0000000000000007E-2</v>
      </c>
      <c r="AB5" s="83">
        <f t="shared" si="17"/>
        <v>0.08</v>
      </c>
      <c r="AC5" s="83">
        <f t="shared" si="18"/>
        <v>0.08</v>
      </c>
      <c r="AD5" s="83">
        <f t="shared" si="19"/>
        <v>0.1</v>
      </c>
      <c r="AE5" s="83">
        <f t="shared" si="20"/>
        <v>7.0000000000000007E-2</v>
      </c>
      <c r="AF5" s="83">
        <f t="shared" si="21"/>
        <v>0.08</v>
      </c>
      <c r="AG5" s="83">
        <f t="shared" si="22"/>
        <v>7.0000000000000007E-2</v>
      </c>
      <c r="AH5" s="83">
        <f t="shared" si="23"/>
        <v>7.0000000000000007E-2</v>
      </c>
      <c r="AI5" s="83">
        <f t="shared" si="24"/>
        <v>0.08</v>
      </c>
      <c r="AJ5" s="83">
        <f t="shared" si="25"/>
        <v>7.0000000000000007E-2</v>
      </c>
    </row>
    <row r="6" spans="1:36" ht="12.95" customHeight="1" x14ac:dyDescent="0.15">
      <c r="A6" s="82">
        <v>743</v>
      </c>
      <c r="B6" s="108" t="s">
        <v>63</v>
      </c>
      <c r="C6" s="108"/>
      <c r="D6" s="82">
        <v>12</v>
      </c>
      <c r="E6" s="82">
        <v>8</v>
      </c>
      <c r="F6" s="4">
        <f t="shared" si="0"/>
        <v>0.04</v>
      </c>
      <c r="G6" s="5" t="s">
        <v>69</v>
      </c>
      <c r="H6" s="82" t="s">
        <v>65</v>
      </c>
      <c r="I6" s="82"/>
      <c r="J6" s="1" t="s">
        <v>15</v>
      </c>
      <c r="K6" s="83">
        <f t="shared" si="1"/>
        <v>0.05</v>
      </c>
      <c r="L6" s="83">
        <f t="shared" si="2"/>
        <v>0.05</v>
      </c>
      <c r="M6" s="83">
        <f t="shared" si="3"/>
        <v>0.05</v>
      </c>
      <c r="N6" s="83">
        <f t="shared" si="4"/>
        <v>0.05</v>
      </c>
      <c r="O6" s="83">
        <f t="shared" si="5"/>
        <v>0.05</v>
      </c>
      <c r="P6" s="83">
        <f t="shared" si="26"/>
        <v>0.05</v>
      </c>
      <c r="Q6" s="83">
        <f t="shared" si="6"/>
        <v>0.05</v>
      </c>
      <c r="R6" s="83">
        <f t="shared" si="7"/>
        <v>0.05</v>
      </c>
      <c r="S6" s="83">
        <f t="shared" si="8"/>
        <v>0.05</v>
      </c>
      <c r="T6" s="83">
        <f t="shared" si="9"/>
        <v>0.04</v>
      </c>
      <c r="U6" s="83">
        <f t="shared" si="10"/>
        <v>0.05</v>
      </c>
      <c r="V6" s="83">
        <f t="shared" si="11"/>
        <v>0.05</v>
      </c>
      <c r="W6" s="83">
        <f t="shared" si="12"/>
        <v>0.05</v>
      </c>
      <c r="X6" s="83">
        <f t="shared" si="13"/>
        <v>0.05</v>
      </c>
      <c r="Y6" s="83">
        <f t="shared" si="14"/>
        <v>0.04</v>
      </c>
      <c r="Z6" s="83">
        <f t="shared" si="15"/>
        <v>0.05</v>
      </c>
      <c r="AA6" s="83">
        <f t="shared" si="16"/>
        <v>0.05</v>
      </c>
      <c r="AB6" s="83">
        <f t="shared" si="17"/>
        <v>0.05</v>
      </c>
      <c r="AC6" s="83">
        <f t="shared" si="18"/>
        <v>0.05</v>
      </c>
      <c r="AD6" s="83">
        <f t="shared" si="19"/>
        <v>0.06</v>
      </c>
      <c r="AE6" s="83">
        <f t="shared" si="20"/>
        <v>0.04</v>
      </c>
      <c r="AF6" s="83">
        <f t="shared" si="21"/>
        <v>0.05</v>
      </c>
      <c r="AG6" s="83">
        <f t="shared" si="22"/>
        <v>0.05</v>
      </c>
      <c r="AH6" s="83">
        <f t="shared" si="23"/>
        <v>0.04</v>
      </c>
      <c r="AI6" s="83">
        <f t="shared" si="24"/>
        <v>0.05</v>
      </c>
      <c r="AJ6" s="83">
        <f t="shared" si="25"/>
        <v>0.04</v>
      </c>
    </row>
    <row r="7" spans="1:36" ht="12.95" customHeight="1" x14ac:dyDescent="0.15">
      <c r="A7" s="82">
        <v>744</v>
      </c>
      <c r="B7" s="108" t="s">
        <v>63</v>
      </c>
      <c r="C7" s="108"/>
      <c r="D7" s="82">
        <v>8</v>
      </c>
      <c r="E7" s="82">
        <v>9</v>
      </c>
      <c r="F7" s="4">
        <f t="shared" si="0"/>
        <v>0.02</v>
      </c>
      <c r="G7" s="5" t="s">
        <v>69</v>
      </c>
      <c r="H7" s="82" t="s">
        <v>65</v>
      </c>
      <c r="I7" s="82"/>
      <c r="J7" s="1" t="s">
        <v>15</v>
      </c>
      <c r="K7" s="83">
        <f t="shared" si="1"/>
        <v>0.03</v>
      </c>
      <c r="L7" s="83">
        <f t="shared" si="2"/>
        <v>0.03</v>
      </c>
      <c r="M7" s="83">
        <f t="shared" si="3"/>
        <v>0.03</v>
      </c>
      <c r="N7" s="83">
        <f t="shared" si="4"/>
        <v>0.03</v>
      </c>
      <c r="O7" s="83">
        <f t="shared" si="5"/>
        <v>0.03</v>
      </c>
      <c r="P7" s="83">
        <f t="shared" si="26"/>
        <v>0.03</v>
      </c>
      <c r="Q7" s="83">
        <f t="shared" si="6"/>
        <v>0.03</v>
      </c>
      <c r="R7" s="83">
        <f t="shared" si="7"/>
        <v>0.02</v>
      </c>
      <c r="S7" s="83">
        <f t="shared" si="8"/>
        <v>0.03</v>
      </c>
      <c r="T7" s="83">
        <f t="shared" si="9"/>
        <v>0.03</v>
      </c>
      <c r="U7" s="83">
        <f t="shared" si="10"/>
        <v>0.03</v>
      </c>
      <c r="V7" s="83">
        <f t="shared" si="11"/>
        <v>0.03</v>
      </c>
      <c r="W7" s="83">
        <f t="shared" si="12"/>
        <v>0.03</v>
      </c>
      <c r="X7" s="83">
        <f t="shared" si="13"/>
        <v>0.03</v>
      </c>
      <c r="Y7" s="83">
        <f t="shared" si="14"/>
        <v>0.02</v>
      </c>
      <c r="Z7" s="83">
        <f t="shared" si="15"/>
        <v>0.03</v>
      </c>
      <c r="AA7" s="83">
        <f t="shared" si="16"/>
        <v>0.02</v>
      </c>
      <c r="AB7" s="83">
        <f t="shared" si="17"/>
        <v>0.02</v>
      </c>
      <c r="AC7" s="83">
        <f t="shared" si="18"/>
        <v>0.02</v>
      </c>
      <c r="AD7" s="83">
        <f t="shared" si="19"/>
        <v>0.03</v>
      </c>
      <c r="AE7" s="83">
        <f t="shared" si="20"/>
        <v>0.02</v>
      </c>
      <c r="AF7" s="83">
        <f t="shared" si="21"/>
        <v>0.02</v>
      </c>
      <c r="AG7" s="83">
        <f t="shared" si="22"/>
        <v>0.02</v>
      </c>
      <c r="AH7" s="83">
        <f t="shared" si="23"/>
        <v>0.02</v>
      </c>
      <c r="AI7" s="83">
        <f t="shared" si="24"/>
        <v>0.03</v>
      </c>
      <c r="AJ7" s="83">
        <f t="shared" si="25"/>
        <v>0.02</v>
      </c>
    </row>
    <row r="8" spans="1:36" ht="12.95" customHeight="1" x14ac:dyDescent="0.15">
      <c r="A8" s="82">
        <v>745</v>
      </c>
      <c r="B8" s="108" t="s">
        <v>63</v>
      </c>
      <c r="C8" s="108"/>
      <c r="D8" s="82">
        <v>10</v>
      </c>
      <c r="E8" s="82">
        <v>10</v>
      </c>
      <c r="F8" s="4">
        <f t="shared" si="0"/>
        <v>0.04</v>
      </c>
      <c r="G8" s="5" t="s">
        <v>69</v>
      </c>
      <c r="H8" s="82" t="s">
        <v>65</v>
      </c>
      <c r="I8" s="82"/>
      <c r="J8" s="1" t="s">
        <v>15</v>
      </c>
      <c r="K8" s="83">
        <f t="shared" si="1"/>
        <v>0.04</v>
      </c>
      <c r="L8" s="83">
        <f t="shared" si="2"/>
        <v>0.04</v>
      </c>
      <c r="M8" s="83">
        <f t="shared" si="3"/>
        <v>0.04</v>
      </c>
      <c r="N8" s="83">
        <f t="shared" si="4"/>
        <v>0.05</v>
      </c>
      <c r="O8" s="83">
        <f t="shared" si="5"/>
        <v>0.05</v>
      </c>
      <c r="P8" s="83">
        <f t="shared" si="26"/>
        <v>0.04</v>
      </c>
      <c r="Q8" s="83">
        <f t="shared" si="6"/>
        <v>0.04</v>
      </c>
      <c r="R8" s="83">
        <f t="shared" si="7"/>
        <v>0.04</v>
      </c>
      <c r="S8" s="83">
        <f t="shared" si="8"/>
        <v>0.04</v>
      </c>
      <c r="T8" s="83">
        <f t="shared" si="9"/>
        <v>0.04</v>
      </c>
      <c r="U8" s="83">
        <f t="shared" si="10"/>
        <v>0.04</v>
      </c>
      <c r="V8" s="83">
        <f t="shared" si="11"/>
        <v>0.04</v>
      </c>
      <c r="W8" s="83">
        <f t="shared" si="12"/>
        <v>0.04</v>
      </c>
      <c r="X8" s="83">
        <f t="shared" si="13"/>
        <v>0.04</v>
      </c>
      <c r="Y8" s="83">
        <f t="shared" si="14"/>
        <v>0.04</v>
      </c>
      <c r="Z8" s="83">
        <f t="shared" si="15"/>
        <v>0.04</v>
      </c>
      <c r="AA8" s="83">
        <f t="shared" si="16"/>
        <v>0.04</v>
      </c>
      <c r="AB8" s="83">
        <f t="shared" si="17"/>
        <v>0.04</v>
      </c>
      <c r="AC8" s="83">
        <f t="shared" si="18"/>
        <v>0.04</v>
      </c>
      <c r="AD8" s="83">
        <f t="shared" si="19"/>
        <v>0.06</v>
      </c>
      <c r="AE8" s="83">
        <f t="shared" si="20"/>
        <v>0.04</v>
      </c>
      <c r="AF8" s="83">
        <f t="shared" si="21"/>
        <v>0.04</v>
      </c>
      <c r="AG8" s="83">
        <f t="shared" si="22"/>
        <v>0.04</v>
      </c>
      <c r="AH8" s="83">
        <f t="shared" si="23"/>
        <v>0.04</v>
      </c>
      <c r="AI8" s="83">
        <f t="shared" si="24"/>
        <v>0.04</v>
      </c>
      <c r="AJ8" s="83">
        <f t="shared" si="25"/>
        <v>0.04</v>
      </c>
    </row>
    <row r="9" spans="1:36" ht="12.95" customHeight="1" x14ac:dyDescent="0.15">
      <c r="A9" s="82">
        <v>746</v>
      </c>
      <c r="B9" s="108" t="s">
        <v>63</v>
      </c>
      <c r="C9" s="108"/>
      <c r="D9" s="82">
        <v>10</v>
      </c>
      <c r="E9" s="82">
        <v>9</v>
      </c>
      <c r="F9" s="4">
        <f t="shared" si="0"/>
        <v>0.04</v>
      </c>
      <c r="G9" s="5"/>
      <c r="H9" s="82" t="s">
        <v>65</v>
      </c>
      <c r="I9" s="82"/>
      <c r="J9" s="1" t="s">
        <v>15</v>
      </c>
      <c r="K9" s="83">
        <f t="shared" si="1"/>
        <v>0.04</v>
      </c>
      <c r="L9" s="83">
        <f t="shared" si="2"/>
        <v>0.04</v>
      </c>
      <c r="M9" s="83">
        <f t="shared" si="3"/>
        <v>0.04</v>
      </c>
      <c r="N9" s="83">
        <f t="shared" si="4"/>
        <v>0.04</v>
      </c>
      <c r="O9" s="83">
        <f t="shared" si="5"/>
        <v>0.04</v>
      </c>
      <c r="P9" s="83">
        <f t="shared" si="26"/>
        <v>0.04</v>
      </c>
      <c r="Q9" s="83">
        <f t="shared" si="6"/>
        <v>0.04</v>
      </c>
      <c r="R9" s="83">
        <f t="shared" si="7"/>
        <v>0.04</v>
      </c>
      <c r="S9" s="83">
        <f t="shared" si="8"/>
        <v>0.04</v>
      </c>
      <c r="T9" s="83">
        <f t="shared" si="9"/>
        <v>0.04</v>
      </c>
      <c r="U9" s="83">
        <f t="shared" si="10"/>
        <v>0.04</v>
      </c>
      <c r="V9" s="83">
        <f t="shared" si="11"/>
        <v>0.04</v>
      </c>
      <c r="W9" s="83">
        <f t="shared" si="12"/>
        <v>0.04</v>
      </c>
      <c r="X9" s="83">
        <f t="shared" si="13"/>
        <v>0.04</v>
      </c>
      <c r="Y9" s="83">
        <f t="shared" si="14"/>
        <v>0.03</v>
      </c>
      <c r="Z9" s="83">
        <f t="shared" si="15"/>
        <v>0.04</v>
      </c>
      <c r="AA9" s="83">
        <f t="shared" si="16"/>
        <v>0.04</v>
      </c>
      <c r="AB9" s="83">
        <f t="shared" si="17"/>
        <v>0.04</v>
      </c>
      <c r="AC9" s="83">
        <f t="shared" si="18"/>
        <v>0.04</v>
      </c>
      <c r="AD9" s="83">
        <f t="shared" si="19"/>
        <v>0.05</v>
      </c>
      <c r="AE9" s="83">
        <f t="shared" si="20"/>
        <v>0.03</v>
      </c>
      <c r="AF9" s="83">
        <f t="shared" si="21"/>
        <v>0.04</v>
      </c>
      <c r="AG9" s="83">
        <f t="shared" si="22"/>
        <v>0.04</v>
      </c>
      <c r="AH9" s="83">
        <f t="shared" si="23"/>
        <v>0.03</v>
      </c>
      <c r="AI9" s="83">
        <f t="shared" si="24"/>
        <v>0.04</v>
      </c>
      <c r="AJ9" s="83">
        <f t="shared" si="25"/>
        <v>0.04</v>
      </c>
    </row>
    <row r="10" spans="1:36" ht="12.95" customHeight="1" x14ac:dyDescent="0.15">
      <c r="A10" s="82">
        <v>747</v>
      </c>
      <c r="B10" s="108" t="s">
        <v>60</v>
      </c>
      <c r="C10" s="108"/>
      <c r="D10" s="82">
        <v>16</v>
      </c>
      <c r="E10" s="82">
        <v>11</v>
      </c>
      <c r="F10" s="4">
        <f t="shared" si="0"/>
        <v>0.1</v>
      </c>
      <c r="G10" s="5" t="s">
        <v>69</v>
      </c>
      <c r="H10" s="82" t="s">
        <v>65</v>
      </c>
      <c r="I10" s="82"/>
      <c r="J10" s="1" t="s">
        <v>15</v>
      </c>
      <c r="K10" s="83">
        <f t="shared" si="1"/>
        <v>0.11</v>
      </c>
      <c r="L10" s="83">
        <f t="shared" si="2"/>
        <v>0.11</v>
      </c>
      <c r="M10" s="83">
        <f t="shared" si="3"/>
        <v>0.11</v>
      </c>
      <c r="N10" s="83">
        <f t="shared" si="4"/>
        <v>0.12</v>
      </c>
      <c r="O10" s="83">
        <f t="shared" si="5"/>
        <v>0.12</v>
      </c>
      <c r="P10" s="83">
        <f t="shared" si="26"/>
        <v>0.11</v>
      </c>
      <c r="Q10" s="83">
        <f t="shared" si="6"/>
        <v>0.11</v>
      </c>
      <c r="R10" s="83">
        <f t="shared" si="7"/>
        <v>0.11</v>
      </c>
      <c r="S10" s="83">
        <f t="shared" si="8"/>
        <v>0.11</v>
      </c>
      <c r="T10" s="83">
        <f t="shared" si="9"/>
        <v>0.11</v>
      </c>
      <c r="U10" s="83">
        <f t="shared" si="10"/>
        <v>0.11</v>
      </c>
      <c r="V10" s="83">
        <f t="shared" si="11"/>
        <v>0.12</v>
      </c>
      <c r="W10" s="83">
        <f t="shared" si="12"/>
        <v>0.12</v>
      </c>
      <c r="X10" s="83">
        <f t="shared" si="13"/>
        <v>0.11</v>
      </c>
      <c r="Y10" s="83">
        <f t="shared" si="14"/>
        <v>0.1</v>
      </c>
      <c r="Z10" s="83">
        <f t="shared" si="15"/>
        <v>0.12</v>
      </c>
      <c r="AA10" s="83">
        <f t="shared" si="16"/>
        <v>0.1</v>
      </c>
      <c r="AB10" s="83">
        <f t="shared" si="17"/>
        <v>0.11</v>
      </c>
      <c r="AC10" s="83">
        <f t="shared" si="18"/>
        <v>0.11</v>
      </c>
      <c r="AD10" s="83">
        <f t="shared" si="19"/>
        <v>0.13</v>
      </c>
      <c r="AE10" s="83">
        <f t="shared" si="20"/>
        <v>0.1</v>
      </c>
      <c r="AF10" s="83">
        <f t="shared" si="21"/>
        <v>0.11</v>
      </c>
      <c r="AG10" s="83">
        <f t="shared" si="22"/>
        <v>0.1</v>
      </c>
      <c r="AH10" s="83">
        <f t="shared" si="23"/>
        <v>0.1</v>
      </c>
      <c r="AI10" s="83">
        <f t="shared" si="24"/>
        <v>0.12</v>
      </c>
      <c r="AJ10" s="83">
        <f t="shared" si="25"/>
        <v>0.1</v>
      </c>
    </row>
    <row r="11" spans="1:36" ht="12.95" customHeight="1" x14ac:dyDescent="0.15">
      <c r="A11" s="82">
        <v>748</v>
      </c>
      <c r="B11" s="108" t="s">
        <v>60</v>
      </c>
      <c r="C11" s="108"/>
      <c r="D11" s="82">
        <v>8</v>
      </c>
      <c r="E11" s="82">
        <v>8</v>
      </c>
      <c r="F11" s="4">
        <f t="shared" si="0"/>
        <v>0.02</v>
      </c>
      <c r="G11" s="5" t="s">
        <v>69</v>
      </c>
      <c r="H11" s="82" t="s">
        <v>65</v>
      </c>
      <c r="I11" s="82"/>
      <c r="J11" s="1" t="s">
        <v>15</v>
      </c>
      <c r="K11" s="83">
        <f t="shared" si="1"/>
        <v>0.02</v>
      </c>
      <c r="L11" s="83">
        <f t="shared" si="2"/>
        <v>0.02</v>
      </c>
      <c r="M11" s="83">
        <f t="shared" si="3"/>
        <v>0.02</v>
      </c>
      <c r="N11" s="83">
        <f t="shared" si="4"/>
        <v>0.02</v>
      </c>
      <c r="O11" s="83">
        <f t="shared" si="5"/>
        <v>0.02</v>
      </c>
      <c r="P11" s="83">
        <f t="shared" si="26"/>
        <v>0.02</v>
      </c>
      <c r="Q11" s="83">
        <f t="shared" si="6"/>
        <v>0.02</v>
      </c>
      <c r="R11" s="83">
        <f t="shared" si="7"/>
        <v>0.02</v>
      </c>
      <c r="S11" s="83">
        <f t="shared" si="8"/>
        <v>0.02</v>
      </c>
      <c r="T11" s="83">
        <f t="shared" si="9"/>
        <v>0.02</v>
      </c>
      <c r="U11" s="83">
        <f t="shared" si="10"/>
        <v>0.02</v>
      </c>
      <c r="V11" s="83">
        <f t="shared" si="11"/>
        <v>0.02</v>
      </c>
      <c r="W11" s="83">
        <f t="shared" si="12"/>
        <v>0.02</v>
      </c>
      <c r="X11" s="83">
        <f t="shared" si="13"/>
        <v>0.02</v>
      </c>
      <c r="Y11" s="83">
        <f t="shared" si="14"/>
        <v>0.02</v>
      </c>
      <c r="Z11" s="83">
        <f t="shared" si="15"/>
        <v>0.02</v>
      </c>
      <c r="AA11" s="83">
        <f t="shared" si="16"/>
        <v>0.02</v>
      </c>
      <c r="AB11" s="83">
        <f t="shared" si="17"/>
        <v>0.02</v>
      </c>
      <c r="AC11" s="83">
        <f t="shared" si="18"/>
        <v>0.02</v>
      </c>
      <c r="AD11" s="83">
        <f t="shared" si="19"/>
        <v>0.03</v>
      </c>
      <c r="AE11" s="83">
        <f t="shared" si="20"/>
        <v>0.02</v>
      </c>
      <c r="AF11" s="83">
        <f t="shared" si="21"/>
        <v>0.02</v>
      </c>
      <c r="AG11" s="83">
        <f t="shared" si="22"/>
        <v>0.02</v>
      </c>
      <c r="AH11" s="83">
        <f t="shared" si="23"/>
        <v>0.02</v>
      </c>
      <c r="AI11" s="83">
        <f t="shared" si="24"/>
        <v>0.02</v>
      </c>
      <c r="AJ11" s="83">
        <f t="shared" si="25"/>
        <v>0.02</v>
      </c>
    </row>
    <row r="12" spans="1:36" ht="12.95" customHeight="1" x14ac:dyDescent="0.15">
      <c r="A12" s="82">
        <v>749</v>
      </c>
      <c r="B12" s="108" t="s">
        <v>63</v>
      </c>
      <c r="C12" s="108"/>
      <c r="D12" s="82">
        <v>10</v>
      </c>
      <c r="E12" s="82">
        <v>9</v>
      </c>
      <c r="F12" s="4">
        <f t="shared" si="0"/>
        <v>0.04</v>
      </c>
      <c r="G12" s="5" t="s">
        <v>69</v>
      </c>
      <c r="H12" s="82" t="s">
        <v>65</v>
      </c>
      <c r="I12" s="82"/>
      <c r="J12" s="1" t="s">
        <v>15</v>
      </c>
      <c r="K12" s="83">
        <f t="shared" si="1"/>
        <v>0.04</v>
      </c>
      <c r="L12" s="83">
        <f t="shared" si="2"/>
        <v>0.04</v>
      </c>
      <c r="M12" s="83">
        <f t="shared" si="3"/>
        <v>0.04</v>
      </c>
      <c r="N12" s="83">
        <f t="shared" si="4"/>
        <v>0.04</v>
      </c>
      <c r="O12" s="83">
        <f t="shared" si="5"/>
        <v>0.04</v>
      </c>
      <c r="P12" s="83">
        <f t="shared" si="26"/>
        <v>0.04</v>
      </c>
      <c r="Q12" s="83">
        <f t="shared" si="6"/>
        <v>0.04</v>
      </c>
      <c r="R12" s="83">
        <f t="shared" si="7"/>
        <v>0.04</v>
      </c>
      <c r="S12" s="83">
        <f t="shared" si="8"/>
        <v>0.04</v>
      </c>
      <c r="T12" s="83">
        <f t="shared" si="9"/>
        <v>0.04</v>
      </c>
      <c r="U12" s="83">
        <f t="shared" si="10"/>
        <v>0.04</v>
      </c>
      <c r="V12" s="83">
        <f t="shared" si="11"/>
        <v>0.04</v>
      </c>
      <c r="W12" s="83">
        <f t="shared" si="12"/>
        <v>0.04</v>
      </c>
      <c r="X12" s="83">
        <f t="shared" si="13"/>
        <v>0.04</v>
      </c>
      <c r="Y12" s="83">
        <f t="shared" si="14"/>
        <v>0.03</v>
      </c>
      <c r="Z12" s="83">
        <f t="shared" si="15"/>
        <v>0.04</v>
      </c>
      <c r="AA12" s="83">
        <f t="shared" si="16"/>
        <v>0.04</v>
      </c>
      <c r="AB12" s="83">
        <f t="shared" si="17"/>
        <v>0.04</v>
      </c>
      <c r="AC12" s="83">
        <f t="shared" si="18"/>
        <v>0.04</v>
      </c>
      <c r="AD12" s="83">
        <f t="shared" si="19"/>
        <v>0.05</v>
      </c>
      <c r="AE12" s="83">
        <f t="shared" si="20"/>
        <v>0.03</v>
      </c>
      <c r="AF12" s="83">
        <f t="shared" si="21"/>
        <v>0.04</v>
      </c>
      <c r="AG12" s="83">
        <f t="shared" si="22"/>
        <v>0.04</v>
      </c>
      <c r="AH12" s="83">
        <f t="shared" si="23"/>
        <v>0.03</v>
      </c>
      <c r="AI12" s="83">
        <f t="shared" si="24"/>
        <v>0.04</v>
      </c>
      <c r="AJ12" s="83">
        <f t="shared" si="25"/>
        <v>0.04</v>
      </c>
    </row>
    <row r="13" spans="1:36" ht="12.95" customHeight="1" x14ac:dyDescent="0.15">
      <c r="A13" s="82">
        <v>750</v>
      </c>
      <c r="B13" s="108" t="s">
        <v>63</v>
      </c>
      <c r="C13" s="108"/>
      <c r="D13" s="82">
        <v>16</v>
      </c>
      <c r="E13" s="82">
        <v>13</v>
      </c>
      <c r="F13" s="4">
        <f t="shared" si="0"/>
        <v>0.12</v>
      </c>
      <c r="G13" s="5" t="s">
        <v>69</v>
      </c>
      <c r="H13" s="82"/>
      <c r="I13" s="82"/>
      <c r="J13" s="1" t="s">
        <v>15</v>
      </c>
      <c r="K13" s="83">
        <f t="shared" si="1"/>
        <v>0.13</v>
      </c>
      <c r="L13" s="83">
        <f t="shared" si="2"/>
        <v>0.13</v>
      </c>
      <c r="M13" s="83">
        <f t="shared" si="3"/>
        <v>0.13</v>
      </c>
      <c r="N13" s="83">
        <f t="shared" si="4"/>
        <v>0.14000000000000001</v>
      </c>
      <c r="O13" s="83">
        <f t="shared" si="5"/>
        <v>0.14000000000000001</v>
      </c>
      <c r="P13" s="83">
        <f t="shared" si="26"/>
        <v>0.13</v>
      </c>
      <c r="Q13" s="83">
        <f t="shared" si="6"/>
        <v>0.13</v>
      </c>
      <c r="R13" s="83">
        <f t="shared" si="7"/>
        <v>0.13</v>
      </c>
      <c r="S13" s="83">
        <f t="shared" si="8"/>
        <v>0.14000000000000001</v>
      </c>
      <c r="T13" s="83">
        <f t="shared" si="9"/>
        <v>0.13</v>
      </c>
      <c r="U13" s="83">
        <f t="shared" si="10"/>
        <v>0.13</v>
      </c>
      <c r="V13" s="83">
        <f t="shared" si="11"/>
        <v>0.14000000000000001</v>
      </c>
      <c r="W13" s="83">
        <f t="shared" si="12"/>
        <v>0.13</v>
      </c>
      <c r="X13" s="83">
        <f t="shared" si="13"/>
        <v>0.13</v>
      </c>
      <c r="Y13" s="83">
        <f t="shared" si="14"/>
        <v>0.12</v>
      </c>
      <c r="Z13" s="83">
        <f t="shared" si="15"/>
        <v>0.13</v>
      </c>
      <c r="AA13" s="83">
        <f t="shared" si="16"/>
        <v>0.12</v>
      </c>
      <c r="AB13" s="83">
        <f t="shared" si="17"/>
        <v>0.13</v>
      </c>
      <c r="AC13" s="83">
        <f t="shared" si="18"/>
        <v>0.13</v>
      </c>
      <c r="AD13" s="83">
        <f t="shared" si="19"/>
        <v>0.16</v>
      </c>
      <c r="AE13" s="83">
        <f t="shared" si="20"/>
        <v>0.12</v>
      </c>
      <c r="AF13" s="83">
        <f t="shared" si="21"/>
        <v>0.13</v>
      </c>
      <c r="AG13" s="83">
        <f t="shared" si="22"/>
        <v>0.12</v>
      </c>
      <c r="AH13" s="83">
        <f t="shared" si="23"/>
        <v>0.12</v>
      </c>
      <c r="AI13" s="83">
        <f t="shared" si="24"/>
        <v>0.14000000000000001</v>
      </c>
      <c r="AJ13" s="83">
        <f t="shared" si="25"/>
        <v>0.12</v>
      </c>
    </row>
    <row r="14" spans="1:36" ht="12.95" customHeight="1" x14ac:dyDescent="0.15">
      <c r="A14" s="82">
        <v>751</v>
      </c>
      <c r="B14" s="108" t="s">
        <v>86</v>
      </c>
      <c r="C14" s="108"/>
      <c r="D14" s="82">
        <v>14</v>
      </c>
      <c r="E14" s="82">
        <v>6</v>
      </c>
      <c r="F14" s="4">
        <f t="shared" si="0"/>
        <v>0.04</v>
      </c>
      <c r="G14" s="5"/>
      <c r="H14" s="82" t="s">
        <v>65</v>
      </c>
      <c r="I14" s="82"/>
      <c r="J14" s="1" t="s">
        <v>15</v>
      </c>
      <c r="K14" s="83">
        <f t="shared" si="1"/>
        <v>0.05</v>
      </c>
      <c r="L14" s="83">
        <f t="shared" si="2"/>
        <v>0.05</v>
      </c>
      <c r="M14" s="83">
        <f t="shared" si="3"/>
        <v>0.04</v>
      </c>
      <c r="N14" s="83">
        <f t="shared" si="4"/>
        <v>0.05</v>
      </c>
      <c r="O14" s="83">
        <f t="shared" si="5"/>
        <v>0.05</v>
      </c>
      <c r="P14" s="83">
        <f t="shared" si="26"/>
        <v>0.05</v>
      </c>
      <c r="Q14" s="83">
        <f t="shared" si="6"/>
        <v>0.05</v>
      </c>
      <c r="R14" s="83">
        <f t="shared" si="7"/>
        <v>0.05</v>
      </c>
      <c r="S14" s="83">
        <f t="shared" si="8"/>
        <v>0.04</v>
      </c>
      <c r="T14" s="83">
        <f t="shared" si="9"/>
        <v>0.04</v>
      </c>
      <c r="U14" s="83">
        <f t="shared" si="10"/>
        <v>0.05</v>
      </c>
      <c r="V14" s="83">
        <f t="shared" si="11"/>
        <v>0.05</v>
      </c>
      <c r="W14" s="83">
        <f t="shared" si="12"/>
        <v>0.05</v>
      </c>
      <c r="X14" s="83">
        <f t="shared" si="13"/>
        <v>0.05</v>
      </c>
      <c r="Y14" s="83">
        <f t="shared" si="14"/>
        <v>0.04</v>
      </c>
      <c r="Z14" s="83">
        <f t="shared" si="15"/>
        <v>0.05</v>
      </c>
      <c r="AA14" s="83">
        <f t="shared" si="16"/>
        <v>0.05</v>
      </c>
      <c r="AB14" s="83">
        <f t="shared" si="17"/>
        <v>0.05</v>
      </c>
      <c r="AC14" s="83">
        <f t="shared" si="18"/>
        <v>0.05</v>
      </c>
      <c r="AD14" s="83">
        <f t="shared" si="19"/>
        <v>0.06</v>
      </c>
      <c r="AE14" s="83">
        <f t="shared" si="20"/>
        <v>0.04</v>
      </c>
      <c r="AF14" s="83">
        <f t="shared" si="21"/>
        <v>0.05</v>
      </c>
      <c r="AG14" s="83">
        <f t="shared" si="22"/>
        <v>0.05</v>
      </c>
      <c r="AH14" s="83">
        <f t="shared" si="23"/>
        <v>0.04</v>
      </c>
      <c r="AI14" s="83">
        <f t="shared" si="24"/>
        <v>0.05</v>
      </c>
      <c r="AJ14" s="83">
        <f t="shared" si="25"/>
        <v>0.04</v>
      </c>
    </row>
    <row r="15" spans="1:36" ht="12.95" customHeight="1" x14ac:dyDescent="0.15">
      <c r="A15" s="82">
        <v>752</v>
      </c>
      <c r="B15" s="108" t="s">
        <v>63</v>
      </c>
      <c r="C15" s="108"/>
      <c r="D15" s="82">
        <v>12</v>
      </c>
      <c r="E15" s="82">
        <v>10</v>
      </c>
      <c r="F15" s="4">
        <f t="shared" si="0"/>
        <v>0.05</v>
      </c>
      <c r="G15" s="82"/>
      <c r="H15" s="82"/>
      <c r="I15" s="82"/>
      <c r="J15" s="1" t="s">
        <v>15</v>
      </c>
      <c r="K15" s="83">
        <f t="shared" si="1"/>
        <v>0.06</v>
      </c>
      <c r="L15" s="83">
        <f t="shared" si="2"/>
        <v>0.06</v>
      </c>
      <c r="M15" s="83">
        <f t="shared" si="3"/>
        <v>0.06</v>
      </c>
      <c r="N15" s="83">
        <f t="shared" si="4"/>
        <v>0.06</v>
      </c>
      <c r="O15" s="83">
        <f t="shared" si="5"/>
        <v>0.06</v>
      </c>
      <c r="P15" s="83">
        <f t="shared" si="26"/>
        <v>0.06</v>
      </c>
      <c r="Q15" s="83">
        <f t="shared" si="6"/>
        <v>0.06</v>
      </c>
      <c r="R15" s="83">
        <f t="shared" si="7"/>
        <v>0.06</v>
      </c>
      <c r="S15" s="83">
        <f t="shared" si="8"/>
        <v>0.06</v>
      </c>
      <c r="T15" s="83">
        <f t="shared" si="9"/>
        <v>0.06</v>
      </c>
      <c r="U15" s="83">
        <f t="shared" si="10"/>
        <v>0.06</v>
      </c>
      <c r="V15" s="83">
        <f t="shared" si="11"/>
        <v>0.06</v>
      </c>
      <c r="W15" s="83">
        <f t="shared" si="12"/>
        <v>0.06</v>
      </c>
      <c r="X15" s="83">
        <f t="shared" si="13"/>
        <v>0.06</v>
      </c>
      <c r="Y15" s="83">
        <f t="shared" si="14"/>
        <v>0.05</v>
      </c>
      <c r="Z15" s="83">
        <f t="shared" si="15"/>
        <v>0.06</v>
      </c>
      <c r="AA15" s="83">
        <f t="shared" si="16"/>
        <v>0.06</v>
      </c>
      <c r="AB15" s="83">
        <f t="shared" si="17"/>
        <v>0.06</v>
      </c>
      <c r="AC15" s="83">
        <f t="shared" si="18"/>
        <v>0.06</v>
      </c>
      <c r="AD15" s="83">
        <f t="shared" si="19"/>
        <v>7.0000000000000007E-2</v>
      </c>
      <c r="AE15" s="83">
        <f t="shared" si="20"/>
        <v>0.05</v>
      </c>
      <c r="AF15" s="83">
        <f t="shared" si="21"/>
        <v>0.06</v>
      </c>
      <c r="AG15" s="83">
        <f t="shared" si="22"/>
        <v>0.05</v>
      </c>
      <c r="AH15" s="83">
        <f t="shared" si="23"/>
        <v>0.05</v>
      </c>
      <c r="AI15" s="83">
        <f t="shared" si="24"/>
        <v>0.06</v>
      </c>
      <c r="AJ15" s="83">
        <f t="shared" si="25"/>
        <v>0.05</v>
      </c>
    </row>
    <row r="16" spans="1:36" ht="12.95" customHeight="1" x14ac:dyDescent="0.15">
      <c r="A16" s="82">
        <v>753</v>
      </c>
      <c r="B16" s="108" t="s">
        <v>63</v>
      </c>
      <c r="C16" s="108"/>
      <c r="D16" s="82">
        <v>10</v>
      </c>
      <c r="E16" s="82">
        <v>10</v>
      </c>
      <c r="F16" s="4">
        <f t="shared" si="0"/>
        <v>0.04</v>
      </c>
      <c r="G16" s="5"/>
      <c r="H16" s="82" t="s">
        <v>65</v>
      </c>
      <c r="I16" s="82"/>
      <c r="J16" s="1" t="s">
        <v>15</v>
      </c>
      <c r="K16" s="83">
        <f t="shared" si="1"/>
        <v>0.04</v>
      </c>
      <c r="L16" s="83">
        <f t="shared" si="2"/>
        <v>0.04</v>
      </c>
      <c r="M16" s="83">
        <f t="shared" si="3"/>
        <v>0.04</v>
      </c>
      <c r="N16" s="83">
        <f t="shared" si="4"/>
        <v>0.05</v>
      </c>
      <c r="O16" s="83">
        <f t="shared" si="5"/>
        <v>0.05</v>
      </c>
      <c r="P16" s="83">
        <f t="shared" si="26"/>
        <v>0.04</v>
      </c>
      <c r="Q16" s="83">
        <f t="shared" si="6"/>
        <v>0.04</v>
      </c>
      <c r="R16" s="83">
        <f t="shared" si="7"/>
        <v>0.04</v>
      </c>
      <c r="S16" s="83">
        <f t="shared" si="8"/>
        <v>0.04</v>
      </c>
      <c r="T16" s="83">
        <f t="shared" si="9"/>
        <v>0.04</v>
      </c>
      <c r="U16" s="83">
        <f t="shared" si="10"/>
        <v>0.04</v>
      </c>
      <c r="V16" s="83">
        <f t="shared" si="11"/>
        <v>0.04</v>
      </c>
      <c r="W16" s="83">
        <f t="shared" si="12"/>
        <v>0.04</v>
      </c>
      <c r="X16" s="83">
        <f t="shared" si="13"/>
        <v>0.04</v>
      </c>
      <c r="Y16" s="83">
        <f t="shared" si="14"/>
        <v>0.04</v>
      </c>
      <c r="Z16" s="83">
        <f t="shared" si="15"/>
        <v>0.04</v>
      </c>
      <c r="AA16" s="83">
        <f t="shared" si="16"/>
        <v>0.04</v>
      </c>
      <c r="AB16" s="83">
        <f t="shared" si="17"/>
        <v>0.04</v>
      </c>
      <c r="AC16" s="83">
        <f t="shared" si="18"/>
        <v>0.04</v>
      </c>
      <c r="AD16" s="83">
        <f t="shared" si="19"/>
        <v>0.06</v>
      </c>
      <c r="AE16" s="83">
        <f t="shared" si="20"/>
        <v>0.04</v>
      </c>
      <c r="AF16" s="83">
        <f t="shared" si="21"/>
        <v>0.04</v>
      </c>
      <c r="AG16" s="83">
        <f t="shared" si="22"/>
        <v>0.04</v>
      </c>
      <c r="AH16" s="83">
        <f t="shared" si="23"/>
        <v>0.04</v>
      </c>
      <c r="AI16" s="83">
        <f t="shared" si="24"/>
        <v>0.04</v>
      </c>
      <c r="AJ16" s="83">
        <f t="shared" si="25"/>
        <v>0.04</v>
      </c>
    </row>
    <row r="17" spans="1:36" ht="12.95" customHeight="1" x14ac:dyDescent="0.15">
      <c r="A17" s="82">
        <v>754</v>
      </c>
      <c r="B17" s="108" t="s">
        <v>63</v>
      </c>
      <c r="C17" s="108"/>
      <c r="D17" s="82">
        <v>14</v>
      </c>
      <c r="E17" s="82">
        <v>10</v>
      </c>
      <c r="F17" s="4">
        <f t="shared" si="0"/>
        <v>7.0000000000000007E-2</v>
      </c>
      <c r="G17" s="5" t="s">
        <v>69</v>
      </c>
      <c r="H17" s="82"/>
      <c r="I17" s="82"/>
      <c r="J17" s="1" t="s">
        <v>15</v>
      </c>
      <c r="K17" s="83">
        <f t="shared" si="1"/>
        <v>0.08</v>
      </c>
      <c r="L17" s="83">
        <f t="shared" si="2"/>
        <v>0.08</v>
      </c>
      <c r="M17" s="83">
        <f t="shared" si="3"/>
        <v>0.08</v>
      </c>
      <c r="N17" s="83">
        <f t="shared" si="4"/>
        <v>0.08</v>
      </c>
      <c r="O17" s="83">
        <f t="shared" si="5"/>
        <v>0.08</v>
      </c>
      <c r="P17" s="83">
        <f t="shared" si="26"/>
        <v>0.08</v>
      </c>
      <c r="Q17" s="83">
        <f t="shared" si="6"/>
        <v>0.08</v>
      </c>
      <c r="R17" s="83">
        <f t="shared" si="7"/>
        <v>0.08</v>
      </c>
      <c r="S17" s="83">
        <f t="shared" si="8"/>
        <v>0.08</v>
      </c>
      <c r="T17" s="83">
        <f t="shared" si="9"/>
        <v>7.0000000000000007E-2</v>
      </c>
      <c r="U17" s="83">
        <f t="shared" si="10"/>
        <v>0.08</v>
      </c>
      <c r="V17" s="83">
        <f t="shared" si="11"/>
        <v>0.08</v>
      </c>
      <c r="W17" s="83">
        <f t="shared" si="12"/>
        <v>0.08</v>
      </c>
      <c r="X17" s="83">
        <f t="shared" si="13"/>
        <v>0.08</v>
      </c>
      <c r="Y17" s="83">
        <f t="shared" si="14"/>
        <v>7.0000000000000007E-2</v>
      </c>
      <c r="Z17" s="83">
        <f t="shared" si="15"/>
        <v>0.08</v>
      </c>
      <c r="AA17" s="83">
        <f t="shared" si="16"/>
        <v>7.0000000000000007E-2</v>
      </c>
      <c r="AB17" s="83">
        <f t="shared" si="17"/>
        <v>0.08</v>
      </c>
      <c r="AC17" s="83">
        <f t="shared" si="18"/>
        <v>0.08</v>
      </c>
      <c r="AD17" s="83">
        <f t="shared" si="19"/>
        <v>0.1</v>
      </c>
      <c r="AE17" s="83">
        <f t="shared" si="20"/>
        <v>7.0000000000000007E-2</v>
      </c>
      <c r="AF17" s="83">
        <f t="shared" si="21"/>
        <v>0.08</v>
      </c>
      <c r="AG17" s="83">
        <f t="shared" si="22"/>
        <v>7.0000000000000007E-2</v>
      </c>
      <c r="AH17" s="83">
        <f t="shared" si="23"/>
        <v>7.0000000000000007E-2</v>
      </c>
      <c r="AI17" s="83">
        <f t="shared" si="24"/>
        <v>0.08</v>
      </c>
      <c r="AJ17" s="83">
        <f t="shared" si="25"/>
        <v>7.0000000000000007E-2</v>
      </c>
    </row>
    <row r="18" spans="1:36" ht="12.95" customHeight="1" x14ac:dyDescent="0.15">
      <c r="A18" s="82">
        <v>755</v>
      </c>
      <c r="B18" s="108" t="s">
        <v>63</v>
      </c>
      <c r="C18" s="108"/>
      <c r="D18" s="82">
        <v>10</v>
      </c>
      <c r="E18" s="82">
        <v>8</v>
      </c>
      <c r="F18" s="4">
        <f t="shared" si="0"/>
        <v>0.03</v>
      </c>
      <c r="G18" s="5" t="s">
        <v>69</v>
      </c>
      <c r="H18" s="82" t="s">
        <v>65</v>
      </c>
      <c r="I18" s="82"/>
      <c r="J18" s="1" t="s">
        <v>15</v>
      </c>
      <c r="K18" s="83">
        <f t="shared" si="1"/>
        <v>0.03</v>
      </c>
      <c r="L18" s="83">
        <f t="shared" si="2"/>
        <v>0.03</v>
      </c>
      <c r="M18" s="83">
        <f t="shared" si="3"/>
        <v>0.03</v>
      </c>
      <c r="N18" s="83">
        <f t="shared" si="4"/>
        <v>0.04</v>
      </c>
      <c r="O18" s="83">
        <f t="shared" si="5"/>
        <v>0.04</v>
      </c>
      <c r="P18" s="83">
        <f t="shared" si="26"/>
        <v>0.03</v>
      </c>
      <c r="Q18" s="83">
        <f t="shared" si="6"/>
        <v>0.03</v>
      </c>
      <c r="R18" s="83">
        <f t="shared" si="7"/>
        <v>0.03</v>
      </c>
      <c r="S18" s="83">
        <f t="shared" si="8"/>
        <v>0.03</v>
      </c>
      <c r="T18" s="83">
        <f t="shared" si="9"/>
        <v>0.03</v>
      </c>
      <c r="U18" s="83">
        <f t="shared" si="10"/>
        <v>0.03</v>
      </c>
      <c r="V18" s="83">
        <f t="shared" si="11"/>
        <v>0.04</v>
      </c>
      <c r="W18" s="83">
        <f t="shared" si="12"/>
        <v>0.04</v>
      </c>
      <c r="X18" s="83">
        <f t="shared" si="13"/>
        <v>0.03</v>
      </c>
      <c r="Y18" s="83">
        <f t="shared" si="14"/>
        <v>0.03</v>
      </c>
      <c r="Z18" s="83">
        <f t="shared" si="15"/>
        <v>0.04</v>
      </c>
      <c r="AA18" s="83">
        <f t="shared" si="16"/>
        <v>0.03</v>
      </c>
      <c r="AB18" s="83">
        <f t="shared" si="17"/>
        <v>0.03</v>
      </c>
      <c r="AC18" s="83">
        <f t="shared" si="18"/>
        <v>0.03</v>
      </c>
      <c r="AD18" s="83">
        <f t="shared" si="19"/>
        <v>0.04</v>
      </c>
      <c r="AE18" s="83">
        <f t="shared" si="20"/>
        <v>0.03</v>
      </c>
      <c r="AF18" s="83">
        <f t="shared" si="21"/>
        <v>0.03</v>
      </c>
      <c r="AG18" s="83">
        <f t="shared" si="22"/>
        <v>0.03</v>
      </c>
      <c r="AH18" s="83">
        <f t="shared" si="23"/>
        <v>0.03</v>
      </c>
      <c r="AI18" s="83">
        <f t="shared" si="24"/>
        <v>0.04</v>
      </c>
      <c r="AJ18" s="83">
        <f t="shared" si="25"/>
        <v>0.03</v>
      </c>
    </row>
    <row r="19" spans="1:36" ht="12.95" customHeight="1" x14ac:dyDescent="0.15">
      <c r="A19" s="82">
        <v>756</v>
      </c>
      <c r="B19" s="108" t="s">
        <v>63</v>
      </c>
      <c r="C19" s="108"/>
      <c r="D19" s="82">
        <v>12</v>
      </c>
      <c r="E19" s="82">
        <v>9</v>
      </c>
      <c r="F19" s="4">
        <f t="shared" si="0"/>
        <v>0.05</v>
      </c>
      <c r="G19" s="5"/>
      <c r="H19" s="95" t="s">
        <v>65</v>
      </c>
      <c r="I19" s="82"/>
      <c r="J19" s="1" t="s">
        <v>15</v>
      </c>
      <c r="K19" s="83">
        <f t="shared" si="1"/>
        <v>0.05</v>
      </c>
      <c r="L19" s="83">
        <f t="shared" si="2"/>
        <v>0.05</v>
      </c>
      <c r="M19" s="83">
        <f t="shared" si="3"/>
        <v>0.05</v>
      </c>
      <c r="N19" s="83">
        <f t="shared" si="4"/>
        <v>0.06</v>
      </c>
      <c r="O19" s="83">
        <f t="shared" si="5"/>
        <v>0.06</v>
      </c>
      <c r="P19" s="83">
        <f t="shared" si="26"/>
        <v>0.05</v>
      </c>
      <c r="Q19" s="83">
        <f t="shared" si="6"/>
        <v>0.05</v>
      </c>
      <c r="R19" s="83">
        <f t="shared" si="7"/>
        <v>0.05</v>
      </c>
      <c r="S19" s="83">
        <f t="shared" si="8"/>
        <v>0.05</v>
      </c>
      <c r="T19" s="83">
        <f t="shared" si="9"/>
        <v>0.05</v>
      </c>
      <c r="U19" s="83">
        <f t="shared" si="10"/>
        <v>0.05</v>
      </c>
      <c r="V19" s="83">
        <f t="shared" si="11"/>
        <v>0.06</v>
      </c>
      <c r="W19" s="83">
        <f t="shared" si="12"/>
        <v>0.06</v>
      </c>
      <c r="X19" s="83">
        <f t="shared" si="13"/>
        <v>0.05</v>
      </c>
      <c r="Y19" s="83">
        <f t="shared" si="14"/>
        <v>0.05</v>
      </c>
      <c r="Z19" s="83">
        <f t="shared" si="15"/>
        <v>0.06</v>
      </c>
      <c r="AA19" s="83">
        <f t="shared" si="16"/>
        <v>0.05</v>
      </c>
      <c r="AB19" s="83">
        <f t="shared" si="17"/>
        <v>0.05</v>
      </c>
      <c r="AC19" s="83">
        <f t="shared" si="18"/>
        <v>0.05</v>
      </c>
      <c r="AD19" s="83">
        <f t="shared" si="19"/>
        <v>7.0000000000000007E-2</v>
      </c>
      <c r="AE19" s="83">
        <f t="shared" si="20"/>
        <v>0.05</v>
      </c>
      <c r="AF19" s="83">
        <f t="shared" si="21"/>
        <v>0.05</v>
      </c>
      <c r="AG19" s="83">
        <f t="shared" si="22"/>
        <v>0.05</v>
      </c>
      <c r="AH19" s="83">
        <f t="shared" si="23"/>
        <v>0.05</v>
      </c>
      <c r="AI19" s="83">
        <f t="shared" si="24"/>
        <v>0.06</v>
      </c>
      <c r="AJ19" s="83">
        <f t="shared" si="25"/>
        <v>0.05</v>
      </c>
    </row>
    <row r="20" spans="1:36" ht="12.95" customHeight="1" x14ac:dyDescent="0.15">
      <c r="A20" s="82">
        <v>757</v>
      </c>
      <c r="B20" s="108" t="s">
        <v>63</v>
      </c>
      <c r="C20" s="108"/>
      <c r="D20" s="82">
        <v>12</v>
      </c>
      <c r="E20" s="82">
        <v>9</v>
      </c>
      <c r="F20" s="4">
        <f t="shared" si="0"/>
        <v>0.05</v>
      </c>
      <c r="G20" s="5"/>
      <c r="H20" s="82" t="s">
        <v>65</v>
      </c>
      <c r="I20" s="82"/>
      <c r="J20" s="1" t="s">
        <v>15</v>
      </c>
      <c r="K20" s="83">
        <f t="shared" si="1"/>
        <v>0.05</v>
      </c>
      <c r="L20" s="83">
        <f t="shared" si="2"/>
        <v>0.05</v>
      </c>
      <c r="M20" s="83">
        <f t="shared" si="3"/>
        <v>0.05</v>
      </c>
      <c r="N20" s="83">
        <f t="shared" si="4"/>
        <v>0.06</v>
      </c>
      <c r="O20" s="83">
        <f t="shared" si="5"/>
        <v>0.06</v>
      </c>
      <c r="P20" s="83">
        <f t="shared" si="26"/>
        <v>0.05</v>
      </c>
      <c r="Q20" s="83">
        <f t="shared" si="6"/>
        <v>0.05</v>
      </c>
      <c r="R20" s="83">
        <f t="shared" si="7"/>
        <v>0.05</v>
      </c>
      <c r="S20" s="83">
        <f t="shared" si="8"/>
        <v>0.05</v>
      </c>
      <c r="T20" s="83">
        <f t="shared" si="9"/>
        <v>0.05</v>
      </c>
      <c r="U20" s="83">
        <f t="shared" si="10"/>
        <v>0.05</v>
      </c>
      <c r="V20" s="83">
        <f t="shared" si="11"/>
        <v>0.06</v>
      </c>
      <c r="W20" s="83">
        <f t="shared" si="12"/>
        <v>0.06</v>
      </c>
      <c r="X20" s="83">
        <f t="shared" si="13"/>
        <v>0.05</v>
      </c>
      <c r="Y20" s="83">
        <f t="shared" si="14"/>
        <v>0.05</v>
      </c>
      <c r="Z20" s="83">
        <f t="shared" si="15"/>
        <v>0.06</v>
      </c>
      <c r="AA20" s="83">
        <f t="shared" si="16"/>
        <v>0.05</v>
      </c>
      <c r="AB20" s="83">
        <f t="shared" si="17"/>
        <v>0.05</v>
      </c>
      <c r="AC20" s="83">
        <f t="shared" si="18"/>
        <v>0.05</v>
      </c>
      <c r="AD20" s="83">
        <f t="shared" si="19"/>
        <v>7.0000000000000007E-2</v>
      </c>
      <c r="AE20" s="83">
        <f t="shared" si="20"/>
        <v>0.05</v>
      </c>
      <c r="AF20" s="83">
        <f t="shared" si="21"/>
        <v>0.05</v>
      </c>
      <c r="AG20" s="83">
        <f t="shared" si="22"/>
        <v>0.05</v>
      </c>
      <c r="AH20" s="83">
        <f t="shared" si="23"/>
        <v>0.05</v>
      </c>
      <c r="AI20" s="83">
        <f t="shared" si="24"/>
        <v>0.06</v>
      </c>
      <c r="AJ20" s="83">
        <f t="shared" si="25"/>
        <v>0.05</v>
      </c>
    </row>
    <row r="21" spans="1:36" ht="12.95" customHeight="1" x14ac:dyDescent="0.15">
      <c r="A21" s="82">
        <v>758</v>
      </c>
      <c r="B21" s="108" t="s">
        <v>63</v>
      </c>
      <c r="C21" s="108"/>
      <c r="D21" s="82">
        <v>8</v>
      </c>
      <c r="E21" s="82">
        <v>8</v>
      </c>
      <c r="F21" s="4">
        <f t="shared" si="0"/>
        <v>0.02</v>
      </c>
      <c r="G21" s="5"/>
      <c r="H21" s="82" t="s">
        <v>65</v>
      </c>
      <c r="I21" s="82"/>
      <c r="J21" s="1" t="s">
        <v>15</v>
      </c>
      <c r="K21" s="83">
        <f t="shared" si="1"/>
        <v>0.02</v>
      </c>
      <c r="L21" s="83">
        <f t="shared" si="2"/>
        <v>0.02</v>
      </c>
      <c r="M21" s="83">
        <f t="shared" si="3"/>
        <v>0.02</v>
      </c>
      <c r="N21" s="83">
        <f t="shared" si="4"/>
        <v>0.02</v>
      </c>
      <c r="O21" s="83">
        <f t="shared" si="5"/>
        <v>0.02</v>
      </c>
      <c r="P21" s="83">
        <f t="shared" si="26"/>
        <v>0.02</v>
      </c>
      <c r="Q21" s="83">
        <f t="shared" si="6"/>
        <v>0.02</v>
      </c>
      <c r="R21" s="83">
        <f t="shared" si="7"/>
        <v>0.02</v>
      </c>
      <c r="S21" s="83">
        <f t="shared" si="8"/>
        <v>0.02</v>
      </c>
      <c r="T21" s="83">
        <f t="shared" si="9"/>
        <v>0.02</v>
      </c>
      <c r="U21" s="83">
        <f t="shared" si="10"/>
        <v>0.02</v>
      </c>
      <c r="V21" s="83">
        <f t="shared" si="11"/>
        <v>0.02</v>
      </c>
      <c r="W21" s="83">
        <f t="shared" si="12"/>
        <v>0.02</v>
      </c>
      <c r="X21" s="83">
        <f t="shared" si="13"/>
        <v>0.02</v>
      </c>
      <c r="Y21" s="83">
        <f t="shared" si="14"/>
        <v>0.02</v>
      </c>
      <c r="Z21" s="83">
        <f t="shared" si="15"/>
        <v>0.02</v>
      </c>
      <c r="AA21" s="83">
        <f t="shared" si="16"/>
        <v>0.02</v>
      </c>
      <c r="AB21" s="83">
        <f t="shared" si="17"/>
        <v>0.02</v>
      </c>
      <c r="AC21" s="83">
        <f t="shared" si="18"/>
        <v>0.02</v>
      </c>
      <c r="AD21" s="83">
        <f t="shared" si="19"/>
        <v>0.03</v>
      </c>
      <c r="AE21" s="83">
        <f t="shared" si="20"/>
        <v>0.02</v>
      </c>
      <c r="AF21" s="83">
        <f t="shared" si="21"/>
        <v>0.02</v>
      </c>
      <c r="AG21" s="83">
        <f t="shared" si="22"/>
        <v>0.02</v>
      </c>
      <c r="AH21" s="83">
        <f t="shared" si="23"/>
        <v>0.02</v>
      </c>
      <c r="AI21" s="83">
        <f t="shared" si="24"/>
        <v>0.02</v>
      </c>
      <c r="AJ21" s="83">
        <f t="shared" si="25"/>
        <v>0.02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18</v>
      </c>
      <c r="D47" s="14">
        <f>COUNTIF(G4:G43,"*下層*")</f>
        <v>0</v>
      </c>
      <c r="E47" s="14">
        <f>COUNTA(A4:A43)</f>
        <v>18</v>
      </c>
      <c r="F47" s="10"/>
      <c r="G47" s="15">
        <f>C47*100</f>
        <v>1800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9</v>
      </c>
      <c r="D48" s="14" t="str">
        <f>IF(D47&gt;0,ROUND(SUMIF(G4:G43,"*下層*",E4:E43)/D47,0),"")</f>
        <v/>
      </c>
      <c r="E48" s="14">
        <f>ROUND(SUM(E4:E43)/E47,0)</f>
        <v>9</v>
      </c>
      <c r="F48" s="13"/>
      <c r="G48" s="15">
        <f>C48</f>
        <v>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0.96000000000000019</v>
      </c>
      <c r="D50" s="16">
        <f>SUMIF(G4:G43,"*下層*",F4:F43)</f>
        <v>0</v>
      </c>
      <c r="E50" s="4">
        <f>SUM(F4:F43)</f>
        <v>0.96000000000000019</v>
      </c>
      <c r="F50" s="13"/>
      <c r="G50" s="17">
        <f>C50*100</f>
        <v>96.000000000000014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形状比＝75、Sr＝26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0.60000000000000009</v>
      </c>
      <c r="D57" s="16">
        <f>SUMIF(H4:H43,"▲",F4:F43)</f>
        <v>0</v>
      </c>
      <c r="E57" s="16">
        <f>SUM(C57:D57)</f>
        <v>0.60000000000000009</v>
      </c>
      <c r="F57" s="13"/>
      <c r="G57" s="19">
        <f>C57*100</f>
        <v>60.000000000000007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77.8</v>
      </c>
      <c r="D61" s="20" t="str">
        <f>IF(D47&gt;0,ROUND(D54/D47*100,1),"")</f>
        <v/>
      </c>
      <c r="E61" s="20">
        <f>ROUND(E54/E47*100,1)</f>
        <v>77.8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62.5</v>
      </c>
      <c r="D62" s="20" t="str">
        <f>IF(D47&gt;0,ROUND(D57/D50*100,1),"")</f>
        <v/>
      </c>
      <c r="E62" s="20">
        <f>ROUND(E57/E50*100,1)</f>
        <v>62.5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15</v>
      </c>
      <c r="D68" s="14" t="str">
        <f>IF(D66&gt;0,ROUND(SUMIFS(D4:D43,G4:G43,"*下層*",H4:H43,"")/D66,0),"")</f>
        <v/>
      </c>
      <c r="E68" s="14">
        <f>IF(E66&gt;0,ROUND(SUMIF(H4:H43,"",D4:D43)/E66,0),"")</f>
        <v>15</v>
      </c>
      <c r="F68" s="13"/>
      <c r="G68" s="15">
        <f>C68</f>
        <v>15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0.3600000000000001</v>
      </c>
      <c r="D69" s="16" t="str">
        <f>IF(D66&gt;0,D50-D57,"")</f>
        <v/>
      </c>
      <c r="E69" s="4">
        <f>SUM(C69:D69)</f>
        <v>0.3600000000000001</v>
      </c>
      <c r="F69" s="13"/>
      <c r="G69" s="17">
        <f>C69*100</f>
        <v>36.000000000000007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形状比＝80、Sr＝42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51" priority="16" stopIfTrue="1">
      <formula>AND(($H4="スギ"),(#REF!&lt;12))</formula>
    </cfRule>
  </conditionalFormatting>
  <conditionalFormatting sqref="L4:L43">
    <cfRule type="expression" dxfId="350" priority="15" stopIfTrue="1">
      <formula>AND(($H4="スギ"),(#REF!&lt;22),(#REF!&gt;=12))</formula>
    </cfRule>
  </conditionalFormatting>
  <conditionalFormatting sqref="M4:M43">
    <cfRule type="expression" dxfId="349" priority="14" stopIfTrue="1">
      <formula>AND(($H4="スギ"),(#REF!&lt;32),(#REF!&gt;=22))</formula>
    </cfRule>
  </conditionalFormatting>
  <conditionalFormatting sqref="N4:N43">
    <cfRule type="expression" dxfId="348" priority="13" stopIfTrue="1">
      <formula>AND(($H4="スギ"),(#REF!&lt;42),(#REF!&gt;=32))</formula>
    </cfRule>
  </conditionalFormatting>
  <conditionalFormatting sqref="U4:U43 Z4:AF43 AJ4:AJ43 O4:P43">
    <cfRule type="expression" dxfId="347" priority="12" stopIfTrue="1">
      <formula>AND(($H4="スギ"),(#REF!&gt;=42))</formula>
    </cfRule>
  </conditionalFormatting>
  <conditionalFormatting sqref="Q4:Q43 AA4:AA43">
    <cfRule type="expression" dxfId="346" priority="11" stopIfTrue="1">
      <formula>AND(($H4="ヒノキ"),(#REF!&lt;12))</formula>
    </cfRule>
  </conditionalFormatting>
  <conditionalFormatting sqref="R4:R43 AB4:AE43">
    <cfRule type="expression" dxfId="345" priority="10" stopIfTrue="1">
      <formula>AND(($H4="ヒノキ"),(#REF!&lt;22),(#REF!&gt;=12))</formula>
    </cfRule>
  </conditionalFormatting>
  <conditionalFormatting sqref="S4:S43">
    <cfRule type="expression" dxfId="344" priority="9" stopIfTrue="1">
      <formula>AND(($H4="ヒノキ"),(#REF!&lt;32),(#REF!&gt;=22))</formula>
    </cfRule>
  </conditionalFormatting>
  <conditionalFormatting sqref="T4:U43 Z4:AF43 AJ4:AJ43">
    <cfRule type="expression" dxfId="343" priority="8" stopIfTrue="1">
      <formula>AND(($H4="ヒノキ"),(#REF!&gt;=32))</formula>
    </cfRule>
  </conditionalFormatting>
  <conditionalFormatting sqref="V4:V43 AA4:AA43">
    <cfRule type="expression" dxfId="342" priority="7" stopIfTrue="1">
      <formula>AND(($H4="アカマツ"),(#REF!&lt;12))</formula>
    </cfRule>
  </conditionalFormatting>
  <conditionalFormatting sqref="W4:W43 AB4:AB43">
    <cfRule type="expression" dxfId="341" priority="6" stopIfTrue="1">
      <formula>AND(($H4="アカマツ"),(#REF!&lt;22),(#REF!&gt;=12))</formula>
    </cfRule>
  </conditionalFormatting>
  <conditionalFormatting sqref="X4:X43 AC4:AC43">
    <cfRule type="expression" dxfId="340" priority="5" stopIfTrue="1">
      <formula>AND(($H4="アカマツ"),(#REF!&lt;42),(#REF!&gt;=22))</formula>
    </cfRule>
  </conditionalFormatting>
  <conditionalFormatting sqref="Y4:AF43 AJ4:AJ43">
    <cfRule type="expression" dxfId="339" priority="4" stopIfTrue="1">
      <formula>AND(($H4="アカマツ"),(#REF!&gt;=42))</formula>
    </cfRule>
  </conditionalFormatting>
  <conditionalFormatting sqref="AG4:AG43">
    <cfRule type="expression" dxfId="338" priority="3" stopIfTrue="1">
      <formula>AND(($H4&lt;&gt;"スギ"),($H4&lt;&gt;"ヒノキ"),($H4&lt;&gt;"アカマツ"),(#REF!&lt;12))</formula>
    </cfRule>
  </conditionalFormatting>
  <conditionalFormatting sqref="AH4:AH43">
    <cfRule type="expression" dxfId="3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U96"/>
  <sheetViews>
    <sheetView zoomScaleNormal="100" zoomScaleSheetLayoutView="100" workbookViewId="0">
      <selection activeCell="P82" sqref="P82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165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166</v>
      </c>
      <c r="E2" s="50" t="s">
        <v>167</v>
      </c>
      <c r="F2" s="50" t="s">
        <v>168</v>
      </c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169</v>
      </c>
      <c r="E3" s="23" t="s">
        <v>170</v>
      </c>
      <c r="F3" s="23" t="s">
        <v>171</v>
      </c>
      <c r="G3" s="23"/>
      <c r="H3" s="23"/>
      <c r="I3" s="23"/>
      <c r="J3" s="23"/>
    </row>
    <row r="5" spans="1:21" ht="14.25" x14ac:dyDescent="0.15">
      <c r="A5" s="136" t="str">
        <f>D1</f>
        <v>S-18広葉樹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No.30</v>
      </c>
      <c r="E9" s="26" t="str">
        <f t="shared" si="0"/>
        <v>No.31</v>
      </c>
      <c r="F9" s="26" t="str">
        <f t="shared" si="0"/>
        <v>No.32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18</v>
      </c>
      <c r="D10" s="82">
        <f t="shared" ref="D10:J10" ca="1" si="1">IF(D$2&lt;&gt;"",INDIRECT(D$2&amp;"!C47"),"")</f>
        <v>19</v>
      </c>
      <c r="E10" s="82">
        <f t="shared" ca="1" si="1"/>
        <v>17</v>
      </c>
      <c r="F10" s="82">
        <f t="shared" ca="1" si="1"/>
        <v>18</v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1800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11</v>
      </c>
      <c r="D11" s="82">
        <f t="shared" ref="D11:J11" ca="1" si="2">IF(D$2&lt;&gt;"",INDIRECT(D$2&amp;"!C48"),"")</f>
        <v>12</v>
      </c>
      <c r="E11" s="82">
        <f t="shared" ca="1" si="2"/>
        <v>11</v>
      </c>
      <c r="F11" s="82">
        <f t="shared" ca="1" si="2"/>
        <v>9</v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11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15</v>
      </c>
      <c r="D12" s="82">
        <f t="shared" ref="D12:J12" ca="1" si="3">IF(D$2&lt;&gt;"",INDIRECT(D$2&amp;"!C49"),"")</f>
        <v>17</v>
      </c>
      <c r="E12" s="82">
        <f t="shared" ca="1" si="3"/>
        <v>16</v>
      </c>
      <c r="F12" s="82">
        <f t="shared" ca="1" si="3"/>
        <v>12</v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15</v>
      </c>
    </row>
    <row r="13" spans="1:21" ht="12.75" customHeight="1" x14ac:dyDescent="0.15">
      <c r="A13" s="121" t="s">
        <v>25</v>
      </c>
      <c r="B13" s="122"/>
      <c r="C13" s="4">
        <f ca="1">ROUND(AVERAGE(D13:J13),3)</f>
        <v>1.84</v>
      </c>
      <c r="D13" s="30">
        <f t="shared" ref="D13:J13" ca="1" si="4">IF(D$2&lt;&gt;"",INDIRECT(D$2&amp;"!C50"),"")</f>
        <v>2.61</v>
      </c>
      <c r="E13" s="30">
        <f t="shared" ca="1" si="4"/>
        <v>1.9500000000000006</v>
      </c>
      <c r="F13" s="30">
        <f t="shared" ca="1" si="4"/>
        <v>0.96000000000000019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184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形状比＝73、Sr＝21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No.30</v>
      </c>
      <c r="E17" s="26" t="str">
        <f t="shared" si="5"/>
        <v>No.31</v>
      </c>
      <c r="F17" s="26" t="str">
        <f t="shared" si="5"/>
        <v>No.32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0</v>
      </c>
      <c r="F18" s="82">
        <f t="shared" ca="1" si="6"/>
        <v>0</v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82" t="str">
        <f t="shared" ref="D19:J19" ca="1" si="7">IF(D$2&lt;&gt;"",INDIRECT(D$2&amp;"!D48"),"")</f>
        <v/>
      </c>
      <c r="E19" s="82" t="str">
        <f t="shared" ca="1" si="7"/>
        <v/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82" t="str">
        <f t="shared" ref="D20:J20" ca="1" si="8">IF(D$2&lt;&gt;"",INDIRECT(D$2&amp;"!D49"),"")</f>
        <v/>
      </c>
      <c r="E20" s="82" t="str">
        <f t="shared" ca="1" si="8"/>
        <v/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No.30</v>
      </c>
      <c r="E24" s="26" t="str">
        <f t="shared" si="10"/>
        <v>No.31</v>
      </c>
      <c r="F24" s="26" t="str">
        <f t="shared" si="10"/>
        <v>No.32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18</v>
      </c>
      <c r="D25" s="82">
        <f t="shared" ref="D25:J25" ca="1" si="11">IF(D$2&lt;&gt;"",INDIRECT(D$2&amp;"!E47"),"")</f>
        <v>19</v>
      </c>
      <c r="E25" s="82">
        <f t="shared" ca="1" si="11"/>
        <v>17</v>
      </c>
      <c r="F25" s="82">
        <f t="shared" ca="1" si="11"/>
        <v>18</v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11</v>
      </c>
      <c r="D26" s="82">
        <f t="shared" ref="D26:J26" ca="1" si="12">IF(D$2&lt;&gt;"",INDIRECT(D$2&amp;"!E48"),"")</f>
        <v>12</v>
      </c>
      <c r="E26" s="82">
        <f t="shared" ca="1" si="12"/>
        <v>11</v>
      </c>
      <c r="F26" s="82">
        <f t="shared" ca="1" si="12"/>
        <v>9</v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15</v>
      </c>
      <c r="D27" s="82">
        <f t="shared" ref="D27:J27" ca="1" si="13">IF(D$2&lt;&gt;"",INDIRECT(D$2&amp;"!E49"),"")</f>
        <v>17</v>
      </c>
      <c r="E27" s="82">
        <f t="shared" ca="1" si="13"/>
        <v>16</v>
      </c>
      <c r="F27" s="82">
        <f t="shared" ca="1" si="13"/>
        <v>12</v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1.84</v>
      </c>
      <c r="D28" s="30">
        <f t="shared" ref="D28:J28" ca="1" si="14">IF(D$2&lt;&gt;"",INDIRECT(D$2&amp;"!E50"),"")</f>
        <v>2.61</v>
      </c>
      <c r="E28" s="30">
        <f t="shared" ca="1" si="14"/>
        <v>1.9500000000000006</v>
      </c>
      <c r="F28" s="30">
        <f t="shared" ca="1" si="14"/>
        <v>0.96000000000000019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No.30</v>
      </c>
      <c r="E32" s="26" t="str">
        <f t="shared" si="15"/>
        <v>No.31</v>
      </c>
      <c r="F32" s="26" t="str">
        <f t="shared" si="15"/>
        <v>No.32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14</v>
      </c>
      <c r="D33" s="82">
        <f t="shared" ref="D33:J33" ca="1" si="16">IF(D$2&lt;&gt;"",INDIRECT(D$2&amp;"!C54"),"")</f>
        <v>14</v>
      </c>
      <c r="E33" s="82">
        <f t="shared" ca="1" si="16"/>
        <v>13</v>
      </c>
      <c r="F33" s="82">
        <f t="shared" ca="1" si="16"/>
        <v>14</v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1400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10</v>
      </c>
      <c r="D34" s="82">
        <f t="shared" ref="D34:J34" ca="1" si="17">IF(D$2&lt;&gt;"",INDIRECT(D$2&amp;"!C55"),"")</f>
        <v>11</v>
      </c>
      <c r="E34" s="82">
        <f t="shared" ca="1" si="17"/>
        <v>11</v>
      </c>
      <c r="F34" s="82">
        <f t="shared" ca="1" si="17"/>
        <v>9</v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10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14</v>
      </c>
      <c r="D35" s="82">
        <f t="shared" ref="D35:J35" ca="1" si="18">IF(D$2&lt;&gt;"",INDIRECT(D$2&amp;"!C56"),"")</f>
        <v>16</v>
      </c>
      <c r="E35" s="82">
        <f t="shared" ca="1" si="18"/>
        <v>15</v>
      </c>
      <c r="F35" s="82">
        <f t="shared" ca="1" si="18"/>
        <v>11</v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14</v>
      </c>
    </row>
    <row r="36" spans="1:21" ht="12.75" customHeight="1" x14ac:dyDescent="0.15">
      <c r="A36" s="121" t="s">
        <v>25</v>
      </c>
      <c r="B36" s="122"/>
      <c r="C36" s="4">
        <f ca="1">ROUND(AVERAGE(D36:J36),3)</f>
        <v>1.1970000000000001</v>
      </c>
      <c r="D36" s="30">
        <f t="shared" ref="D36:J36" ca="1" si="19">IF(D$2&lt;&gt;"",INDIRECT(D$2&amp;"!C57"),"")</f>
        <v>1.7100000000000004</v>
      </c>
      <c r="E36" s="30">
        <f t="shared" ca="1" si="19"/>
        <v>1.2800000000000002</v>
      </c>
      <c r="F36" s="30">
        <f t="shared" ca="1" si="19"/>
        <v>0.60000000000000009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119.7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No.30</v>
      </c>
      <c r="E39" s="26" t="str">
        <f t="shared" si="20"/>
        <v>No.31</v>
      </c>
      <c r="F39" s="26" t="str">
        <f t="shared" si="20"/>
        <v>No.32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82">
        <f t="shared" ref="D40:J40" ca="1" si="21">IF(D$2&lt;&gt;"",INDIRECT(D$2&amp;"!D54"),"")</f>
        <v>0</v>
      </c>
      <c r="E40" s="82">
        <f t="shared" ca="1" si="21"/>
        <v>0</v>
      </c>
      <c r="F40" s="82">
        <f t="shared" ca="1" si="21"/>
        <v>0</v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82" t="str">
        <f t="shared" ref="D41:J41" ca="1" si="22">IF(D$2&lt;&gt;"",INDIRECT(D$2&amp;"!D55"),"")</f>
        <v/>
      </c>
      <c r="E41" s="82" t="str">
        <f t="shared" ca="1" si="22"/>
        <v/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82" t="str">
        <f t="shared" ref="D42:J42" ca="1" si="23">IF(D$2&lt;&gt;"",INDIRECT(D$2&amp;"!D56"),"")</f>
        <v/>
      </c>
      <c r="E42" s="82" t="str">
        <f t="shared" ca="1" si="23"/>
        <v/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No.30</v>
      </c>
      <c r="E46" s="26" t="str">
        <f t="shared" si="25"/>
        <v>No.31</v>
      </c>
      <c r="F46" s="26" t="str">
        <f t="shared" si="25"/>
        <v>No.32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14</v>
      </c>
      <c r="D47" s="82">
        <f t="shared" ref="D47:J47" ca="1" si="26">IF(D$2&lt;&gt;"",INDIRECT(D$2&amp;"!E54"),"")</f>
        <v>14</v>
      </c>
      <c r="E47" s="82">
        <f t="shared" ca="1" si="26"/>
        <v>13</v>
      </c>
      <c r="F47" s="82">
        <f t="shared" ca="1" si="26"/>
        <v>14</v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10</v>
      </c>
      <c r="D48" s="82">
        <f t="shared" ref="D48:J48" ca="1" si="27">IF(D$2&lt;&gt;"",INDIRECT(D$2&amp;"!E55"),"")</f>
        <v>11</v>
      </c>
      <c r="E48" s="82">
        <f t="shared" ca="1" si="27"/>
        <v>11</v>
      </c>
      <c r="F48" s="82">
        <f t="shared" ca="1" si="27"/>
        <v>9</v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14</v>
      </c>
      <c r="D49" s="82">
        <f t="shared" ref="D49:J49" ca="1" si="28">IF(D$2&lt;&gt;"",INDIRECT(D$2&amp;"!E56"),"")</f>
        <v>16</v>
      </c>
      <c r="E49" s="82">
        <f t="shared" ca="1" si="28"/>
        <v>15</v>
      </c>
      <c r="F49" s="82">
        <f t="shared" ca="1" si="28"/>
        <v>11</v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1.1970000000000001</v>
      </c>
      <c r="D50" s="30">
        <f t="shared" ref="D50:J50" ca="1" si="29">IF(D$2&lt;&gt;"",INDIRECT(D$2&amp;"!E57"),"")</f>
        <v>1.7100000000000004</v>
      </c>
      <c r="E50" s="30">
        <f t="shared" ca="1" si="29"/>
        <v>1.2800000000000002</v>
      </c>
      <c r="F50" s="30">
        <f t="shared" ca="1" si="29"/>
        <v>0.60000000000000009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77.8</v>
      </c>
      <c r="D54" s="14" t="str">
        <f ca="1">IF($C$18=0,"",ROUND((C40/C18*100),1))</f>
        <v/>
      </c>
      <c r="E54" s="35">
        <f ca="1">ROUND((C47/C25*100),1)</f>
        <v>77.8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65.099999999999994</v>
      </c>
      <c r="D55" s="14" t="str">
        <f ca="1">IF($C$18=0,"",ROUND((C43/C21)*100,1))</f>
        <v/>
      </c>
      <c r="E55" s="35">
        <f ca="1">ROUND((C50/C28)*100,1)</f>
        <v>65.099999999999994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No.30</v>
      </c>
      <c r="E59" s="26" t="str">
        <f t="shared" si="30"/>
        <v>No.31</v>
      </c>
      <c r="F59" s="26" t="str">
        <f t="shared" si="30"/>
        <v>No.32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4</v>
      </c>
      <c r="D60" s="82">
        <f t="shared" ref="D60:J60" ca="1" si="31">IF(D$2&lt;&gt;"",INDIRECT(D$2&amp;"!C66"),"")</f>
        <v>5</v>
      </c>
      <c r="E60" s="82">
        <f t="shared" ca="1" si="31"/>
        <v>4</v>
      </c>
      <c r="F60" s="82">
        <f t="shared" ca="1" si="31"/>
        <v>4</v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400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13</v>
      </c>
      <c r="D61" s="82">
        <f t="shared" ref="D61:J61" ca="1" si="32">IF(D$2&lt;&gt;"",INDIRECT(D$2&amp;"!C67"),"")</f>
        <v>13</v>
      </c>
      <c r="E61" s="82">
        <f t="shared" ca="1" si="32"/>
        <v>13</v>
      </c>
      <c r="F61" s="82">
        <f t="shared" ca="1" si="32"/>
        <v>12</v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13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18</v>
      </c>
      <c r="D62" s="82">
        <f t="shared" ref="D62:J62" ca="1" si="33">IF(D$2&lt;&gt;"",INDIRECT(D$2&amp;"!C68"),"")</f>
        <v>19</v>
      </c>
      <c r="E62" s="82">
        <f t="shared" ca="1" si="33"/>
        <v>19</v>
      </c>
      <c r="F62" s="82">
        <f t="shared" ca="1" si="33"/>
        <v>15</v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18</v>
      </c>
    </row>
    <row r="63" spans="1:21" ht="12.75" customHeight="1" x14ac:dyDescent="0.15">
      <c r="A63" s="121" t="s">
        <v>25</v>
      </c>
      <c r="B63" s="122"/>
      <c r="C63" s="4">
        <f ca="1">ROUND(AVERAGE(D63:J63),3)</f>
        <v>0.64300000000000002</v>
      </c>
      <c r="D63" s="30">
        <f t="shared" ref="D63:J63" ca="1" si="34">IF(D$2&lt;&gt;"",INDIRECT(D$2&amp;"!C69"),"")</f>
        <v>0.89999999999999947</v>
      </c>
      <c r="E63" s="30">
        <f t="shared" ca="1" si="34"/>
        <v>0.67000000000000037</v>
      </c>
      <c r="F63" s="30">
        <f t="shared" ca="1" si="34"/>
        <v>0.3600000000000001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64.3</v>
      </c>
    </row>
    <row r="64" spans="1:21" ht="12.75" customHeight="1" x14ac:dyDescent="0.15">
      <c r="K64" s="18" t="str">
        <f ca="1">"形状比＝"&amp;ROUND(K61/K62*100,0)&amp;"、Sr＝"&amp;ROUND((10000/K60)^0.5/K61*100,0)</f>
        <v>形状比＝72、Sr＝38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No.30</v>
      </c>
      <c r="E67" s="26" t="str">
        <f t="shared" si="35"/>
        <v>No.31</v>
      </c>
      <c r="F67" s="26" t="str">
        <f t="shared" si="35"/>
        <v>No.32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>
        <f t="shared" ca="1" si="36"/>
        <v>0</v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No.30</v>
      </c>
      <c r="E74" s="26" t="str">
        <f t="shared" si="40"/>
        <v>No.31</v>
      </c>
      <c r="F74" s="26" t="str">
        <f t="shared" si="40"/>
        <v>No.32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4</v>
      </c>
      <c r="D75" s="82">
        <f t="shared" ref="D75:J75" ca="1" si="41">IF(D$2&lt;&gt;"",INDIRECT(D$2&amp;"!E66"),"")</f>
        <v>5</v>
      </c>
      <c r="E75" s="82">
        <f t="shared" ca="1" si="41"/>
        <v>4</v>
      </c>
      <c r="F75" s="82">
        <f t="shared" ca="1" si="41"/>
        <v>4</v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13</v>
      </c>
      <c r="D76" s="82">
        <f t="shared" ref="D76:J76" ca="1" si="42">IF(D$2&lt;&gt;"",INDIRECT(D$2&amp;"!E67"),"")</f>
        <v>13</v>
      </c>
      <c r="E76" s="82">
        <f t="shared" ca="1" si="42"/>
        <v>13</v>
      </c>
      <c r="F76" s="82">
        <f t="shared" ca="1" si="42"/>
        <v>12</v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18</v>
      </c>
      <c r="D77" s="82">
        <f t="shared" ref="D77:J77" ca="1" si="43">IF(D$2&lt;&gt;"",INDIRECT(D$2&amp;"!E68"),"")</f>
        <v>19</v>
      </c>
      <c r="E77" s="82">
        <f t="shared" ca="1" si="43"/>
        <v>19</v>
      </c>
      <c r="F77" s="82">
        <f t="shared" ca="1" si="43"/>
        <v>15</v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0.64300000000000002</v>
      </c>
      <c r="D78" s="30">
        <f t="shared" ref="D78:J78" ca="1" si="44">IF(D$2&lt;&gt;"",INDIRECT(D$2&amp;"!E69"),"")</f>
        <v>0.89999999999999947</v>
      </c>
      <c r="E78" s="30">
        <f t="shared" ca="1" si="44"/>
        <v>0.67000000000000037</v>
      </c>
      <c r="F78" s="30">
        <f t="shared" ca="1" si="44"/>
        <v>0.3600000000000001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294</v>
      </c>
    </row>
    <row r="93" spans="1:11" x14ac:dyDescent="0.15">
      <c r="B93" s="10" t="s">
        <v>295</v>
      </c>
    </row>
    <row r="94" spans="1:11" x14ac:dyDescent="0.15">
      <c r="B94" s="10" t="s">
        <v>296</v>
      </c>
    </row>
    <row r="96" spans="1:11" x14ac:dyDescent="0.15">
      <c r="B96" s="10" t="s">
        <v>297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U90"/>
  <sheetViews>
    <sheetView topLeftCell="A31" zoomScaleNormal="100" zoomScaleSheetLayoutView="100" workbookViewId="0">
      <selection activeCell="D1" sqref="D1:G1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76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72" t="s">
        <v>231</v>
      </c>
      <c r="E2" s="72" t="s">
        <v>232</v>
      </c>
      <c r="F2" s="72"/>
      <c r="G2" s="51"/>
      <c r="H2" s="51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229</v>
      </c>
      <c r="E3" s="23" t="s">
        <v>230</v>
      </c>
      <c r="F3" s="23"/>
      <c r="G3" s="23"/>
      <c r="H3" s="23"/>
      <c r="I3" s="23"/>
      <c r="J3" s="23"/>
    </row>
    <row r="5" spans="1:21" ht="14.25" x14ac:dyDescent="0.15">
      <c r="A5" s="136" t="str">
        <f>D1</f>
        <v>S-2ヒノキ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No.2</v>
      </c>
      <c r="E9" s="26" t="str">
        <f t="shared" si="0"/>
        <v>No.3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16</v>
      </c>
      <c r="D10" s="61">
        <f ca="1">IF(D$2&lt;&gt;"",INDIRECT(D$2&amp;"!C47"),"")</f>
        <v>13</v>
      </c>
      <c r="E10" s="61">
        <f t="shared" ref="E10:J10" ca="1" si="1">IF(E$2&lt;&gt;"",INDIRECT(E$2&amp;"!C47"),"")</f>
        <v>19</v>
      </c>
      <c r="F10" s="61" t="str">
        <f ca="1">IF(F$2&lt;&gt;"",INDIRECT(F$2&amp;"!C47"),"")</f>
        <v/>
      </c>
      <c r="G10" s="61" t="str">
        <f t="shared" ca="1" si="1"/>
        <v/>
      </c>
      <c r="H10" s="61" t="str">
        <f t="shared" ca="1" si="1"/>
        <v/>
      </c>
      <c r="I10" s="61" t="str">
        <f t="shared" ca="1" si="1"/>
        <v/>
      </c>
      <c r="J10" s="61" t="str">
        <f t="shared" ca="1" si="1"/>
        <v/>
      </c>
      <c r="K10" s="28">
        <f ca="1">C10*100</f>
        <v>1600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14</v>
      </c>
      <c r="D11" s="61">
        <f ca="1">IF(D$2&lt;&gt;"",INDIRECT(D$2&amp;"!C48"),"")</f>
        <v>14</v>
      </c>
      <c r="E11" s="61">
        <f t="shared" ref="E11:J11" ca="1" si="2">IF(E$2&lt;&gt;"",INDIRECT(E$2&amp;"!C48"),"")</f>
        <v>14</v>
      </c>
      <c r="F11" s="61" t="str">
        <f t="shared" ca="1" si="2"/>
        <v/>
      </c>
      <c r="G11" s="61" t="str">
        <f t="shared" ca="1" si="2"/>
        <v/>
      </c>
      <c r="H11" s="61" t="str">
        <f t="shared" ca="1" si="2"/>
        <v/>
      </c>
      <c r="I11" s="61" t="str">
        <f t="shared" ca="1" si="2"/>
        <v/>
      </c>
      <c r="J11" s="61" t="str">
        <f t="shared" ca="1" si="2"/>
        <v/>
      </c>
      <c r="K11" s="29">
        <f ca="1">C11</f>
        <v>14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21</v>
      </c>
      <c r="D12" s="61">
        <f t="shared" ref="D12:J12" ca="1" si="3">IF(D$2&lt;&gt;"",INDIRECT(D$2&amp;"!C49"),"")</f>
        <v>22</v>
      </c>
      <c r="E12" s="61">
        <f t="shared" ca="1" si="3"/>
        <v>20</v>
      </c>
      <c r="F12" s="61" t="str">
        <f t="shared" ca="1" si="3"/>
        <v/>
      </c>
      <c r="G12" s="61" t="str">
        <f t="shared" ca="1" si="3"/>
        <v/>
      </c>
      <c r="H12" s="61" t="str">
        <f t="shared" ca="1" si="3"/>
        <v/>
      </c>
      <c r="I12" s="61" t="str">
        <f t="shared" ca="1" si="3"/>
        <v/>
      </c>
      <c r="J12" s="61" t="str">
        <f t="shared" ca="1" si="3"/>
        <v/>
      </c>
      <c r="K12" s="29">
        <f ca="1">C12</f>
        <v>21</v>
      </c>
    </row>
    <row r="13" spans="1:21" ht="12.75" customHeight="1" x14ac:dyDescent="0.15">
      <c r="A13" s="121" t="s">
        <v>25</v>
      </c>
      <c r="B13" s="122"/>
      <c r="C13" s="4">
        <f ca="1">ROUND(AVERAGE(D13:J13),3)</f>
        <v>3.8849999999999998</v>
      </c>
      <c r="D13" s="30">
        <f t="shared" ref="D13:J13" ca="1" si="4">IF(D$2&lt;&gt;"",INDIRECT(D$2&amp;"!C50"),"")</f>
        <v>3.5799999999999996</v>
      </c>
      <c r="E13" s="30">
        <f t="shared" ca="1" si="4"/>
        <v>4.1899999999999995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388.5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形状比＝67、Sr＝18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No.2</v>
      </c>
      <c r="E17" s="26" t="str">
        <f t="shared" si="5"/>
        <v>No.3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61">
        <f t="shared" ref="D18:J18" ca="1" si="6">IF(D$2&lt;&gt;"",INDIRECT(D$2&amp;"!D47"),"")</f>
        <v>0</v>
      </c>
      <c r="E18" s="61">
        <f t="shared" ca="1" si="6"/>
        <v>0</v>
      </c>
      <c r="F18" s="61" t="str">
        <f t="shared" ca="1" si="6"/>
        <v/>
      </c>
      <c r="G18" s="61" t="str">
        <f t="shared" ca="1" si="6"/>
        <v/>
      </c>
      <c r="H18" s="61" t="str">
        <f t="shared" ca="1" si="6"/>
        <v/>
      </c>
      <c r="I18" s="61" t="str">
        <f t="shared" ca="1" si="6"/>
        <v/>
      </c>
      <c r="J18" s="61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61" t="str">
        <f t="shared" ref="D19:J19" ca="1" si="7">IF(D$2&lt;&gt;"",INDIRECT(D$2&amp;"!D48"),"")</f>
        <v/>
      </c>
      <c r="E19" s="61" t="str">
        <f t="shared" ca="1" si="7"/>
        <v/>
      </c>
      <c r="F19" s="61" t="str">
        <f t="shared" ca="1" si="7"/>
        <v/>
      </c>
      <c r="G19" s="61" t="str">
        <f t="shared" ca="1" si="7"/>
        <v/>
      </c>
      <c r="H19" s="61" t="str">
        <f t="shared" ca="1" si="7"/>
        <v/>
      </c>
      <c r="I19" s="61" t="str">
        <f t="shared" ca="1" si="7"/>
        <v/>
      </c>
      <c r="J19" s="61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61" t="str">
        <f t="shared" ref="D20:J20" ca="1" si="8">IF(D$2&lt;&gt;"",INDIRECT(D$2&amp;"!D49"),"")</f>
        <v/>
      </c>
      <c r="E20" s="61" t="str">
        <f t="shared" ca="1" si="8"/>
        <v/>
      </c>
      <c r="F20" s="61" t="str">
        <f t="shared" ca="1" si="8"/>
        <v/>
      </c>
      <c r="G20" s="61" t="str">
        <f t="shared" ca="1" si="8"/>
        <v/>
      </c>
      <c r="H20" s="61" t="str">
        <f t="shared" ca="1" si="8"/>
        <v/>
      </c>
      <c r="I20" s="61" t="str">
        <f t="shared" ca="1" si="8"/>
        <v/>
      </c>
      <c r="J20" s="61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No.2</v>
      </c>
      <c r="E24" s="26" t="str">
        <f t="shared" si="10"/>
        <v>No.3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16</v>
      </c>
      <c r="D25" s="61">
        <f t="shared" ref="D25:J25" ca="1" si="11">IF(D$2&lt;&gt;"",INDIRECT(D$2&amp;"!E47"),"")</f>
        <v>13</v>
      </c>
      <c r="E25" s="61">
        <f t="shared" ca="1" si="11"/>
        <v>19</v>
      </c>
      <c r="F25" s="61" t="str">
        <f t="shared" ca="1" si="11"/>
        <v/>
      </c>
      <c r="G25" s="61" t="str">
        <f t="shared" ca="1" si="11"/>
        <v/>
      </c>
      <c r="H25" s="61" t="str">
        <f t="shared" ca="1" si="11"/>
        <v/>
      </c>
      <c r="I25" s="61" t="str">
        <f t="shared" ca="1" si="11"/>
        <v/>
      </c>
      <c r="J25" s="6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14</v>
      </c>
      <c r="D26" s="61">
        <f t="shared" ref="D26:J26" ca="1" si="12">IF(D$2&lt;&gt;"",INDIRECT(D$2&amp;"!E48"),"")</f>
        <v>14</v>
      </c>
      <c r="E26" s="61">
        <f t="shared" ca="1" si="12"/>
        <v>14</v>
      </c>
      <c r="F26" s="61" t="str">
        <f t="shared" ca="1" si="12"/>
        <v/>
      </c>
      <c r="G26" s="61" t="str">
        <f t="shared" ca="1" si="12"/>
        <v/>
      </c>
      <c r="H26" s="61" t="str">
        <f t="shared" ca="1" si="12"/>
        <v/>
      </c>
      <c r="I26" s="61" t="str">
        <f t="shared" ca="1" si="12"/>
        <v/>
      </c>
      <c r="J26" s="6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21</v>
      </c>
      <c r="D27" s="61">
        <f t="shared" ref="D27:J27" ca="1" si="13">IF(D$2&lt;&gt;"",INDIRECT(D$2&amp;"!E49"),"")</f>
        <v>22</v>
      </c>
      <c r="E27" s="61">
        <f t="shared" ca="1" si="13"/>
        <v>20</v>
      </c>
      <c r="F27" s="61" t="str">
        <f t="shared" ca="1" si="13"/>
        <v/>
      </c>
      <c r="G27" s="61" t="str">
        <f t="shared" ca="1" si="13"/>
        <v/>
      </c>
      <c r="H27" s="61" t="str">
        <f t="shared" ca="1" si="13"/>
        <v/>
      </c>
      <c r="I27" s="61" t="str">
        <f t="shared" ca="1" si="13"/>
        <v/>
      </c>
      <c r="J27" s="6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3.8849999999999998</v>
      </c>
      <c r="D28" s="30">
        <f t="shared" ref="D28:J28" ca="1" si="14">IF(D$2&lt;&gt;"",INDIRECT(D$2&amp;"!E50"),"")</f>
        <v>3.5799999999999996</v>
      </c>
      <c r="E28" s="30">
        <f t="shared" ca="1" si="14"/>
        <v>4.1899999999999995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No.2</v>
      </c>
      <c r="E32" s="26" t="str">
        <f t="shared" si="15"/>
        <v>No.3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5</v>
      </c>
      <c r="D33" s="61">
        <f t="shared" ref="D33:J33" ca="1" si="16">IF(D$2&lt;&gt;"",INDIRECT(D$2&amp;"!C54"),"")</f>
        <v>4</v>
      </c>
      <c r="E33" s="61">
        <f t="shared" ca="1" si="16"/>
        <v>6</v>
      </c>
      <c r="F33" s="61" t="str">
        <f t="shared" ca="1" si="16"/>
        <v/>
      </c>
      <c r="G33" s="61" t="str">
        <f t="shared" ca="1" si="16"/>
        <v/>
      </c>
      <c r="H33" s="61" t="str">
        <f t="shared" ca="1" si="16"/>
        <v/>
      </c>
      <c r="I33" s="61" t="str">
        <f t="shared" ca="1" si="16"/>
        <v/>
      </c>
      <c r="J33" s="61" t="str">
        <f t="shared" ca="1" si="16"/>
        <v/>
      </c>
      <c r="K33" s="28">
        <f ca="1">C33*100</f>
        <v>500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13</v>
      </c>
      <c r="D34" s="61">
        <f t="shared" ref="D34:J34" ca="1" si="17">IF(D$2&lt;&gt;"",INDIRECT(D$2&amp;"!C55"),"")</f>
        <v>12</v>
      </c>
      <c r="E34" s="61">
        <f t="shared" ca="1" si="17"/>
        <v>14</v>
      </c>
      <c r="F34" s="61" t="str">
        <f t="shared" ca="1" si="17"/>
        <v/>
      </c>
      <c r="G34" s="61" t="str">
        <f t="shared" ca="1" si="17"/>
        <v/>
      </c>
      <c r="H34" s="61" t="str">
        <f t="shared" ca="1" si="17"/>
        <v/>
      </c>
      <c r="I34" s="61" t="str">
        <f t="shared" ca="1" si="17"/>
        <v/>
      </c>
      <c r="J34" s="61" t="str">
        <f t="shared" ca="1" si="17"/>
        <v/>
      </c>
      <c r="K34" s="29">
        <f ca="1">C34</f>
        <v>13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18</v>
      </c>
      <c r="D35" s="61">
        <f t="shared" ref="D35:J35" ca="1" si="18">IF(D$2&lt;&gt;"",INDIRECT(D$2&amp;"!C56"),"")</f>
        <v>17</v>
      </c>
      <c r="E35" s="61">
        <f t="shared" ca="1" si="18"/>
        <v>18</v>
      </c>
      <c r="F35" s="61" t="str">
        <f t="shared" ca="1" si="18"/>
        <v/>
      </c>
      <c r="G35" s="61" t="str">
        <f t="shared" ca="1" si="18"/>
        <v/>
      </c>
      <c r="H35" s="61" t="str">
        <f t="shared" ca="1" si="18"/>
        <v/>
      </c>
      <c r="I35" s="61" t="str">
        <f t="shared" ca="1" si="18"/>
        <v/>
      </c>
      <c r="J35" s="61" t="str">
        <f t="shared" ca="1" si="18"/>
        <v/>
      </c>
      <c r="K35" s="29">
        <f ca="1">C35</f>
        <v>18</v>
      </c>
    </row>
    <row r="36" spans="1:21" ht="12.75" customHeight="1" x14ac:dyDescent="0.15">
      <c r="A36" s="121" t="s">
        <v>25</v>
      </c>
      <c r="B36" s="122"/>
      <c r="C36" s="4">
        <f ca="1">ROUND(AVERAGE(D36:J36),3)</f>
        <v>0.87</v>
      </c>
      <c r="D36" s="30">
        <f t="shared" ref="D36:J36" ca="1" si="19">IF(D$2&lt;&gt;"",INDIRECT(D$2&amp;"!C57"),"")</f>
        <v>0.64000000000000012</v>
      </c>
      <c r="E36" s="30">
        <f t="shared" ca="1" si="19"/>
        <v>1.1000000000000001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87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No.2</v>
      </c>
      <c r="E39" s="26" t="str">
        <f t="shared" si="20"/>
        <v>No.3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61">
        <f t="shared" ref="D40:J40" ca="1" si="21">IF(D$2&lt;&gt;"",INDIRECT(D$2&amp;"!D54"),"")</f>
        <v>0</v>
      </c>
      <c r="E40" s="61">
        <f t="shared" ca="1" si="21"/>
        <v>0</v>
      </c>
      <c r="F40" s="61" t="str">
        <f t="shared" ca="1" si="21"/>
        <v/>
      </c>
      <c r="G40" s="61" t="str">
        <f t="shared" ca="1" si="21"/>
        <v/>
      </c>
      <c r="H40" s="61" t="str">
        <f t="shared" ca="1" si="21"/>
        <v/>
      </c>
      <c r="I40" s="61" t="str">
        <f t="shared" ca="1" si="21"/>
        <v/>
      </c>
      <c r="J40" s="6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61" t="str">
        <f t="shared" ref="D41:J41" ca="1" si="22">IF(D$2&lt;&gt;"",INDIRECT(D$2&amp;"!D55"),"")</f>
        <v/>
      </c>
      <c r="E41" s="61" t="str">
        <f t="shared" ca="1" si="22"/>
        <v/>
      </c>
      <c r="F41" s="61" t="str">
        <f t="shared" ca="1" si="22"/>
        <v/>
      </c>
      <c r="G41" s="61" t="str">
        <f t="shared" ca="1" si="22"/>
        <v/>
      </c>
      <c r="H41" s="61" t="str">
        <f t="shared" ca="1" si="22"/>
        <v/>
      </c>
      <c r="I41" s="61" t="str">
        <f t="shared" ca="1" si="22"/>
        <v/>
      </c>
      <c r="J41" s="6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61" t="str">
        <f t="shared" ref="D42:J42" ca="1" si="23">IF(D$2&lt;&gt;"",INDIRECT(D$2&amp;"!D56"),"")</f>
        <v/>
      </c>
      <c r="E42" s="61" t="str">
        <f t="shared" ca="1" si="23"/>
        <v/>
      </c>
      <c r="F42" s="61" t="str">
        <f t="shared" ca="1" si="23"/>
        <v/>
      </c>
      <c r="G42" s="61" t="str">
        <f t="shared" ca="1" si="23"/>
        <v/>
      </c>
      <c r="H42" s="61" t="str">
        <f t="shared" ca="1" si="23"/>
        <v/>
      </c>
      <c r="I42" s="61" t="str">
        <f t="shared" ca="1" si="23"/>
        <v/>
      </c>
      <c r="J42" s="6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No.2</v>
      </c>
      <c r="E46" s="26" t="str">
        <f t="shared" si="25"/>
        <v>No.3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5</v>
      </c>
      <c r="D47" s="61">
        <f t="shared" ref="D47:J47" ca="1" si="26">IF(D$2&lt;&gt;"",INDIRECT(D$2&amp;"!E54"),"")</f>
        <v>4</v>
      </c>
      <c r="E47" s="61">
        <f t="shared" ca="1" si="26"/>
        <v>6</v>
      </c>
      <c r="F47" s="61" t="str">
        <f t="shared" ca="1" si="26"/>
        <v/>
      </c>
      <c r="G47" s="61" t="str">
        <f t="shared" ca="1" si="26"/>
        <v/>
      </c>
      <c r="H47" s="61" t="str">
        <f t="shared" ca="1" si="26"/>
        <v/>
      </c>
      <c r="I47" s="61" t="str">
        <f t="shared" ca="1" si="26"/>
        <v/>
      </c>
      <c r="J47" s="6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13</v>
      </c>
      <c r="D48" s="61">
        <f t="shared" ref="D48:J48" ca="1" si="27">IF(D$2&lt;&gt;"",INDIRECT(D$2&amp;"!E55"),"")</f>
        <v>12</v>
      </c>
      <c r="E48" s="61">
        <f t="shared" ca="1" si="27"/>
        <v>14</v>
      </c>
      <c r="F48" s="61" t="str">
        <f t="shared" ca="1" si="27"/>
        <v/>
      </c>
      <c r="G48" s="61" t="str">
        <f t="shared" ca="1" si="27"/>
        <v/>
      </c>
      <c r="H48" s="61" t="str">
        <f t="shared" ca="1" si="27"/>
        <v/>
      </c>
      <c r="I48" s="61" t="str">
        <f t="shared" ca="1" si="27"/>
        <v/>
      </c>
      <c r="J48" s="6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18</v>
      </c>
      <c r="D49" s="61">
        <f t="shared" ref="D49:J49" ca="1" si="28">IF(D$2&lt;&gt;"",INDIRECT(D$2&amp;"!E56"),"")</f>
        <v>17</v>
      </c>
      <c r="E49" s="61">
        <f t="shared" ca="1" si="28"/>
        <v>18</v>
      </c>
      <c r="F49" s="61" t="str">
        <f t="shared" ca="1" si="28"/>
        <v/>
      </c>
      <c r="G49" s="61" t="str">
        <f t="shared" ca="1" si="28"/>
        <v/>
      </c>
      <c r="H49" s="61" t="str">
        <f t="shared" ca="1" si="28"/>
        <v/>
      </c>
      <c r="I49" s="61" t="str">
        <f t="shared" ca="1" si="28"/>
        <v/>
      </c>
      <c r="J49" s="6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0.87</v>
      </c>
      <c r="D50" s="30">
        <f t="shared" ref="D50:J50" ca="1" si="29">IF(D$2&lt;&gt;"",INDIRECT(D$2&amp;"!E57"),"")</f>
        <v>0.64000000000000012</v>
      </c>
      <c r="E50" s="30">
        <f t="shared" ca="1" si="29"/>
        <v>1.1000000000000001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31.3</v>
      </c>
      <c r="D54" s="14" t="str">
        <f ca="1">IF($C$18=0,"",ROUND((C40/C18*100),1))</f>
        <v/>
      </c>
      <c r="E54" s="35">
        <f ca="1">ROUND((C47/C25*100),1)</f>
        <v>31.3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22.4</v>
      </c>
      <c r="D55" s="14" t="str">
        <f ca="1">IF($C$18=0,"",ROUND((C43/C21)*100,1))</f>
        <v/>
      </c>
      <c r="E55" s="35">
        <f ca="1">ROUND((C50/C28)*100,1)</f>
        <v>22.4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No.2</v>
      </c>
      <c r="E59" s="26" t="str">
        <f t="shared" si="30"/>
        <v>No.3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11</v>
      </c>
      <c r="D60" s="61">
        <f t="shared" ref="D60:J60" ca="1" si="31">IF(D$2&lt;&gt;"",INDIRECT(D$2&amp;"!C66"),"")</f>
        <v>9</v>
      </c>
      <c r="E60" s="61">
        <f t="shared" ca="1" si="31"/>
        <v>13</v>
      </c>
      <c r="F60" s="61" t="str">
        <f t="shared" ca="1" si="31"/>
        <v/>
      </c>
      <c r="G60" s="61" t="str">
        <f t="shared" ca="1" si="31"/>
        <v/>
      </c>
      <c r="H60" s="61" t="str">
        <f t="shared" ca="1" si="31"/>
        <v/>
      </c>
      <c r="I60" s="61" t="str">
        <f t="shared" ca="1" si="31"/>
        <v/>
      </c>
      <c r="J60" s="61" t="str">
        <f t="shared" ca="1" si="31"/>
        <v/>
      </c>
      <c r="K60" s="28">
        <f ca="1">C60*100</f>
        <v>1100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15</v>
      </c>
      <c r="D61" s="61">
        <f t="shared" ref="D61:J61" ca="1" si="32">IF(D$2&lt;&gt;"",INDIRECT(D$2&amp;"!C67"),"")</f>
        <v>15</v>
      </c>
      <c r="E61" s="61">
        <f t="shared" ca="1" si="32"/>
        <v>14</v>
      </c>
      <c r="F61" s="61" t="str">
        <f t="shared" ca="1" si="32"/>
        <v/>
      </c>
      <c r="G61" s="61" t="str">
        <f t="shared" ca="1" si="32"/>
        <v/>
      </c>
      <c r="H61" s="61" t="str">
        <f t="shared" ca="1" si="32"/>
        <v/>
      </c>
      <c r="I61" s="61" t="str">
        <f t="shared" ca="1" si="32"/>
        <v/>
      </c>
      <c r="J61" s="61" t="str">
        <f t="shared" ca="1" si="32"/>
        <v/>
      </c>
      <c r="K61" s="29">
        <f ca="1">C61</f>
        <v>15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22</v>
      </c>
      <c r="D62" s="61">
        <f t="shared" ref="D62:J62" ca="1" si="33">IF(D$2&lt;&gt;"",INDIRECT(D$2&amp;"!C68"),"")</f>
        <v>24</v>
      </c>
      <c r="E62" s="61">
        <f t="shared" ca="1" si="33"/>
        <v>20</v>
      </c>
      <c r="F62" s="61" t="str">
        <f t="shared" ca="1" si="33"/>
        <v/>
      </c>
      <c r="G62" s="61" t="str">
        <f t="shared" ca="1" si="33"/>
        <v/>
      </c>
      <c r="H62" s="61" t="str">
        <f t="shared" ca="1" si="33"/>
        <v/>
      </c>
      <c r="I62" s="61" t="str">
        <f t="shared" ca="1" si="33"/>
        <v/>
      </c>
      <c r="J62" s="61" t="str">
        <f t="shared" ca="1" si="33"/>
        <v/>
      </c>
      <c r="K62" s="29">
        <f ca="1">C62</f>
        <v>22</v>
      </c>
    </row>
    <row r="63" spans="1:21" ht="12.75" customHeight="1" x14ac:dyDescent="0.15">
      <c r="A63" s="121" t="s">
        <v>25</v>
      </c>
      <c r="B63" s="122"/>
      <c r="C63" s="4">
        <f ca="1">ROUND(AVERAGE(D63:J63),3)</f>
        <v>3.0150000000000001</v>
      </c>
      <c r="D63" s="30">
        <f t="shared" ref="D63:J63" ca="1" si="34">IF(D$2&lt;&gt;"",INDIRECT(D$2&amp;"!C69"),"")</f>
        <v>2.9399999999999995</v>
      </c>
      <c r="E63" s="30">
        <f t="shared" ca="1" si="34"/>
        <v>3.0899999999999994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301.5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形状比＝68、Sr＝20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No.2</v>
      </c>
      <c r="E67" s="26" t="str">
        <f t="shared" si="35"/>
        <v>No.3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61">
        <f t="shared" ref="D68:J68" ca="1" si="36">IF(D$2&lt;&gt;"",INDIRECT(D$2&amp;"!D66"),"")</f>
        <v>0</v>
      </c>
      <c r="E68" s="61">
        <f t="shared" ca="1" si="36"/>
        <v>0</v>
      </c>
      <c r="F68" s="61" t="str">
        <f t="shared" ca="1" si="36"/>
        <v/>
      </c>
      <c r="G68" s="61" t="str">
        <f t="shared" ca="1" si="36"/>
        <v/>
      </c>
      <c r="H68" s="61" t="str">
        <f t="shared" ca="1" si="36"/>
        <v/>
      </c>
      <c r="I68" s="61" t="str">
        <f t="shared" ca="1" si="36"/>
        <v/>
      </c>
      <c r="J68" s="61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61" t="str">
        <f t="shared" ref="D69:J69" ca="1" si="37">IF(D$2&lt;&gt;"",INDIRECT(D$2&amp;"!D67"),"")</f>
        <v/>
      </c>
      <c r="E69" s="61" t="str">
        <f t="shared" ca="1" si="37"/>
        <v/>
      </c>
      <c r="F69" s="61" t="str">
        <f t="shared" ca="1" si="37"/>
        <v/>
      </c>
      <c r="G69" s="61" t="str">
        <f t="shared" ca="1" si="37"/>
        <v/>
      </c>
      <c r="H69" s="61" t="str">
        <f t="shared" ca="1" si="37"/>
        <v/>
      </c>
      <c r="I69" s="61" t="str">
        <f t="shared" ca="1" si="37"/>
        <v/>
      </c>
      <c r="J69" s="61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61" t="str">
        <f t="shared" ref="D70:J70" ca="1" si="38">IF(D$2&lt;&gt;"",INDIRECT(D$2&amp;"!D68"),"")</f>
        <v/>
      </c>
      <c r="E70" s="61" t="str">
        <f t="shared" ca="1" si="38"/>
        <v/>
      </c>
      <c r="F70" s="61" t="str">
        <f t="shared" ca="1" si="38"/>
        <v/>
      </c>
      <c r="G70" s="61" t="str">
        <f t="shared" ca="1" si="38"/>
        <v/>
      </c>
      <c r="H70" s="61" t="str">
        <f t="shared" ca="1" si="38"/>
        <v/>
      </c>
      <c r="I70" s="61" t="str">
        <f t="shared" ca="1" si="38"/>
        <v/>
      </c>
      <c r="J70" s="61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No.2</v>
      </c>
      <c r="E74" s="26" t="str">
        <f t="shared" si="40"/>
        <v>No.3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11</v>
      </c>
      <c r="D75" s="61">
        <f t="shared" ref="D75:J75" ca="1" si="41">IF(D$2&lt;&gt;"",INDIRECT(D$2&amp;"!E66"),"")</f>
        <v>9</v>
      </c>
      <c r="E75" s="61">
        <f t="shared" ca="1" si="41"/>
        <v>13</v>
      </c>
      <c r="F75" s="61" t="str">
        <f t="shared" ca="1" si="41"/>
        <v/>
      </c>
      <c r="G75" s="61" t="str">
        <f t="shared" ca="1" si="41"/>
        <v/>
      </c>
      <c r="H75" s="61" t="str">
        <f t="shared" ca="1" si="41"/>
        <v/>
      </c>
      <c r="I75" s="61" t="str">
        <f t="shared" ca="1" si="41"/>
        <v/>
      </c>
      <c r="J75" s="61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15</v>
      </c>
      <c r="D76" s="61">
        <f t="shared" ref="D76:J76" ca="1" si="42">IF(D$2&lt;&gt;"",INDIRECT(D$2&amp;"!E67"),"")</f>
        <v>15</v>
      </c>
      <c r="E76" s="61">
        <f t="shared" ca="1" si="42"/>
        <v>14</v>
      </c>
      <c r="F76" s="61" t="str">
        <f t="shared" ca="1" si="42"/>
        <v/>
      </c>
      <c r="G76" s="61" t="str">
        <f t="shared" ca="1" si="42"/>
        <v/>
      </c>
      <c r="H76" s="61" t="str">
        <f t="shared" ca="1" si="42"/>
        <v/>
      </c>
      <c r="I76" s="61" t="str">
        <f t="shared" ca="1" si="42"/>
        <v/>
      </c>
      <c r="J76" s="61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22</v>
      </c>
      <c r="D77" s="61">
        <f t="shared" ref="D77:J77" ca="1" si="43">IF(D$2&lt;&gt;"",INDIRECT(D$2&amp;"!E68"),"")</f>
        <v>24</v>
      </c>
      <c r="E77" s="61">
        <f t="shared" ca="1" si="43"/>
        <v>20</v>
      </c>
      <c r="F77" s="61" t="str">
        <f t="shared" ca="1" si="43"/>
        <v/>
      </c>
      <c r="G77" s="61" t="str">
        <f t="shared" ca="1" si="43"/>
        <v/>
      </c>
      <c r="H77" s="61" t="str">
        <f t="shared" ca="1" si="43"/>
        <v/>
      </c>
      <c r="I77" s="61" t="str">
        <f t="shared" ca="1" si="43"/>
        <v/>
      </c>
      <c r="J77" s="61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3.0150000000000001</v>
      </c>
      <c r="D78" s="30">
        <f t="shared" ref="D78:J78" ca="1" si="44">IF(D$2&lt;&gt;"",INDIRECT(D$2&amp;"!E69"),"")</f>
        <v>2.9399999999999995</v>
      </c>
      <c r="E78" s="30">
        <f t="shared" ca="1" si="44"/>
        <v>3.0899999999999994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F0"/>
  </sheetPr>
  <dimension ref="A1:AJ120"/>
  <sheetViews>
    <sheetView showGridLines="0" view="pageBreakPreview" topLeftCell="A28" zoomScaleNormal="85" zoomScaleSheetLayoutView="100" workbookViewId="0">
      <selection activeCell="I12" sqref="I1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172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401</v>
      </c>
      <c r="B4" s="108" t="s">
        <v>173</v>
      </c>
      <c r="C4" s="108"/>
      <c r="D4" s="82">
        <v>34</v>
      </c>
      <c r="E4" s="82">
        <v>25</v>
      </c>
      <c r="F4" s="4">
        <f t="shared" ref="F4:F43" si="0">IF(D4&gt;0,IF(B4="スギ",P4,IF(B4="ヒノキ",U4,IF(B4="アカマツ",Z4,IF(B4="カラマツ",AF4,AJ4)))),"")</f>
        <v>1.1100000000000001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0.93</v>
      </c>
      <c r="L4" s="83">
        <f t="shared" ref="L4:L43" si="2">ROUND(10^(-5+0.73504+1.83346*LOG(D4)+1.06569*LOG(E4)),2)</f>
        <v>1.08</v>
      </c>
      <c r="M4" s="83">
        <f t="shared" ref="M4:M43" si="3">ROUND(10^(-5+0.71514+1.74357*LOG(D4)+1.17719*LOG(E4)),2)</f>
        <v>1.07</v>
      </c>
      <c r="N4" s="83">
        <f t="shared" ref="N4:N43" si="4">ROUND(10^(-5+0.82956+1.76381*LOG(D4)+1.06412*LOG(E4)),2)</f>
        <v>1.04</v>
      </c>
      <c r="O4" s="83">
        <f t="shared" ref="O4:O43" si="5">ROUND(10^(-5+0.88226+1.79204*LOG(D4)+0.99303*LOG(E4)),2)</f>
        <v>1.03</v>
      </c>
      <c r="P4" s="83">
        <f>HLOOKUP($D4,K$3:O$43,MATCH($A4,$A$3:$A$43,0),1)</f>
        <v>1.04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0.94</v>
      </c>
      <c r="R4" s="83">
        <f t="shared" ref="R4:R43" si="7">ROUND(10^(1.905709*LOG(D4)+1.011385*LOG(E4)-4.293729),2)</f>
        <v>1.0900000000000001</v>
      </c>
      <c r="S4" s="83">
        <f t="shared" ref="S4:S43" si="8">ROUND(10^(1.771888*LOG(D4)+1.138415*LOG(E4)-4.271259),2)</f>
        <v>1.08</v>
      </c>
      <c r="T4" s="83">
        <f t="shared" ref="T4:T43" si="9">ROUND(10^(1.671519*LOG(D4)+1.363617*LOG(E4)-4.404407),2)</f>
        <v>1.1499999999999999</v>
      </c>
      <c r="U4" s="83">
        <f t="shared" ref="U4:U43" si="10">HLOOKUP($D4,Q$3:T$43,MATCH($A4,$A$3:$A$43,0),1)</f>
        <v>1.1499999999999999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1.1200000000000001</v>
      </c>
      <c r="W4" s="83">
        <f t="shared" ref="W4:W43" si="12">ROUND(10^(-4.155639+1.847898*LOG(D4)+0.951955*LOG(E4)),2)</f>
        <v>1.01</v>
      </c>
      <c r="X4" s="83">
        <f t="shared" ref="X4:X43" si="13">ROUND(10^(-4.194535+1.804172*LOG(D4)+1.034248*LOG(E4)),2)</f>
        <v>1.03</v>
      </c>
      <c r="Y4" s="83">
        <f t="shared" ref="Y4:Y43" si="14">ROUND(10^(-4.42347+2.006485*LOG(D4)+0.967757*LOG(E4)),2)</f>
        <v>1.01</v>
      </c>
      <c r="Z4" s="83">
        <f t="shared" ref="Z4:Z43" si="15">HLOOKUP($D4,V$3:Y$43,MATCH($A4,$A$3:$A$43,0),1)</f>
        <v>1.03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0.9</v>
      </c>
      <c r="AB4" s="83">
        <f t="shared" ref="AB4:AB43" si="17">ROUND(10^(1.979213*LOG(D4)+0.998347*LOG(E4)-4.369281),2)</f>
        <v>1.1399999999999999</v>
      </c>
      <c r="AC4" s="83">
        <f t="shared" ref="AC4:AC43" si="18">ROUND(10^(1.904401*LOG(D4)+1.062478*LOG(E4)-4.348104),2)</f>
        <v>1.1299999999999999</v>
      </c>
      <c r="AD4" s="83">
        <f t="shared" ref="AD4:AD43" si="19">ROUND(10^(1.640825*LOG(D4)+1.080387*LOG(E4)-3.976731),2)</f>
        <v>1.1100000000000001</v>
      </c>
      <c r="AE4" s="83">
        <f t="shared" ref="AE4:AE43" si="20">ROUND(10^(1.90887*LOG(D4)+1.088002*LOG(E4)-4.431495),2)</f>
        <v>1.03</v>
      </c>
      <c r="AF4" s="83">
        <f t="shared" ref="AF4:AF43" si="21">HLOOKUP($D4,AA$3:AE$43,MATCH($A4,$A$3:$A$43,0),1)</f>
        <v>1.1100000000000001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83">
        <f t="shared" ref="AH4:AH43" si="23">ROUND(10^(1.93813902*LOG(D4)+0.96697002*LOG(E4)-4.32216295),2)</f>
        <v>0.99</v>
      </c>
      <c r="AI4" s="83">
        <f t="shared" ref="AI4:AI43" si="24">ROUND(10^(1.82464098*LOG(D4)+0.97625989*LOG(E4)-4.15096808),2)</f>
        <v>1.02</v>
      </c>
      <c r="AJ4" s="83">
        <f t="shared" ref="AJ4:AJ43" si="25">HLOOKUP($D4,AG$3:AI$43,MATCH($A4,$A$3:$A$43,0),1)</f>
        <v>0.99</v>
      </c>
    </row>
    <row r="5" spans="1:36" ht="12.95" customHeight="1" x14ac:dyDescent="0.15">
      <c r="A5" s="82">
        <v>402</v>
      </c>
      <c r="B5" s="108" t="s">
        <v>173</v>
      </c>
      <c r="C5" s="108"/>
      <c r="D5" s="82">
        <v>30</v>
      </c>
      <c r="E5" s="82">
        <v>23</v>
      </c>
      <c r="F5" s="4">
        <f t="shared" si="0"/>
        <v>0.82</v>
      </c>
      <c r="G5" s="5"/>
      <c r="H5" s="82"/>
      <c r="I5" s="82"/>
      <c r="J5" s="1" t="s">
        <v>15</v>
      </c>
      <c r="K5" s="83">
        <f t="shared" si="1"/>
        <v>0.69</v>
      </c>
      <c r="L5" s="83">
        <f t="shared" si="2"/>
        <v>0.78</v>
      </c>
      <c r="M5" s="83">
        <f t="shared" si="3"/>
        <v>0.78</v>
      </c>
      <c r="N5" s="83">
        <f t="shared" si="4"/>
        <v>0.77</v>
      </c>
      <c r="O5" s="83">
        <f t="shared" si="5"/>
        <v>0.76</v>
      </c>
      <c r="P5" s="83">
        <f t="shared" ref="P5:P43" si="26">HLOOKUP($D5,K$3:O$43,MATCH(A5,$A$3:$A$43,0),1)</f>
        <v>0.78</v>
      </c>
      <c r="Q5" s="83">
        <f t="shared" si="6"/>
        <v>0.69</v>
      </c>
      <c r="R5" s="83">
        <f t="shared" si="7"/>
        <v>0.79</v>
      </c>
      <c r="S5" s="83">
        <f t="shared" si="8"/>
        <v>0.79</v>
      </c>
      <c r="T5" s="83">
        <f t="shared" si="9"/>
        <v>0.83</v>
      </c>
      <c r="U5" s="83">
        <f t="shared" si="10"/>
        <v>0.79</v>
      </c>
      <c r="V5" s="83">
        <f t="shared" si="11"/>
        <v>0.81</v>
      </c>
      <c r="W5" s="83">
        <f t="shared" si="12"/>
        <v>0.74</v>
      </c>
      <c r="X5" s="83">
        <f t="shared" si="13"/>
        <v>0.76</v>
      </c>
      <c r="Y5" s="83">
        <f t="shared" si="14"/>
        <v>0.72</v>
      </c>
      <c r="Z5" s="83">
        <f t="shared" si="15"/>
        <v>0.76</v>
      </c>
      <c r="AA5" s="83">
        <f t="shared" si="16"/>
        <v>0.66</v>
      </c>
      <c r="AB5" s="83">
        <f t="shared" si="17"/>
        <v>0.82</v>
      </c>
      <c r="AC5" s="83">
        <f t="shared" si="18"/>
        <v>0.82</v>
      </c>
      <c r="AD5" s="83">
        <f t="shared" si="19"/>
        <v>0.83</v>
      </c>
      <c r="AE5" s="83">
        <f t="shared" si="20"/>
        <v>0.74</v>
      </c>
      <c r="AF5" s="83">
        <f t="shared" si="21"/>
        <v>0.82</v>
      </c>
      <c r="AG5" s="83">
        <f t="shared" si="22"/>
        <v>0.66</v>
      </c>
      <c r="AH5" s="83">
        <f t="shared" si="23"/>
        <v>0.72</v>
      </c>
      <c r="AI5" s="83">
        <f t="shared" si="24"/>
        <v>0.75</v>
      </c>
      <c r="AJ5" s="83">
        <f t="shared" si="25"/>
        <v>0.72</v>
      </c>
    </row>
    <row r="6" spans="1:36" ht="12.95" customHeight="1" x14ac:dyDescent="0.15">
      <c r="A6" s="82">
        <v>403</v>
      </c>
      <c r="B6" s="108" t="s">
        <v>173</v>
      </c>
      <c r="C6" s="108"/>
      <c r="D6" s="82">
        <v>26</v>
      </c>
      <c r="E6" s="82">
        <v>22</v>
      </c>
      <c r="F6" s="4">
        <f t="shared" si="0"/>
        <v>0.59</v>
      </c>
      <c r="G6" s="82" t="s">
        <v>62</v>
      </c>
      <c r="H6" s="82" t="s">
        <v>65</v>
      </c>
      <c r="I6" s="96" t="s">
        <v>62</v>
      </c>
      <c r="J6" s="1" t="s">
        <v>15</v>
      </c>
      <c r="K6" s="83">
        <f t="shared" si="1"/>
        <v>0.51</v>
      </c>
      <c r="L6" s="83">
        <f t="shared" si="2"/>
        <v>0.57999999999999996</v>
      </c>
      <c r="M6" s="83">
        <f t="shared" si="3"/>
        <v>0.57999999999999996</v>
      </c>
      <c r="N6" s="83">
        <f t="shared" si="4"/>
        <v>0.56999999999999995</v>
      </c>
      <c r="O6" s="83">
        <f t="shared" si="5"/>
        <v>0.56000000000000005</v>
      </c>
      <c r="P6" s="83">
        <f t="shared" si="26"/>
        <v>0.57999999999999996</v>
      </c>
      <c r="Q6" s="83">
        <f t="shared" si="6"/>
        <v>0.51</v>
      </c>
      <c r="R6" s="83">
        <f t="shared" si="7"/>
        <v>0.57999999999999996</v>
      </c>
      <c r="S6" s="83">
        <f t="shared" si="8"/>
        <v>0.57999999999999996</v>
      </c>
      <c r="T6" s="83">
        <f t="shared" si="9"/>
        <v>0.62</v>
      </c>
      <c r="U6" s="83">
        <f t="shared" si="10"/>
        <v>0.57999999999999996</v>
      </c>
      <c r="V6" s="83">
        <f t="shared" si="11"/>
        <v>0.59</v>
      </c>
      <c r="W6" s="83">
        <f t="shared" si="12"/>
        <v>0.55000000000000004</v>
      </c>
      <c r="X6" s="83">
        <f t="shared" si="13"/>
        <v>0.56000000000000005</v>
      </c>
      <c r="Y6" s="83">
        <f t="shared" si="14"/>
        <v>0.52</v>
      </c>
      <c r="Z6" s="83">
        <f t="shared" si="15"/>
        <v>0.56000000000000005</v>
      </c>
      <c r="AA6" s="83">
        <f t="shared" si="16"/>
        <v>0.49</v>
      </c>
      <c r="AB6" s="83">
        <f t="shared" si="17"/>
        <v>0.59</v>
      </c>
      <c r="AC6" s="83">
        <f t="shared" si="18"/>
        <v>0.59</v>
      </c>
      <c r="AD6" s="83">
        <f t="shared" si="19"/>
        <v>0.62</v>
      </c>
      <c r="AE6" s="83">
        <f t="shared" si="20"/>
        <v>0.54</v>
      </c>
      <c r="AF6" s="83">
        <f t="shared" si="21"/>
        <v>0.59</v>
      </c>
      <c r="AG6" s="83">
        <f t="shared" si="22"/>
        <v>0.48</v>
      </c>
      <c r="AH6" s="83">
        <f t="shared" si="23"/>
        <v>0.52</v>
      </c>
      <c r="AI6" s="83">
        <f t="shared" si="24"/>
        <v>0.55000000000000004</v>
      </c>
      <c r="AJ6" s="83">
        <f t="shared" si="25"/>
        <v>0.52</v>
      </c>
    </row>
    <row r="7" spans="1:36" ht="12.95" customHeight="1" x14ac:dyDescent="0.15">
      <c r="A7" s="82">
        <v>404</v>
      </c>
      <c r="B7" s="108" t="s">
        <v>173</v>
      </c>
      <c r="C7" s="108"/>
      <c r="D7" s="82">
        <v>16</v>
      </c>
      <c r="E7" s="82">
        <v>14</v>
      </c>
      <c r="F7" s="4">
        <f t="shared" si="0"/>
        <v>0.14000000000000001</v>
      </c>
      <c r="G7" s="5" t="s">
        <v>298</v>
      </c>
      <c r="H7" s="82" t="s">
        <v>65</v>
      </c>
      <c r="I7" s="5" t="s">
        <v>298</v>
      </c>
      <c r="J7" s="1" t="s">
        <v>15</v>
      </c>
      <c r="K7" s="83">
        <f t="shared" si="1"/>
        <v>0.14000000000000001</v>
      </c>
      <c r="L7" s="83">
        <f t="shared" si="2"/>
        <v>0.15</v>
      </c>
      <c r="M7" s="83">
        <f t="shared" si="3"/>
        <v>0.15</v>
      </c>
      <c r="N7" s="83">
        <f t="shared" si="4"/>
        <v>0.15</v>
      </c>
      <c r="O7" s="83">
        <f t="shared" si="5"/>
        <v>0.15</v>
      </c>
      <c r="P7" s="83">
        <f t="shared" si="26"/>
        <v>0.15</v>
      </c>
      <c r="Q7" s="83">
        <f t="shared" si="6"/>
        <v>0.14000000000000001</v>
      </c>
      <c r="R7" s="83">
        <f t="shared" si="7"/>
        <v>0.14000000000000001</v>
      </c>
      <c r="S7" s="83">
        <f t="shared" si="8"/>
        <v>0.15</v>
      </c>
      <c r="T7" s="83">
        <f t="shared" si="9"/>
        <v>0.15</v>
      </c>
      <c r="U7" s="83">
        <f t="shared" si="10"/>
        <v>0.14000000000000001</v>
      </c>
      <c r="V7" s="83">
        <f t="shared" si="11"/>
        <v>0.15</v>
      </c>
      <c r="W7" s="83">
        <f t="shared" si="12"/>
        <v>0.14000000000000001</v>
      </c>
      <c r="X7" s="83">
        <f t="shared" si="13"/>
        <v>0.15</v>
      </c>
      <c r="Y7" s="83">
        <f t="shared" si="14"/>
        <v>0.13</v>
      </c>
      <c r="Z7" s="83">
        <f t="shared" si="15"/>
        <v>0.14000000000000001</v>
      </c>
      <c r="AA7" s="83">
        <f t="shared" si="16"/>
        <v>0.13</v>
      </c>
      <c r="AB7" s="83">
        <f t="shared" si="17"/>
        <v>0.14000000000000001</v>
      </c>
      <c r="AC7" s="83">
        <f t="shared" si="18"/>
        <v>0.15</v>
      </c>
      <c r="AD7" s="83">
        <f t="shared" si="19"/>
        <v>0.17</v>
      </c>
      <c r="AE7" s="83">
        <f t="shared" si="20"/>
        <v>0.13</v>
      </c>
      <c r="AF7" s="83">
        <f t="shared" si="21"/>
        <v>0.14000000000000001</v>
      </c>
      <c r="AG7" s="83">
        <f t="shared" si="22"/>
        <v>0.13</v>
      </c>
      <c r="AH7" s="83">
        <f t="shared" si="23"/>
        <v>0.13</v>
      </c>
      <c r="AI7" s="83">
        <f t="shared" si="24"/>
        <v>0.15</v>
      </c>
      <c r="AJ7" s="83">
        <f t="shared" si="25"/>
        <v>0.13</v>
      </c>
    </row>
    <row r="8" spans="1:36" ht="12.95" customHeight="1" x14ac:dyDescent="0.15">
      <c r="A8" s="82">
        <v>405</v>
      </c>
      <c r="B8" s="108" t="s">
        <v>173</v>
      </c>
      <c r="C8" s="108"/>
      <c r="D8" s="82">
        <v>28</v>
      </c>
      <c r="E8" s="82">
        <v>23</v>
      </c>
      <c r="F8" s="4">
        <f t="shared" si="0"/>
        <v>0.72</v>
      </c>
      <c r="G8" s="82"/>
      <c r="H8" s="82"/>
      <c r="I8" s="96"/>
      <c r="J8" s="1" t="s">
        <v>15</v>
      </c>
      <c r="K8" s="83">
        <f t="shared" si="1"/>
        <v>0.61</v>
      </c>
      <c r="L8" s="83">
        <f t="shared" si="2"/>
        <v>0.69</v>
      </c>
      <c r="M8" s="83">
        <f t="shared" si="3"/>
        <v>0.69</v>
      </c>
      <c r="N8" s="83">
        <f t="shared" si="4"/>
        <v>0.68</v>
      </c>
      <c r="O8" s="83">
        <f t="shared" si="5"/>
        <v>0.67</v>
      </c>
      <c r="P8" s="83">
        <f t="shared" si="26"/>
        <v>0.69</v>
      </c>
      <c r="Q8" s="83">
        <f t="shared" si="6"/>
        <v>0.61</v>
      </c>
      <c r="R8" s="83">
        <f t="shared" si="7"/>
        <v>0.69</v>
      </c>
      <c r="S8" s="83">
        <f t="shared" si="8"/>
        <v>0.7</v>
      </c>
      <c r="T8" s="83">
        <f t="shared" si="9"/>
        <v>0.74</v>
      </c>
      <c r="U8" s="83">
        <f t="shared" si="10"/>
        <v>0.7</v>
      </c>
      <c r="V8" s="83">
        <f t="shared" si="11"/>
        <v>0.71</v>
      </c>
      <c r="W8" s="83">
        <f t="shared" si="12"/>
        <v>0.65</v>
      </c>
      <c r="X8" s="83">
        <f t="shared" si="13"/>
        <v>0.67</v>
      </c>
      <c r="Y8" s="83">
        <f t="shared" si="14"/>
        <v>0.63</v>
      </c>
      <c r="Z8" s="83">
        <f t="shared" si="15"/>
        <v>0.67</v>
      </c>
      <c r="AA8" s="83">
        <f t="shared" si="16"/>
        <v>0.57999999999999996</v>
      </c>
      <c r="AB8" s="83">
        <f t="shared" si="17"/>
        <v>0.72</v>
      </c>
      <c r="AC8" s="83">
        <f t="shared" si="18"/>
        <v>0.72</v>
      </c>
      <c r="AD8" s="83">
        <f t="shared" si="19"/>
        <v>0.74</v>
      </c>
      <c r="AE8" s="83">
        <f t="shared" si="20"/>
        <v>0.65</v>
      </c>
      <c r="AF8" s="83">
        <f t="shared" si="21"/>
        <v>0.72</v>
      </c>
      <c r="AG8" s="83">
        <f t="shared" si="22"/>
        <v>0.57999999999999996</v>
      </c>
      <c r="AH8" s="83">
        <f t="shared" si="23"/>
        <v>0.63</v>
      </c>
      <c r="AI8" s="83">
        <f t="shared" si="24"/>
        <v>0.66</v>
      </c>
      <c r="AJ8" s="83">
        <f t="shared" si="25"/>
        <v>0.63</v>
      </c>
    </row>
    <row r="9" spans="1:36" ht="12.95" customHeight="1" x14ac:dyDescent="0.15">
      <c r="A9" s="82">
        <v>406</v>
      </c>
      <c r="B9" s="108" t="s">
        <v>173</v>
      </c>
      <c r="C9" s="108"/>
      <c r="D9" s="82">
        <v>16</v>
      </c>
      <c r="E9" s="82">
        <v>14</v>
      </c>
      <c r="F9" s="4">
        <f t="shared" si="0"/>
        <v>0.14000000000000001</v>
      </c>
      <c r="G9" s="5" t="s">
        <v>298</v>
      </c>
      <c r="H9" s="82" t="s">
        <v>65</v>
      </c>
      <c r="I9" s="5" t="s">
        <v>298</v>
      </c>
      <c r="J9" s="1" t="s">
        <v>15</v>
      </c>
      <c r="K9" s="83">
        <f t="shared" si="1"/>
        <v>0.14000000000000001</v>
      </c>
      <c r="L9" s="83">
        <f t="shared" si="2"/>
        <v>0.15</v>
      </c>
      <c r="M9" s="83">
        <f t="shared" si="3"/>
        <v>0.15</v>
      </c>
      <c r="N9" s="83">
        <f t="shared" si="4"/>
        <v>0.15</v>
      </c>
      <c r="O9" s="83">
        <f t="shared" si="5"/>
        <v>0.15</v>
      </c>
      <c r="P9" s="83">
        <f t="shared" si="26"/>
        <v>0.15</v>
      </c>
      <c r="Q9" s="83">
        <f t="shared" si="6"/>
        <v>0.14000000000000001</v>
      </c>
      <c r="R9" s="83">
        <f t="shared" si="7"/>
        <v>0.14000000000000001</v>
      </c>
      <c r="S9" s="83">
        <f t="shared" si="8"/>
        <v>0.15</v>
      </c>
      <c r="T9" s="83">
        <f t="shared" si="9"/>
        <v>0.15</v>
      </c>
      <c r="U9" s="83">
        <f t="shared" si="10"/>
        <v>0.14000000000000001</v>
      </c>
      <c r="V9" s="83">
        <f t="shared" si="11"/>
        <v>0.15</v>
      </c>
      <c r="W9" s="83">
        <f t="shared" si="12"/>
        <v>0.14000000000000001</v>
      </c>
      <c r="X9" s="83">
        <f t="shared" si="13"/>
        <v>0.15</v>
      </c>
      <c r="Y9" s="83">
        <f t="shared" si="14"/>
        <v>0.13</v>
      </c>
      <c r="Z9" s="83">
        <f t="shared" si="15"/>
        <v>0.14000000000000001</v>
      </c>
      <c r="AA9" s="83">
        <f t="shared" si="16"/>
        <v>0.13</v>
      </c>
      <c r="AB9" s="83">
        <f t="shared" si="17"/>
        <v>0.14000000000000001</v>
      </c>
      <c r="AC9" s="83">
        <f t="shared" si="18"/>
        <v>0.15</v>
      </c>
      <c r="AD9" s="83">
        <f t="shared" si="19"/>
        <v>0.17</v>
      </c>
      <c r="AE9" s="83">
        <f t="shared" si="20"/>
        <v>0.13</v>
      </c>
      <c r="AF9" s="83">
        <f t="shared" si="21"/>
        <v>0.14000000000000001</v>
      </c>
      <c r="AG9" s="83">
        <f t="shared" si="22"/>
        <v>0.13</v>
      </c>
      <c r="AH9" s="83">
        <f t="shared" si="23"/>
        <v>0.13</v>
      </c>
      <c r="AI9" s="83">
        <f t="shared" si="24"/>
        <v>0.15</v>
      </c>
      <c r="AJ9" s="83">
        <f t="shared" si="25"/>
        <v>0.13</v>
      </c>
    </row>
    <row r="10" spans="1:36" ht="12.95" customHeight="1" x14ac:dyDescent="0.15">
      <c r="A10" s="82">
        <v>407</v>
      </c>
      <c r="B10" s="108" t="s">
        <v>173</v>
      </c>
      <c r="C10" s="108"/>
      <c r="D10" s="82">
        <v>22</v>
      </c>
      <c r="E10" s="82">
        <v>23</v>
      </c>
      <c r="F10" s="4">
        <f t="shared" si="0"/>
        <v>0.45</v>
      </c>
      <c r="G10" s="5"/>
      <c r="H10" s="82"/>
      <c r="I10" s="82"/>
      <c r="J10" s="1" t="s">
        <v>15</v>
      </c>
      <c r="K10" s="83">
        <f t="shared" si="1"/>
        <v>0.4</v>
      </c>
      <c r="L10" s="83">
        <f t="shared" si="2"/>
        <v>0.44</v>
      </c>
      <c r="M10" s="83">
        <f t="shared" si="3"/>
        <v>0.46</v>
      </c>
      <c r="N10" s="83">
        <f t="shared" si="4"/>
        <v>0.44</v>
      </c>
      <c r="O10" s="83">
        <f t="shared" si="5"/>
        <v>0.44</v>
      </c>
      <c r="P10" s="83">
        <f t="shared" si="26"/>
        <v>0.46</v>
      </c>
      <c r="Q10" s="83">
        <f t="shared" si="6"/>
        <v>0.39</v>
      </c>
      <c r="R10" s="83">
        <f t="shared" si="7"/>
        <v>0.44</v>
      </c>
      <c r="S10" s="83">
        <f t="shared" si="8"/>
        <v>0.45</v>
      </c>
      <c r="T10" s="83">
        <f t="shared" si="9"/>
        <v>0.5</v>
      </c>
      <c r="U10" s="83">
        <f t="shared" si="10"/>
        <v>0.45</v>
      </c>
      <c r="V10" s="83">
        <f t="shared" si="11"/>
        <v>0.44</v>
      </c>
      <c r="W10" s="83">
        <f t="shared" si="12"/>
        <v>0.42</v>
      </c>
      <c r="X10" s="83">
        <f t="shared" si="13"/>
        <v>0.43</v>
      </c>
      <c r="Y10" s="83">
        <f t="shared" si="14"/>
        <v>0.39</v>
      </c>
      <c r="Z10" s="83">
        <f t="shared" si="15"/>
        <v>0.43</v>
      </c>
      <c r="AA10" s="83">
        <f t="shared" si="16"/>
        <v>0.38</v>
      </c>
      <c r="AB10" s="83">
        <f t="shared" si="17"/>
        <v>0.44</v>
      </c>
      <c r="AC10" s="83">
        <f t="shared" si="18"/>
        <v>0.45</v>
      </c>
      <c r="AD10" s="83">
        <f t="shared" si="19"/>
        <v>0.5</v>
      </c>
      <c r="AE10" s="83">
        <f t="shared" si="20"/>
        <v>0.41</v>
      </c>
      <c r="AF10" s="83">
        <f t="shared" si="21"/>
        <v>0.45</v>
      </c>
      <c r="AG10" s="83">
        <f t="shared" si="22"/>
        <v>0.36</v>
      </c>
      <c r="AH10" s="83">
        <f t="shared" si="23"/>
        <v>0.39</v>
      </c>
      <c r="AI10" s="83">
        <f t="shared" si="24"/>
        <v>0.42</v>
      </c>
      <c r="AJ10" s="83">
        <f t="shared" si="25"/>
        <v>0.39</v>
      </c>
    </row>
    <row r="11" spans="1:36" ht="12.95" customHeight="1" x14ac:dyDescent="0.15">
      <c r="A11" s="82">
        <v>408</v>
      </c>
      <c r="B11" s="108" t="s">
        <v>173</v>
      </c>
      <c r="C11" s="108"/>
      <c r="D11" s="82">
        <v>30</v>
      </c>
      <c r="E11" s="82">
        <v>24</v>
      </c>
      <c r="F11" s="4">
        <f t="shared" si="0"/>
        <v>0.85</v>
      </c>
      <c r="G11" s="5"/>
      <c r="H11" s="82"/>
      <c r="I11" s="82"/>
      <c r="J11" s="1" t="s">
        <v>15</v>
      </c>
      <c r="K11" s="83">
        <f t="shared" si="1"/>
        <v>0.72</v>
      </c>
      <c r="L11" s="83">
        <f t="shared" si="2"/>
        <v>0.82</v>
      </c>
      <c r="M11" s="83">
        <f t="shared" si="3"/>
        <v>0.82</v>
      </c>
      <c r="N11" s="83">
        <f t="shared" si="4"/>
        <v>0.8</v>
      </c>
      <c r="O11" s="83">
        <f t="shared" si="5"/>
        <v>0.79</v>
      </c>
      <c r="P11" s="83">
        <f t="shared" si="26"/>
        <v>0.82</v>
      </c>
      <c r="Q11" s="83">
        <f t="shared" si="6"/>
        <v>0.72</v>
      </c>
      <c r="R11" s="83">
        <f t="shared" si="7"/>
        <v>0.83</v>
      </c>
      <c r="S11" s="83">
        <f t="shared" si="8"/>
        <v>0.83</v>
      </c>
      <c r="T11" s="83">
        <f t="shared" si="9"/>
        <v>0.88</v>
      </c>
      <c r="U11" s="83">
        <f t="shared" si="10"/>
        <v>0.83</v>
      </c>
      <c r="V11" s="83">
        <f t="shared" si="11"/>
        <v>0.84</v>
      </c>
      <c r="W11" s="83">
        <f t="shared" si="12"/>
        <v>0.77</v>
      </c>
      <c r="X11" s="83">
        <f t="shared" si="13"/>
        <v>0.79</v>
      </c>
      <c r="Y11" s="83">
        <f t="shared" si="14"/>
        <v>0.75</v>
      </c>
      <c r="Z11" s="83">
        <f t="shared" si="15"/>
        <v>0.79</v>
      </c>
      <c r="AA11" s="83">
        <f t="shared" si="16"/>
        <v>0.69</v>
      </c>
      <c r="AB11" s="83">
        <f t="shared" si="17"/>
        <v>0.86</v>
      </c>
      <c r="AC11" s="83">
        <f t="shared" si="18"/>
        <v>0.85</v>
      </c>
      <c r="AD11" s="83">
        <f t="shared" si="19"/>
        <v>0.87</v>
      </c>
      <c r="AE11" s="83">
        <f t="shared" si="20"/>
        <v>0.78</v>
      </c>
      <c r="AF11" s="83">
        <f t="shared" si="21"/>
        <v>0.85</v>
      </c>
      <c r="AG11" s="83">
        <f t="shared" si="22"/>
        <v>0.68</v>
      </c>
      <c r="AH11" s="83">
        <f t="shared" si="23"/>
        <v>0.75</v>
      </c>
      <c r="AI11" s="83">
        <f t="shared" si="24"/>
        <v>0.78</v>
      </c>
      <c r="AJ11" s="83">
        <f t="shared" si="25"/>
        <v>0.75</v>
      </c>
    </row>
    <row r="12" spans="1:36" ht="12.95" customHeight="1" x14ac:dyDescent="0.15">
      <c r="A12" s="82">
        <v>409</v>
      </c>
      <c r="B12" s="108" t="s">
        <v>173</v>
      </c>
      <c r="C12" s="108"/>
      <c r="D12" s="82">
        <v>30</v>
      </c>
      <c r="E12" s="82">
        <v>24</v>
      </c>
      <c r="F12" s="4">
        <f t="shared" si="0"/>
        <v>0.85</v>
      </c>
      <c r="G12" s="5"/>
      <c r="H12" s="82"/>
      <c r="I12" s="82"/>
      <c r="J12" s="1" t="s">
        <v>15</v>
      </c>
      <c r="K12" s="83">
        <f t="shared" si="1"/>
        <v>0.72</v>
      </c>
      <c r="L12" s="83">
        <f t="shared" si="2"/>
        <v>0.82</v>
      </c>
      <c r="M12" s="83">
        <f t="shared" si="3"/>
        <v>0.82</v>
      </c>
      <c r="N12" s="83">
        <f t="shared" si="4"/>
        <v>0.8</v>
      </c>
      <c r="O12" s="83">
        <f t="shared" si="5"/>
        <v>0.79</v>
      </c>
      <c r="P12" s="83">
        <f t="shared" si="26"/>
        <v>0.82</v>
      </c>
      <c r="Q12" s="83">
        <f t="shared" si="6"/>
        <v>0.72</v>
      </c>
      <c r="R12" s="83">
        <f t="shared" si="7"/>
        <v>0.83</v>
      </c>
      <c r="S12" s="83">
        <f t="shared" si="8"/>
        <v>0.83</v>
      </c>
      <c r="T12" s="83">
        <f t="shared" si="9"/>
        <v>0.88</v>
      </c>
      <c r="U12" s="83">
        <f t="shared" si="10"/>
        <v>0.83</v>
      </c>
      <c r="V12" s="83">
        <f t="shared" si="11"/>
        <v>0.84</v>
      </c>
      <c r="W12" s="83">
        <f t="shared" si="12"/>
        <v>0.77</v>
      </c>
      <c r="X12" s="83">
        <f t="shared" si="13"/>
        <v>0.79</v>
      </c>
      <c r="Y12" s="83">
        <f t="shared" si="14"/>
        <v>0.75</v>
      </c>
      <c r="Z12" s="83">
        <f t="shared" si="15"/>
        <v>0.79</v>
      </c>
      <c r="AA12" s="83">
        <f t="shared" si="16"/>
        <v>0.69</v>
      </c>
      <c r="AB12" s="83">
        <f t="shared" si="17"/>
        <v>0.86</v>
      </c>
      <c r="AC12" s="83">
        <f t="shared" si="18"/>
        <v>0.85</v>
      </c>
      <c r="AD12" s="83">
        <f t="shared" si="19"/>
        <v>0.87</v>
      </c>
      <c r="AE12" s="83">
        <f t="shared" si="20"/>
        <v>0.78</v>
      </c>
      <c r="AF12" s="83">
        <f t="shared" si="21"/>
        <v>0.85</v>
      </c>
      <c r="AG12" s="83">
        <f t="shared" si="22"/>
        <v>0.68</v>
      </c>
      <c r="AH12" s="83">
        <f t="shared" si="23"/>
        <v>0.75</v>
      </c>
      <c r="AI12" s="83">
        <f t="shared" si="24"/>
        <v>0.78</v>
      </c>
      <c r="AJ12" s="83">
        <f t="shared" si="25"/>
        <v>0.75</v>
      </c>
    </row>
    <row r="13" spans="1:36" ht="12.95" customHeight="1" x14ac:dyDescent="0.15">
      <c r="A13" s="82">
        <v>410</v>
      </c>
      <c r="B13" s="108" t="s">
        <v>67</v>
      </c>
      <c r="C13" s="108"/>
      <c r="D13" s="82">
        <v>14</v>
      </c>
      <c r="E13" s="82">
        <v>13</v>
      </c>
      <c r="F13" s="4">
        <f t="shared" si="0"/>
        <v>0.09</v>
      </c>
      <c r="G13" s="5"/>
      <c r="H13" s="82"/>
      <c r="I13" s="82"/>
      <c r="J13" s="1" t="s">
        <v>15</v>
      </c>
      <c r="K13" s="83">
        <f t="shared" si="1"/>
        <v>0.1</v>
      </c>
      <c r="L13" s="83">
        <f t="shared" si="2"/>
        <v>0.11</v>
      </c>
      <c r="M13" s="83">
        <f t="shared" si="3"/>
        <v>0.11</v>
      </c>
      <c r="N13" s="83">
        <f t="shared" si="4"/>
        <v>0.11</v>
      </c>
      <c r="O13" s="83">
        <f t="shared" si="5"/>
        <v>0.11</v>
      </c>
      <c r="P13" s="83">
        <f t="shared" si="26"/>
        <v>0.11</v>
      </c>
      <c r="Q13" s="83">
        <f t="shared" si="6"/>
        <v>0.1</v>
      </c>
      <c r="R13" s="83">
        <f t="shared" si="7"/>
        <v>0.1</v>
      </c>
      <c r="S13" s="83">
        <f t="shared" si="8"/>
        <v>0.11</v>
      </c>
      <c r="T13" s="83">
        <f t="shared" si="9"/>
        <v>0.11</v>
      </c>
      <c r="U13" s="83">
        <f t="shared" si="10"/>
        <v>0.1</v>
      </c>
      <c r="V13" s="83">
        <f t="shared" si="11"/>
        <v>0.11</v>
      </c>
      <c r="W13" s="83">
        <f t="shared" si="12"/>
        <v>0.11</v>
      </c>
      <c r="X13" s="83">
        <f t="shared" si="13"/>
        <v>0.11</v>
      </c>
      <c r="Y13" s="83">
        <f t="shared" si="14"/>
        <v>0.09</v>
      </c>
      <c r="Z13" s="83">
        <f t="shared" si="15"/>
        <v>0.11</v>
      </c>
      <c r="AA13" s="83">
        <f t="shared" si="16"/>
        <v>0.1</v>
      </c>
      <c r="AB13" s="83">
        <f t="shared" si="17"/>
        <v>0.1</v>
      </c>
      <c r="AC13" s="83">
        <f t="shared" si="18"/>
        <v>0.1</v>
      </c>
      <c r="AD13" s="83">
        <f t="shared" si="19"/>
        <v>0.13</v>
      </c>
      <c r="AE13" s="83">
        <f t="shared" si="20"/>
        <v>0.09</v>
      </c>
      <c r="AF13" s="83">
        <f t="shared" si="21"/>
        <v>0.1</v>
      </c>
      <c r="AG13" s="83">
        <f t="shared" si="22"/>
        <v>0.09</v>
      </c>
      <c r="AH13" s="83">
        <f t="shared" si="23"/>
        <v>0.09</v>
      </c>
      <c r="AI13" s="83">
        <f t="shared" si="24"/>
        <v>0.11</v>
      </c>
      <c r="AJ13" s="83">
        <f t="shared" si="25"/>
        <v>0.09</v>
      </c>
    </row>
    <row r="14" spans="1:36" ht="12.95" customHeight="1" x14ac:dyDescent="0.15">
      <c r="A14" s="82">
        <v>411</v>
      </c>
      <c r="B14" s="108" t="s">
        <v>67</v>
      </c>
      <c r="C14" s="108"/>
      <c r="D14" s="82">
        <v>20</v>
      </c>
      <c r="E14" s="82">
        <v>15</v>
      </c>
      <c r="F14" s="4">
        <f t="shared" si="0"/>
        <v>0.22</v>
      </c>
      <c r="G14" s="5"/>
      <c r="H14" s="82"/>
      <c r="I14" s="82"/>
      <c r="J14" s="1" t="s">
        <v>15</v>
      </c>
      <c r="K14" s="83">
        <f t="shared" si="1"/>
        <v>0.22</v>
      </c>
      <c r="L14" s="83">
        <f t="shared" si="2"/>
        <v>0.24</v>
      </c>
      <c r="M14" s="83">
        <f t="shared" si="3"/>
        <v>0.23</v>
      </c>
      <c r="N14" s="83">
        <f t="shared" si="4"/>
        <v>0.24</v>
      </c>
      <c r="O14" s="83">
        <f t="shared" si="5"/>
        <v>0.24</v>
      </c>
      <c r="P14" s="83">
        <f t="shared" si="26"/>
        <v>0.24</v>
      </c>
      <c r="Q14" s="83">
        <f t="shared" si="6"/>
        <v>0.22</v>
      </c>
      <c r="R14" s="83">
        <f t="shared" si="7"/>
        <v>0.24</v>
      </c>
      <c r="S14" s="83">
        <f t="shared" si="8"/>
        <v>0.24</v>
      </c>
      <c r="T14" s="83">
        <f t="shared" si="9"/>
        <v>0.24</v>
      </c>
      <c r="U14" s="83">
        <f t="shared" si="10"/>
        <v>0.24</v>
      </c>
      <c r="V14" s="83">
        <f t="shared" si="11"/>
        <v>0.25</v>
      </c>
      <c r="W14" s="83">
        <f t="shared" si="12"/>
        <v>0.23</v>
      </c>
      <c r="X14" s="83">
        <f t="shared" si="13"/>
        <v>0.23</v>
      </c>
      <c r="Y14" s="83">
        <f t="shared" si="14"/>
        <v>0.21</v>
      </c>
      <c r="Z14" s="83">
        <f t="shared" si="15"/>
        <v>0.23</v>
      </c>
      <c r="AA14" s="83">
        <f t="shared" si="16"/>
        <v>0.21</v>
      </c>
      <c r="AB14" s="83">
        <f t="shared" si="17"/>
        <v>0.24</v>
      </c>
      <c r="AC14" s="83">
        <f t="shared" si="18"/>
        <v>0.24</v>
      </c>
      <c r="AD14" s="83">
        <f t="shared" si="19"/>
        <v>0.27</v>
      </c>
      <c r="AE14" s="83">
        <f t="shared" si="20"/>
        <v>0.21</v>
      </c>
      <c r="AF14" s="83">
        <f t="shared" si="21"/>
        <v>0.24</v>
      </c>
      <c r="AG14" s="83">
        <f t="shared" si="22"/>
        <v>0.21</v>
      </c>
      <c r="AH14" s="83">
        <f t="shared" si="23"/>
        <v>0.22</v>
      </c>
      <c r="AI14" s="83">
        <f t="shared" si="24"/>
        <v>0.24</v>
      </c>
      <c r="AJ14" s="83">
        <f t="shared" si="25"/>
        <v>0.22</v>
      </c>
    </row>
    <row r="15" spans="1:36" ht="12.95" customHeight="1" x14ac:dyDescent="0.15">
      <c r="A15" s="82">
        <v>412</v>
      </c>
      <c r="B15" s="108" t="s">
        <v>67</v>
      </c>
      <c r="C15" s="108"/>
      <c r="D15" s="82">
        <v>12</v>
      </c>
      <c r="E15" s="82">
        <v>10</v>
      </c>
      <c r="F15" s="4">
        <f t="shared" si="0"/>
        <v>0.05</v>
      </c>
      <c r="G15" s="82" t="s">
        <v>252</v>
      </c>
      <c r="H15" s="82" t="s">
        <v>55</v>
      </c>
      <c r="I15" s="82"/>
      <c r="J15" s="1" t="s">
        <v>15</v>
      </c>
      <c r="K15" s="83">
        <f t="shared" si="1"/>
        <v>0.06</v>
      </c>
      <c r="L15" s="83">
        <f t="shared" si="2"/>
        <v>0.06</v>
      </c>
      <c r="M15" s="83">
        <f t="shared" si="3"/>
        <v>0.06</v>
      </c>
      <c r="N15" s="83">
        <f t="shared" si="4"/>
        <v>0.06</v>
      </c>
      <c r="O15" s="83">
        <f t="shared" si="5"/>
        <v>0.06</v>
      </c>
      <c r="P15" s="83">
        <f t="shared" si="26"/>
        <v>0.06</v>
      </c>
      <c r="Q15" s="83">
        <f t="shared" si="6"/>
        <v>0.06</v>
      </c>
      <c r="R15" s="83">
        <f t="shared" si="7"/>
        <v>0.06</v>
      </c>
      <c r="S15" s="83">
        <f t="shared" si="8"/>
        <v>0.06</v>
      </c>
      <c r="T15" s="83">
        <f t="shared" si="9"/>
        <v>0.06</v>
      </c>
      <c r="U15" s="83">
        <f t="shared" si="10"/>
        <v>0.06</v>
      </c>
      <c r="V15" s="83">
        <f t="shared" si="11"/>
        <v>0.06</v>
      </c>
      <c r="W15" s="83">
        <f t="shared" si="12"/>
        <v>0.06</v>
      </c>
      <c r="X15" s="83">
        <f t="shared" si="13"/>
        <v>0.06</v>
      </c>
      <c r="Y15" s="83">
        <f t="shared" si="14"/>
        <v>0.05</v>
      </c>
      <c r="Z15" s="83">
        <f t="shared" si="15"/>
        <v>0.06</v>
      </c>
      <c r="AA15" s="83">
        <f t="shared" si="16"/>
        <v>0.06</v>
      </c>
      <c r="AB15" s="83">
        <f t="shared" si="17"/>
        <v>0.06</v>
      </c>
      <c r="AC15" s="83">
        <f t="shared" si="18"/>
        <v>0.06</v>
      </c>
      <c r="AD15" s="83">
        <f t="shared" si="19"/>
        <v>7.0000000000000007E-2</v>
      </c>
      <c r="AE15" s="83">
        <f t="shared" si="20"/>
        <v>0.05</v>
      </c>
      <c r="AF15" s="83">
        <f t="shared" si="21"/>
        <v>0.06</v>
      </c>
      <c r="AG15" s="83">
        <f t="shared" si="22"/>
        <v>0.05</v>
      </c>
      <c r="AH15" s="83">
        <f t="shared" si="23"/>
        <v>0.05</v>
      </c>
      <c r="AI15" s="83">
        <f t="shared" si="24"/>
        <v>0.06</v>
      </c>
      <c r="AJ15" s="83">
        <f t="shared" si="25"/>
        <v>0.05</v>
      </c>
    </row>
    <row r="16" spans="1:36" ht="12.95" customHeight="1" x14ac:dyDescent="0.15">
      <c r="A16" s="82"/>
      <c r="B16" s="108"/>
      <c r="C16" s="108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60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60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174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11</v>
      </c>
      <c r="D47" s="14">
        <f>COUNTIF(G4:G43,"*下層*")</f>
        <v>1</v>
      </c>
      <c r="E47" s="14">
        <f>COUNTA(A4:A43)</f>
        <v>12</v>
      </c>
      <c r="F47" s="10"/>
      <c r="G47" s="15">
        <f>C47*100</f>
        <v>1100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20</v>
      </c>
      <c r="D48" s="14">
        <f>IF(D47&gt;0,ROUND(SUMIF(G4:G43,"*下層*",E4:E43)/D47,0),"")</f>
        <v>10</v>
      </c>
      <c r="E48" s="14">
        <f>ROUND(SUM(E4:E43)/E47,0)</f>
        <v>19</v>
      </c>
      <c r="F48" s="13"/>
      <c r="G48" s="15">
        <f>C48</f>
        <v>20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24</v>
      </c>
      <c r="D49" s="14">
        <f>IF(D47&gt;0,ROUND(SUMIF(G4:G43,"*下層*",D4:D43)/D47,0),"")</f>
        <v>12</v>
      </c>
      <c r="E49" s="14">
        <f>ROUND(SUM(D4:D43)/E47,0)</f>
        <v>23</v>
      </c>
      <c r="F49" s="13"/>
      <c r="G49" s="15">
        <f>C49</f>
        <v>24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5.9799999999999995</v>
      </c>
      <c r="D50" s="16">
        <f>SUMIF(G4:G43,"*下層*",F4:F43)</f>
        <v>0.05</v>
      </c>
      <c r="E50" s="4">
        <f>SUM(F4:F43)</f>
        <v>6.0299999999999994</v>
      </c>
      <c r="F50" s="13"/>
      <c r="G50" s="17">
        <f>C50*100</f>
        <v>598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形状比＝83、Sr＝15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1</v>
      </c>
      <c r="E54" s="14">
        <f>COUNTA(H4:H43)</f>
        <v>4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17</v>
      </c>
      <c r="D55" s="14">
        <f>IF(D54&gt;0,ROUND(SUMIF(H4:H43,"▲",E4:E43)/D54,0),"")</f>
        <v>10</v>
      </c>
      <c r="E55" s="14">
        <f>ROUND(SUMIF(H4:H43,"*",E4:E43)/E54,0)</f>
        <v>15</v>
      </c>
      <c r="F55" s="13"/>
      <c r="G55" s="15">
        <f>C55</f>
        <v>17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19</v>
      </c>
      <c r="D56" s="14">
        <f>IF(D54&gt;0,ROUND(SUMIF(H4:H43,"▲",D4:D43)/D54,0),"")</f>
        <v>12</v>
      </c>
      <c r="E56" s="14">
        <f>ROUND(SUMIF(H4:H43,"*",D4:D43)/E54,0)</f>
        <v>18</v>
      </c>
      <c r="F56" s="13"/>
      <c r="G56" s="15">
        <f>C56</f>
        <v>19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0.87</v>
      </c>
      <c r="D57" s="16">
        <f>SUMIF(H4:H43,"▲",F4:F43)</f>
        <v>0.05</v>
      </c>
      <c r="E57" s="16">
        <f>SUM(C57:D57)</f>
        <v>0.92</v>
      </c>
      <c r="F57" s="13"/>
      <c r="G57" s="19">
        <f>C57*100</f>
        <v>87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27.3</v>
      </c>
      <c r="D61" s="20">
        <f>IF(D47&gt;0,ROUND(D54/D47*100,1),"")</f>
        <v>100</v>
      </c>
      <c r="E61" s="20">
        <f>ROUND(E54/E47*100,1)</f>
        <v>33.299999999999997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14.5</v>
      </c>
      <c r="D62" s="20">
        <f>IF(D47&gt;0,ROUND(D57/D50*100,1),"")</f>
        <v>100</v>
      </c>
      <c r="E62" s="20">
        <f>ROUND(E57/E50*100,1)</f>
        <v>15.3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5.1099999999999994</v>
      </c>
      <c r="D69" s="16" t="str">
        <f>IF(D66&gt;0,D50-D57,"")</f>
        <v/>
      </c>
      <c r="E69" s="4">
        <f>SUM(C69:D69)</f>
        <v>5.1099999999999994</v>
      </c>
      <c r="F69" s="13"/>
      <c r="G69" s="17">
        <f>C69*100</f>
        <v>510.99999999999994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形状比＝81、Sr＝17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35" priority="16" stopIfTrue="1">
      <formula>AND(($H4="スギ"),(#REF!&lt;12))</formula>
    </cfRule>
  </conditionalFormatting>
  <conditionalFormatting sqref="L4:L43">
    <cfRule type="expression" dxfId="334" priority="15" stopIfTrue="1">
      <formula>AND(($H4="スギ"),(#REF!&lt;22),(#REF!&gt;=12))</formula>
    </cfRule>
  </conditionalFormatting>
  <conditionalFormatting sqref="M4:M43">
    <cfRule type="expression" dxfId="333" priority="14" stopIfTrue="1">
      <formula>AND(($H4="スギ"),(#REF!&lt;32),(#REF!&gt;=22))</formula>
    </cfRule>
  </conditionalFormatting>
  <conditionalFormatting sqref="N4:N43">
    <cfRule type="expression" dxfId="332" priority="13" stopIfTrue="1">
      <formula>AND(($H4="スギ"),(#REF!&lt;42),(#REF!&gt;=32))</formula>
    </cfRule>
  </conditionalFormatting>
  <conditionalFormatting sqref="U4:U43 Z4:AF43 AJ4:AJ43 O4:P43">
    <cfRule type="expression" dxfId="331" priority="12" stopIfTrue="1">
      <formula>AND(($H4="スギ"),(#REF!&gt;=42))</formula>
    </cfRule>
  </conditionalFormatting>
  <conditionalFormatting sqref="Q4:Q43 AA4:AA43">
    <cfRule type="expression" dxfId="330" priority="11" stopIfTrue="1">
      <formula>AND(($H4="ヒノキ"),(#REF!&lt;12))</formula>
    </cfRule>
  </conditionalFormatting>
  <conditionalFormatting sqref="R4:R43 AB4:AE43">
    <cfRule type="expression" dxfId="329" priority="10" stopIfTrue="1">
      <formula>AND(($H4="ヒノキ"),(#REF!&lt;22),(#REF!&gt;=12))</formula>
    </cfRule>
  </conditionalFormatting>
  <conditionalFormatting sqref="S4:S43">
    <cfRule type="expression" dxfId="328" priority="9" stopIfTrue="1">
      <formula>AND(($H4="ヒノキ"),(#REF!&lt;32),(#REF!&gt;=22))</formula>
    </cfRule>
  </conditionalFormatting>
  <conditionalFormatting sqref="T4:U43 Z4:AF43 AJ4:AJ43">
    <cfRule type="expression" dxfId="327" priority="8" stopIfTrue="1">
      <formula>AND(($H4="ヒノキ"),(#REF!&gt;=32))</formula>
    </cfRule>
  </conditionalFormatting>
  <conditionalFormatting sqref="V4:V43 AA4:AA43">
    <cfRule type="expression" dxfId="326" priority="7" stopIfTrue="1">
      <formula>AND(($H4="アカマツ"),(#REF!&lt;12))</formula>
    </cfRule>
  </conditionalFormatting>
  <conditionalFormatting sqref="W4:W43 AB4:AB43">
    <cfRule type="expression" dxfId="325" priority="6" stopIfTrue="1">
      <formula>AND(($H4="アカマツ"),(#REF!&lt;22),(#REF!&gt;=12))</formula>
    </cfRule>
  </conditionalFormatting>
  <conditionalFormatting sqref="X4:X43 AC4:AC43">
    <cfRule type="expression" dxfId="324" priority="5" stopIfTrue="1">
      <formula>AND(($H4="アカマツ"),(#REF!&lt;42),(#REF!&gt;=22))</formula>
    </cfRule>
  </conditionalFormatting>
  <conditionalFormatting sqref="Y4:AF43 AJ4:AJ43">
    <cfRule type="expression" dxfId="323" priority="4" stopIfTrue="1">
      <formula>AND(($H4="アカマツ"),(#REF!&gt;=42))</formula>
    </cfRule>
  </conditionalFormatting>
  <conditionalFormatting sqref="AG4:AG43">
    <cfRule type="expression" dxfId="322" priority="3" stopIfTrue="1">
      <formula>AND(($H4&lt;&gt;"スギ"),($H4&lt;&gt;"ヒノキ"),($H4&lt;&gt;"アカマツ"),(#REF!&lt;12))</formula>
    </cfRule>
  </conditionalFormatting>
  <conditionalFormatting sqref="AH4:AH43">
    <cfRule type="expression" dxfId="3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9FF33"/>
  </sheetPr>
  <dimension ref="A1:AJ120"/>
  <sheetViews>
    <sheetView showGridLines="0" view="pageBreakPreview" topLeftCell="A28" zoomScaleNormal="85" zoomScaleSheetLayoutView="100" workbookViewId="0">
      <selection activeCell="I15" sqref="I15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175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381</v>
      </c>
      <c r="B4" s="108" t="s">
        <v>54</v>
      </c>
      <c r="C4" s="108"/>
      <c r="D4" s="82">
        <v>30</v>
      </c>
      <c r="E4" s="82">
        <v>21</v>
      </c>
      <c r="F4" s="4">
        <f t="shared" ref="F4:F43" si="0">IF(D4&gt;0,IF(B4="スギ",P4,IF(B4="ヒノキ",U4,IF(B4="アカマツ",Z4,IF(B4="カラマツ",AF4,AJ4)))),"")</f>
        <v>0.7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0.62</v>
      </c>
      <c r="L4" s="83">
        <f t="shared" ref="L4:L43" si="2">ROUND(10^(-5+0.73504+1.83346*LOG(D4)+1.06569*LOG(E4)),2)</f>
        <v>0.71</v>
      </c>
      <c r="M4" s="83">
        <f t="shared" ref="M4:M43" si="3">ROUND(10^(-5+0.71514+1.74357*LOG(D4)+1.17719*LOG(E4)),2)</f>
        <v>0.7</v>
      </c>
      <c r="N4" s="83">
        <f t="shared" ref="N4:N43" si="4">ROUND(10^(-5+0.82956+1.76381*LOG(D4)+1.06412*LOG(E4)),2)</f>
        <v>0.69</v>
      </c>
      <c r="O4" s="83">
        <f t="shared" ref="O4:O43" si="5">ROUND(10^(-5+0.88226+1.79204*LOG(D4)+0.99303*LOG(E4)),2)</f>
        <v>0.7</v>
      </c>
      <c r="P4" s="83">
        <f>HLOOKUP($D4,K$3:O$43,MATCH($A4,$A$3:$A$43,0),1)</f>
        <v>0.7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0.63</v>
      </c>
      <c r="R4" s="83">
        <f t="shared" ref="R4:R43" si="7">ROUND(10^(1.905709*LOG(D4)+1.011385*LOG(E4)-4.293729),2)</f>
        <v>0.72</v>
      </c>
      <c r="S4" s="83">
        <f t="shared" ref="S4:S43" si="8">ROUND(10^(1.771888*LOG(D4)+1.138415*LOG(E4)-4.271259),2)</f>
        <v>0.71</v>
      </c>
      <c r="T4" s="83">
        <f t="shared" ref="T4:T43" si="9">ROUND(10^(1.671519*LOG(D4)+1.363617*LOG(E4)-4.404407),2)</f>
        <v>0.74</v>
      </c>
      <c r="U4" s="83">
        <f t="shared" ref="U4:U43" si="10">HLOOKUP($D4,Q$3:T$43,MATCH($A4,$A$3:$A$43,0),1)</f>
        <v>0.71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0.74</v>
      </c>
      <c r="W4" s="83">
        <f t="shared" ref="W4:W43" si="12">ROUND(10^(-4.155639+1.847898*LOG(D4)+0.951955*LOG(E4)),2)</f>
        <v>0.68</v>
      </c>
      <c r="X4" s="83">
        <f t="shared" ref="X4:X43" si="13">ROUND(10^(-4.194535+1.804172*LOG(D4)+1.034248*LOG(E4)),2)</f>
        <v>0.69</v>
      </c>
      <c r="Y4" s="83">
        <f t="shared" ref="Y4:Y43" si="14">ROUND(10^(-4.42347+2.006485*LOG(D4)+0.967757*LOG(E4)),2)</f>
        <v>0.66</v>
      </c>
      <c r="Z4" s="83">
        <f t="shared" ref="Z4:Z43" si="15">HLOOKUP($D4,V$3:Y$43,MATCH($A4,$A$3:$A$43,0),1)</f>
        <v>0.69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0.61</v>
      </c>
      <c r="AB4" s="83">
        <f t="shared" ref="AB4:AB43" si="17">ROUND(10^(1.979213*LOG(D4)+0.998347*LOG(E4)-4.369281),2)</f>
        <v>0.75</v>
      </c>
      <c r="AC4" s="83">
        <f t="shared" ref="AC4:AC43" si="18">ROUND(10^(1.904401*LOG(D4)+1.062478*LOG(E4)-4.348104),2)</f>
        <v>0.74</v>
      </c>
      <c r="AD4" s="83">
        <f t="shared" ref="AD4:AD43" si="19">ROUND(10^(1.640825*LOG(D4)+1.080387*LOG(E4)-3.976731),2)</f>
        <v>0.75</v>
      </c>
      <c r="AE4" s="83">
        <f t="shared" ref="AE4:AE43" si="20">ROUND(10^(1.90887*LOG(D4)+1.088002*LOG(E4)-4.431495),2)</f>
        <v>0.67</v>
      </c>
      <c r="AF4" s="83">
        <f t="shared" ref="AF4:AF43" si="21">HLOOKUP($D4,AA$3:AE$43,MATCH($A4,$A$3:$A$43,0),1)</f>
        <v>0.74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0.61</v>
      </c>
      <c r="AH4" s="83">
        <f t="shared" ref="AH4:AH43" si="23">ROUND(10^(1.93813902*LOG(D4)+0.96697002*LOG(E4)-4.32216295),2)</f>
        <v>0.66</v>
      </c>
      <c r="AI4" s="83">
        <f t="shared" ref="AI4:AI43" si="24">ROUND(10^(1.82464098*LOG(D4)+0.97625989*LOG(E4)-4.15096808),2)</f>
        <v>0.68</v>
      </c>
      <c r="AJ4" s="83">
        <f t="shared" ref="AJ4:AJ43" si="25">HLOOKUP($D4,AG$3:AI$43,MATCH($A4,$A$3:$A$43,0),1)</f>
        <v>0.66</v>
      </c>
    </row>
    <row r="5" spans="1:36" ht="12.95" customHeight="1" x14ac:dyDescent="0.15">
      <c r="A5" s="82">
        <v>382</v>
      </c>
      <c r="B5" s="108" t="s">
        <v>54</v>
      </c>
      <c r="C5" s="108"/>
      <c r="D5" s="82">
        <v>36</v>
      </c>
      <c r="E5" s="82">
        <v>22</v>
      </c>
      <c r="F5" s="4">
        <f t="shared" si="0"/>
        <v>1.01</v>
      </c>
      <c r="G5" s="5"/>
      <c r="H5" s="82"/>
      <c r="I5" s="82"/>
      <c r="J5" s="1" t="s">
        <v>15</v>
      </c>
      <c r="K5" s="83">
        <f t="shared" si="1"/>
        <v>0.9</v>
      </c>
      <c r="L5" s="83">
        <f t="shared" si="2"/>
        <v>1.04</v>
      </c>
      <c r="M5" s="83">
        <f t="shared" si="3"/>
        <v>1.02</v>
      </c>
      <c r="N5" s="83">
        <f t="shared" si="4"/>
        <v>1.01</v>
      </c>
      <c r="O5" s="83">
        <f t="shared" si="5"/>
        <v>1.01</v>
      </c>
      <c r="P5" s="83">
        <f t="shared" ref="P5:P43" si="26">HLOOKUP($D5,K$3:O$43,MATCH(A5,$A$3:$A$43,0),1)</f>
        <v>1.01</v>
      </c>
      <c r="Q5" s="83">
        <f t="shared" si="6"/>
        <v>0.92</v>
      </c>
      <c r="R5" s="83">
        <f t="shared" si="7"/>
        <v>1.07</v>
      </c>
      <c r="S5" s="83">
        <f t="shared" si="8"/>
        <v>1.03</v>
      </c>
      <c r="T5" s="83">
        <f t="shared" si="9"/>
        <v>1.07</v>
      </c>
      <c r="U5" s="83">
        <f t="shared" si="10"/>
        <v>1.07</v>
      </c>
      <c r="V5" s="83">
        <f t="shared" si="11"/>
        <v>1.1100000000000001</v>
      </c>
      <c r="W5" s="83">
        <f t="shared" si="12"/>
        <v>1</v>
      </c>
      <c r="X5" s="83">
        <f t="shared" si="13"/>
        <v>1</v>
      </c>
      <c r="Y5" s="83">
        <f t="shared" si="14"/>
        <v>1</v>
      </c>
      <c r="Z5" s="83">
        <f t="shared" si="15"/>
        <v>1</v>
      </c>
      <c r="AA5" s="83">
        <f t="shared" si="16"/>
        <v>0.88</v>
      </c>
      <c r="AB5" s="83">
        <f t="shared" si="17"/>
        <v>1.1299999999999999</v>
      </c>
      <c r="AC5" s="83">
        <f t="shared" si="18"/>
        <v>1.1000000000000001</v>
      </c>
      <c r="AD5" s="83">
        <f t="shared" si="19"/>
        <v>1.06</v>
      </c>
      <c r="AE5" s="83">
        <f t="shared" si="20"/>
        <v>1</v>
      </c>
      <c r="AF5" s="83">
        <f t="shared" si="21"/>
        <v>1.06</v>
      </c>
      <c r="AG5" s="83">
        <f t="shared" si="22"/>
        <v>0.9</v>
      </c>
      <c r="AH5" s="83">
        <f t="shared" si="23"/>
        <v>0.98</v>
      </c>
      <c r="AI5" s="83">
        <f t="shared" si="24"/>
        <v>1</v>
      </c>
      <c r="AJ5" s="83">
        <f t="shared" si="25"/>
        <v>0.98</v>
      </c>
    </row>
    <row r="6" spans="1:36" ht="12.95" customHeight="1" x14ac:dyDescent="0.15">
      <c r="A6" s="82">
        <v>383</v>
      </c>
      <c r="B6" s="108" t="s">
        <v>54</v>
      </c>
      <c r="C6" s="108"/>
      <c r="D6" s="82">
        <v>30</v>
      </c>
      <c r="E6" s="82">
        <v>20</v>
      </c>
      <c r="F6" s="4">
        <f t="shared" si="0"/>
        <v>0.66</v>
      </c>
      <c r="G6" s="82"/>
      <c r="H6" s="82"/>
      <c r="I6" s="82"/>
      <c r="J6" s="1" t="s">
        <v>15</v>
      </c>
      <c r="K6" s="83">
        <f t="shared" si="1"/>
        <v>0.59</v>
      </c>
      <c r="L6" s="83">
        <f t="shared" si="2"/>
        <v>0.68</v>
      </c>
      <c r="M6" s="83">
        <f t="shared" si="3"/>
        <v>0.66</v>
      </c>
      <c r="N6" s="83">
        <f t="shared" si="4"/>
        <v>0.66</v>
      </c>
      <c r="O6" s="83">
        <f t="shared" si="5"/>
        <v>0.66</v>
      </c>
      <c r="P6" s="83">
        <f t="shared" si="26"/>
        <v>0.66</v>
      </c>
      <c r="Q6" s="83">
        <f t="shared" si="6"/>
        <v>0.6</v>
      </c>
      <c r="R6" s="83">
        <f t="shared" si="7"/>
        <v>0.69</v>
      </c>
      <c r="S6" s="83">
        <f t="shared" si="8"/>
        <v>0.67</v>
      </c>
      <c r="T6" s="83">
        <f t="shared" si="9"/>
        <v>0.69</v>
      </c>
      <c r="U6" s="83">
        <f t="shared" si="10"/>
        <v>0.67</v>
      </c>
      <c r="V6" s="83">
        <f t="shared" si="11"/>
        <v>0.71</v>
      </c>
      <c r="W6" s="83">
        <f t="shared" si="12"/>
        <v>0.65</v>
      </c>
      <c r="X6" s="83">
        <f t="shared" si="13"/>
        <v>0.65</v>
      </c>
      <c r="Y6" s="83">
        <f t="shared" si="14"/>
        <v>0.63</v>
      </c>
      <c r="Z6" s="83">
        <f t="shared" si="15"/>
        <v>0.65</v>
      </c>
      <c r="AA6" s="83">
        <f t="shared" si="16"/>
        <v>0.57999999999999996</v>
      </c>
      <c r="AB6" s="83">
        <f t="shared" si="17"/>
        <v>0.71</v>
      </c>
      <c r="AC6" s="83">
        <f t="shared" si="18"/>
        <v>0.7</v>
      </c>
      <c r="AD6" s="83">
        <f t="shared" si="19"/>
        <v>0.71</v>
      </c>
      <c r="AE6" s="83">
        <f t="shared" si="20"/>
        <v>0.64</v>
      </c>
      <c r="AF6" s="83">
        <f t="shared" si="21"/>
        <v>0.7</v>
      </c>
      <c r="AG6" s="83">
        <f t="shared" si="22"/>
        <v>0.57999999999999996</v>
      </c>
      <c r="AH6" s="83">
        <f t="shared" si="23"/>
        <v>0.63</v>
      </c>
      <c r="AI6" s="83">
        <f t="shared" si="24"/>
        <v>0.65</v>
      </c>
      <c r="AJ6" s="83">
        <f t="shared" si="25"/>
        <v>0.63</v>
      </c>
    </row>
    <row r="7" spans="1:36" ht="12.95" customHeight="1" x14ac:dyDescent="0.15">
      <c r="A7" s="82">
        <v>384</v>
      </c>
      <c r="B7" s="108" t="s">
        <v>54</v>
      </c>
      <c r="C7" s="108"/>
      <c r="D7" s="82">
        <v>16</v>
      </c>
      <c r="E7" s="82">
        <v>14</v>
      </c>
      <c r="F7" s="4">
        <f t="shared" si="0"/>
        <v>0.15</v>
      </c>
      <c r="G7" s="5"/>
      <c r="H7" s="82"/>
      <c r="I7" s="82"/>
      <c r="J7" s="1" t="s">
        <v>15</v>
      </c>
      <c r="K7" s="83">
        <f t="shared" si="1"/>
        <v>0.14000000000000001</v>
      </c>
      <c r="L7" s="83">
        <f t="shared" si="2"/>
        <v>0.15</v>
      </c>
      <c r="M7" s="83">
        <f t="shared" si="3"/>
        <v>0.15</v>
      </c>
      <c r="N7" s="83">
        <f t="shared" si="4"/>
        <v>0.15</v>
      </c>
      <c r="O7" s="83">
        <f t="shared" si="5"/>
        <v>0.15</v>
      </c>
      <c r="P7" s="83">
        <f t="shared" si="26"/>
        <v>0.15</v>
      </c>
      <c r="Q7" s="83">
        <f t="shared" si="6"/>
        <v>0.14000000000000001</v>
      </c>
      <c r="R7" s="83">
        <f t="shared" si="7"/>
        <v>0.14000000000000001</v>
      </c>
      <c r="S7" s="83">
        <f t="shared" si="8"/>
        <v>0.15</v>
      </c>
      <c r="T7" s="83">
        <f t="shared" si="9"/>
        <v>0.15</v>
      </c>
      <c r="U7" s="83">
        <f t="shared" si="10"/>
        <v>0.14000000000000001</v>
      </c>
      <c r="V7" s="83">
        <f t="shared" si="11"/>
        <v>0.15</v>
      </c>
      <c r="W7" s="83">
        <f t="shared" si="12"/>
        <v>0.14000000000000001</v>
      </c>
      <c r="X7" s="83">
        <f t="shared" si="13"/>
        <v>0.15</v>
      </c>
      <c r="Y7" s="83">
        <f t="shared" si="14"/>
        <v>0.13</v>
      </c>
      <c r="Z7" s="83">
        <f t="shared" si="15"/>
        <v>0.14000000000000001</v>
      </c>
      <c r="AA7" s="83">
        <f t="shared" si="16"/>
        <v>0.13</v>
      </c>
      <c r="AB7" s="83">
        <f t="shared" si="17"/>
        <v>0.14000000000000001</v>
      </c>
      <c r="AC7" s="83">
        <f t="shared" si="18"/>
        <v>0.15</v>
      </c>
      <c r="AD7" s="83">
        <f t="shared" si="19"/>
        <v>0.17</v>
      </c>
      <c r="AE7" s="83">
        <f t="shared" si="20"/>
        <v>0.13</v>
      </c>
      <c r="AF7" s="83">
        <f t="shared" si="21"/>
        <v>0.14000000000000001</v>
      </c>
      <c r="AG7" s="83">
        <f t="shared" si="22"/>
        <v>0.13</v>
      </c>
      <c r="AH7" s="83">
        <f t="shared" si="23"/>
        <v>0.13</v>
      </c>
      <c r="AI7" s="83">
        <f t="shared" si="24"/>
        <v>0.15</v>
      </c>
      <c r="AJ7" s="83">
        <f t="shared" si="25"/>
        <v>0.13</v>
      </c>
    </row>
    <row r="8" spans="1:36" ht="12.95" customHeight="1" x14ac:dyDescent="0.15">
      <c r="A8" s="82">
        <v>385</v>
      </c>
      <c r="B8" s="108" t="s">
        <v>54</v>
      </c>
      <c r="C8" s="108"/>
      <c r="D8" s="82">
        <v>16</v>
      </c>
      <c r="E8" s="82">
        <v>16</v>
      </c>
      <c r="F8" s="4">
        <f t="shared" si="0"/>
        <v>0.17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0.16</v>
      </c>
      <c r="L8" s="83">
        <f t="shared" si="2"/>
        <v>0.17</v>
      </c>
      <c r="M8" s="83">
        <f t="shared" si="3"/>
        <v>0.17</v>
      </c>
      <c r="N8" s="83">
        <f t="shared" si="4"/>
        <v>0.17</v>
      </c>
      <c r="O8" s="83">
        <f t="shared" si="5"/>
        <v>0.17</v>
      </c>
      <c r="P8" s="83">
        <f t="shared" si="26"/>
        <v>0.17</v>
      </c>
      <c r="Q8" s="83">
        <f t="shared" si="6"/>
        <v>0.15</v>
      </c>
      <c r="R8" s="83">
        <f t="shared" si="7"/>
        <v>0.17</v>
      </c>
      <c r="S8" s="83">
        <f t="shared" si="8"/>
        <v>0.17</v>
      </c>
      <c r="T8" s="83">
        <f t="shared" si="9"/>
        <v>0.18</v>
      </c>
      <c r="U8" s="83">
        <f t="shared" si="10"/>
        <v>0.17</v>
      </c>
      <c r="V8" s="83">
        <f t="shared" si="11"/>
        <v>0.17</v>
      </c>
      <c r="W8" s="83">
        <f t="shared" si="12"/>
        <v>0.16</v>
      </c>
      <c r="X8" s="83">
        <f t="shared" si="13"/>
        <v>0.17</v>
      </c>
      <c r="Y8" s="83">
        <f t="shared" si="14"/>
        <v>0.14000000000000001</v>
      </c>
      <c r="Z8" s="83">
        <f t="shared" si="15"/>
        <v>0.16</v>
      </c>
      <c r="AA8" s="83">
        <f t="shared" si="16"/>
        <v>0.15</v>
      </c>
      <c r="AB8" s="83">
        <f t="shared" si="17"/>
        <v>0.16</v>
      </c>
      <c r="AC8" s="83">
        <f t="shared" si="18"/>
        <v>0.17</v>
      </c>
      <c r="AD8" s="83">
        <f t="shared" si="19"/>
        <v>0.2</v>
      </c>
      <c r="AE8" s="83">
        <f t="shared" si="20"/>
        <v>0.15</v>
      </c>
      <c r="AF8" s="83">
        <f t="shared" si="21"/>
        <v>0.16</v>
      </c>
      <c r="AG8" s="83">
        <f t="shared" si="22"/>
        <v>0.14000000000000001</v>
      </c>
      <c r="AH8" s="83">
        <f t="shared" si="23"/>
        <v>0.15</v>
      </c>
      <c r="AI8" s="83">
        <f t="shared" si="24"/>
        <v>0.17</v>
      </c>
      <c r="AJ8" s="83">
        <f t="shared" si="25"/>
        <v>0.15</v>
      </c>
    </row>
    <row r="9" spans="1:36" ht="12.95" customHeight="1" x14ac:dyDescent="0.15">
      <c r="A9" s="82">
        <v>386</v>
      </c>
      <c r="B9" s="108" t="s">
        <v>54</v>
      </c>
      <c r="C9" s="108"/>
      <c r="D9" s="82">
        <v>10</v>
      </c>
      <c r="E9" s="82">
        <v>7</v>
      </c>
      <c r="F9" s="4">
        <f t="shared" si="0"/>
        <v>0.03</v>
      </c>
      <c r="G9" s="5" t="s">
        <v>272</v>
      </c>
      <c r="H9" s="82" t="s">
        <v>55</v>
      </c>
      <c r="I9" s="82"/>
      <c r="J9" s="1" t="s">
        <v>15</v>
      </c>
      <c r="K9" s="83">
        <f t="shared" si="1"/>
        <v>0.03</v>
      </c>
      <c r="L9" s="83">
        <f t="shared" si="2"/>
        <v>0.03</v>
      </c>
      <c r="M9" s="83">
        <f t="shared" si="3"/>
        <v>0.03</v>
      </c>
      <c r="N9" s="83">
        <f t="shared" si="4"/>
        <v>0.03</v>
      </c>
      <c r="O9" s="83">
        <f t="shared" si="5"/>
        <v>0.03</v>
      </c>
      <c r="P9" s="83">
        <f t="shared" si="26"/>
        <v>0.03</v>
      </c>
      <c r="Q9" s="83">
        <f t="shared" si="6"/>
        <v>0.03</v>
      </c>
      <c r="R9" s="83">
        <f t="shared" si="7"/>
        <v>0.03</v>
      </c>
      <c r="S9" s="83">
        <f t="shared" si="8"/>
        <v>0.03</v>
      </c>
      <c r="T9" s="83">
        <f t="shared" si="9"/>
        <v>0.03</v>
      </c>
      <c r="U9" s="83">
        <f t="shared" si="10"/>
        <v>0.03</v>
      </c>
      <c r="V9" s="83">
        <f t="shared" si="11"/>
        <v>0.03</v>
      </c>
      <c r="W9" s="83">
        <f t="shared" si="12"/>
        <v>0.03</v>
      </c>
      <c r="X9" s="83">
        <f t="shared" si="13"/>
        <v>0.03</v>
      </c>
      <c r="Y9" s="83">
        <f t="shared" si="14"/>
        <v>0.03</v>
      </c>
      <c r="Z9" s="83">
        <f t="shared" si="15"/>
        <v>0.03</v>
      </c>
      <c r="AA9" s="83">
        <f t="shared" si="16"/>
        <v>0.03</v>
      </c>
      <c r="AB9" s="83">
        <f t="shared" si="17"/>
        <v>0.03</v>
      </c>
      <c r="AC9" s="83">
        <f t="shared" si="18"/>
        <v>0.03</v>
      </c>
      <c r="AD9" s="83">
        <f t="shared" si="19"/>
        <v>0.04</v>
      </c>
      <c r="AE9" s="83">
        <f t="shared" si="20"/>
        <v>0.02</v>
      </c>
      <c r="AF9" s="83">
        <f t="shared" si="21"/>
        <v>0.03</v>
      </c>
      <c r="AG9" s="83">
        <f t="shared" si="22"/>
        <v>0.03</v>
      </c>
      <c r="AH9" s="83">
        <f t="shared" si="23"/>
        <v>0.03</v>
      </c>
      <c r="AI9" s="83">
        <f t="shared" si="24"/>
        <v>0.03</v>
      </c>
      <c r="AJ9" s="83">
        <f t="shared" si="25"/>
        <v>0.03</v>
      </c>
    </row>
    <row r="10" spans="1:36" ht="12.95" customHeight="1" x14ac:dyDescent="0.15">
      <c r="A10" s="82">
        <v>387</v>
      </c>
      <c r="B10" s="108" t="s">
        <v>54</v>
      </c>
      <c r="C10" s="108"/>
      <c r="D10" s="82">
        <v>10</v>
      </c>
      <c r="E10" s="82">
        <v>11</v>
      </c>
      <c r="F10" s="4">
        <f t="shared" si="0"/>
        <v>0.05</v>
      </c>
      <c r="G10" s="5"/>
      <c r="H10" s="82"/>
      <c r="I10" s="82"/>
      <c r="J10" s="1" t="s">
        <v>15</v>
      </c>
      <c r="K10" s="83">
        <f t="shared" si="1"/>
        <v>0.05</v>
      </c>
      <c r="L10" s="83">
        <f t="shared" si="2"/>
        <v>0.05</v>
      </c>
      <c r="M10" s="83">
        <f t="shared" si="3"/>
        <v>0.05</v>
      </c>
      <c r="N10" s="83">
        <f t="shared" si="4"/>
        <v>0.05</v>
      </c>
      <c r="O10" s="83">
        <f t="shared" si="5"/>
        <v>0.05</v>
      </c>
      <c r="P10" s="83">
        <f t="shared" si="26"/>
        <v>0.05</v>
      </c>
      <c r="Q10" s="83">
        <f t="shared" si="6"/>
        <v>0.05</v>
      </c>
      <c r="R10" s="83">
        <f t="shared" si="7"/>
        <v>0.05</v>
      </c>
      <c r="S10" s="83">
        <f t="shared" si="8"/>
        <v>0.05</v>
      </c>
      <c r="T10" s="83">
        <f t="shared" si="9"/>
        <v>0.05</v>
      </c>
      <c r="U10" s="83">
        <f t="shared" si="10"/>
        <v>0.05</v>
      </c>
      <c r="V10" s="83">
        <f t="shared" si="11"/>
        <v>0.05</v>
      </c>
      <c r="W10" s="83">
        <f t="shared" si="12"/>
        <v>0.05</v>
      </c>
      <c r="X10" s="83">
        <f t="shared" si="13"/>
        <v>0.05</v>
      </c>
      <c r="Y10" s="83">
        <f t="shared" si="14"/>
        <v>0.04</v>
      </c>
      <c r="Z10" s="83">
        <f t="shared" si="15"/>
        <v>0.05</v>
      </c>
      <c r="AA10" s="83">
        <f t="shared" si="16"/>
        <v>0.04</v>
      </c>
      <c r="AB10" s="83">
        <f t="shared" si="17"/>
        <v>0.04</v>
      </c>
      <c r="AC10" s="83">
        <f t="shared" si="18"/>
        <v>0.05</v>
      </c>
      <c r="AD10" s="83">
        <f t="shared" si="19"/>
        <v>0.06</v>
      </c>
      <c r="AE10" s="83">
        <f t="shared" si="20"/>
        <v>0.04</v>
      </c>
      <c r="AF10" s="83">
        <f t="shared" si="21"/>
        <v>0.04</v>
      </c>
      <c r="AG10" s="83">
        <f t="shared" si="22"/>
        <v>0.04</v>
      </c>
      <c r="AH10" s="83">
        <f t="shared" si="23"/>
        <v>0.04</v>
      </c>
      <c r="AI10" s="83">
        <f t="shared" si="24"/>
        <v>0.05</v>
      </c>
      <c r="AJ10" s="83">
        <f t="shared" si="25"/>
        <v>0.04</v>
      </c>
    </row>
    <row r="11" spans="1:36" ht="12.95" customHeight="1" x14ac:dyDescent="0.15">
      <c r="A11" s="82">
        <v>388</v>
      </c>
      <c r="B11" s="108" t="s">
        <v>54</v>
      </c>
      <c r="C11" s="108"/>
      <c r="D11" s="82">
        <v>8</v>
      </c>
      <c r="E11" s="82">
        <v>8</v>
      </c>
      <c r="F11" s="4">
        <f t="shared" si="0"/>
        <v>0.02</v>
      </c>
      <c r="G11" s="5" t="s">
        <v>252</v>
      </c>
      <c r="H11" s="82" t="s">
        <v>55</v>
      </c>
      <c r="I11" s="82"/>
      <c r="J11" s="1" t="s">
        <v>15</v>
      </c>
      <c r="K11" s="83">
        <f t="shared" si="1"/>
        <v>0.02</v>
      </c>
      <c r="L11" s="83">
        <f t="shared" si="2"/>
        <v>0.02</v>
      </c>
      <c r="M11" s="83">
        <f t="shared" si="3"/>
        <v>0.02</v>
      </c>
      <c r="N11" s="83">
        <f t="shared" si="4"/>
        <v>0.02</v>
      </c>
      <c r="O11" s="83">
        <f t="shared" si="5"/>
        <v>0.02</v>
      </c>
      <c r="P11" s="83">
        <f t="shared" si="26"/>
        <v>0.02</v>
      </c>
      <c r="Q11" s="83">
        <f t="shared" si="6"/>
        <v>0.02</v>
      </c>
      <c r="R11" s="83">
        <f t="shared" si="7"/>
        <v>0.02</v>
      </c>
      <c r="S11" s="83">
        <f t="shared" si="8"/>
        <v>0.02</v>
      </c>
      <c r="T11" s="83">
        <f t="shared" si="9"/>
        <v>0.02</v>
      </c>
      <c r="U11" s="83">
        <f t="shared" si="10"/>
        <v>0.02</v>
      </c>
      <c r="V11" s="83">
        <f t="shared" si="11"/>
        <v>0.02</v>
      </c>
      <c r="W11" s="83">
        <f t="shared" si="12"/>
        <v>0.02</v>
      </c>
      <c r="X11" s="83">
        <f t="shared" si="13"/>
        <v>0.02</v>
      </c>
      <c r="Y11" s="83">
        <f t="shared" si="14"/>
        <v>0.02</v>
      </c>
      <c r="Z11" s="83">
        <f t="shared" si="15"/>
        <v>0.02</v>
      </c>
      <c r="AA11" s="83">
        <f t="shared" si="16"/>
        <v>0.02</v>
      </c>
      <c r="AB11" s="83">
        <f t="shared" si="17"/>
        <v>0.02</v>
      </c>
      <c r="AC11" s="83">
        <f t="shared" si="18"/>
        <v>0.02</v>
      </c>
      <c r="AD11" s="83">
        <f t="shared" si="19"/>
        <v>0.03</v>
      </c>
      <c r="AE11" s="83">
        <f t="shared" si="20"/>
        <v>0.02</v>
      </c>
      <c r="AF11" s="83">
        <f t="shared" si="21"/>
        <v>0.02</v>
      </c>
      <c r="AG11" s="83">
        <f t="shared" si="22"/>
        <v>0.02</v>
      </c>
      <c r="AH11" s="83">
        <f t="shared" si="23"/>
        <v>0.02</v>
      </c>
      <c r="AI11" s="83">
        <f t="shared" si="24"/>
        <v>0.02</v>
      </c>
      <c r="AJ11" s="83">
        <f t="shared" si="25"/>
        <v>0.02</v>
      </c>
    </row>
    <row r="12" spans="1:36" ht="12.95" customHeight="1" x14ac:dyDescent="0.15">
      <c r="A12" s="82">
        <v>389</v>
      </c>
      <c r="B12" s="108" t="s">
        <v>54</v>
      </c>
      <c r="C12" s="108"/>
      <c r="D12" s="82">
        <v>8</v>
      </c>
      <c r="E12" s="82">
        <v>9</v>
      </c>
      <c r="F12" s="4">
        <f t="shared" si="0"/>
        <v>0.03</v>
      </c>
      <c r="G12" s="5" t="s">
        <v>252</v>
      </c>
      <c r="H12" s="82" t="s">
        <v>55</v>
      </c>
      <c r="I12" s="82"/>
      <c r="J12" s="1" t="s">
        <v>15</v>
      </c>
      <c r="K12" s="83">
        <f t="shared" si="1"/>
        <v>0.03</v>
      </c>
      <c r="L12" s="83">
        <f t="shared" si="2"/>
        <v>0.03</v>
      </c>
      <c r="M12" s="83">
        <f t="shared" si="3"/>
        <v>0.03</v>
      </c>
      <c r="N12" s="83">
        <f t="shared" si="4"/>
        <v>0.03</v>
      </c>
      <c r="O12" s="83">
        <f t="shared" si="5"/>
        <v>0.03</v>
      </c>
      <c r="P12" s="83">
        <f t="shared" si="26"/>
        <v>0.03</v>
      </c>
      <c r="Q12" s="83">
        <f t="shared" si="6"/>
        <v>0.03</v>
      </c>
      <c r="R12" s="83">
        <f t="shared" si="7"/>
        <v>0.02</v>
      </c>
      <c r="S12" s="83">
        <f t="shared" si="8"/>
        <v>0.03</v>
      </c>
      <c r="T12" s="83">
        <f t="shared" si="9"/>
        <v>0.03</v>
      </c>
      <c r="U12" s="83">
        <f t="shared" si="10"/>
        <v>0.03</v>
      </c>
      <c r="V12" s="83">
        <f t="shared" si="11"/>
        <v>0.03</v>
      </c>
      <c r="W12" s="83">
        <f t="shared" si="12"/>
        <v>0.03</v>
      </c>
      <c r="X12" s="83">
        <f t="shared" si="13"/>
        <v>0.03</v>
      </c>
      <c r="Y12" s="83">
        <f t="shared" si="14"/>
        <v>0.02</v>
      </c>
      <c r="Z12" s="83">
        <f t="shared" si="15"/>
        <v>0.03</v>
      </c>
      <c r="AA12" s="83">
        <f t="shared" si="16"/>
        <v>0.02</v>
      </c>
      <c r="AB12" s="83">
        <f t="shared" si="17"/>
        <v>0.02</v>
      </c>
      <c r="AC12" s="83">
        <f t="shared" si="18"/>
        <v>0.02</v>
      </c>
      <c r="AD12" s="83">
        <f t="shared" si="19"/>
        <v>0.03</v>
      </c>
      <c r="AE12" s="83">
        <f t="shared" si="20"/>
        <v>0.02</v>
      </c>
      <c r="AF12" s="83">
        <f t="shared" si="21"/>
        <v>0.02</v>
      </c>
      <c r="AG12" s="83">
        <f t="shared" si="22"/>
        <v>0.02</v>
      </c>
      <c r="AH12" s="83">
        <f t="shared" si="23"/>
        <v>0.02</v>
      </c>
      <c r="AI12" s="83">
        <f t="shared" si="24"/>
        <v>0.03</v>
      </c>
      <c r="AJ12" s="83">
        <f t="shared" si="25"/>
        <v>0.02</v>
      </c>
    </row>
    <row r="13" spans="1:36" ht="12.95" customHeight="1" x14ac:dyDescent="0.15">
      <c r="A13" s="82">
        <v>390</v>
      </c>
      <c r="B13" s="108" t="s">
        <v>54</v>
      </c>
      <c r="C13" s="108"/>
      <c r="D13" s="82">
        <v>24</v>
      </c>
      <c r="E13" s="82">
        <v>17</v>
      </c>
      <c r="F13" s="4">
        <f t="shared" si="0"/>
        <v>0.37</v>
      </c>
      <c r="G13" s="5" t="s">
        <v>72</v>
      </c>
      <c r="H13" s="82" t="s">
        <v>65</v>
      </c>
      <c r="I13" s="5" t="s">
        <v>72</v>
      </c>
      <c r="J13" s="1" t="s">
        <v>15</v>
      </c>
      <c r="K13" s="83">
        <f t="shared" si="1"/>
        <v>0.34</v>
      </c>
      <c r="L13" s="83">
        <f t="shared" si="2"/>
        <v>0.38</v>
      </c>
      <c r="M13" s="83">
        <f t="shared" si="3"/>
        <v>0.37</v>
      </c>
      <c r="N13" s="83">
        <f t="shared" si="4"/>
        <v>0.37</v>
      </c>
      <c r="O13" s="83">
        <f t="shared" si="5"/>
        <v>0.38</v>
      </c>
      <c r="P13" s="83">
        <f t="shared" si="26"/>
        <v>0.37</v>
      </c>
      <c r="Q13" s="83">
        <f t="shared" si="6"/>
        <v>0.34</v>
      </c>
      <c r="R13" s="83">
        <f t="shared" si="7"/>
        <v>0.38</v>
      </c>
      <c r="S13" s="83">
        <f t="shared" si="8"/>
        <v>0.38</v>
      </c>
      <c r="T13" s="83">
        <f t="shared" si="9"/>
        <v>0.38</v>
      </c>
      <c r="U13" s="83">
        <f t="shared" si="10"/>
        <v>0.38</v>
      </c>
      <c r="V13" s="83">
        <f t="shared" si="11"/>
        <v>0.4</v>
      </c>
      <c r="W13" s="83">
        <f t="shared" si="12"/>
        <v>0.37</v>
      </c>
      <c r="X13" s="83">
        <f t="shared" si="13"/>
        <v>0.37</v>
      </c>
      <c r="Y13" s="83">
        <f t="shared" si="14"/>
        <v>0.34</v>
      </c>
      <c r="Z13" s="83">
        <f t="shared" si="15"/>
        <v>0.37</v>
      </c>
      <c r="AA13" s="83">
        <f t="shared" si="16"/>
        <v>0.33</v>
      </c>
      <c r="AB13" s="83">
        <f t="shared" si="17"/>
        <v>0.39</v>
      </c>
      <c r="AC13" s="83">
        <f t="shared" si="18"/>
        <v>0.39</v>
      </c>
      <c r="AD13" s="83">
        <f t="shared" si="19"/>
        <v>0.41</v>
      </c>
      <c r="AE13" s="83">
        <f t="shared" si="20"/>
        <v>0.35</v>
      </c>
      <c r="AF13" s="83">
        <f t="shared" si="21"/>
        <v>0.39</v>
      </c>
      <c r="AG13" s="83">
        <f t="shared" si="22"/>
        <v>0.33</v>
      </c>
      <c r="AH13" s="83">
        <f t="shared" si="23"/>
        <v>0.35</v>
      </c>
      <c r="AI13" s="83">
        <f t="shared" si="24"/>
        <v>0.37</v>
      </c>
      <c r="AJ13" s="83">
        <f t="shared" si="25"/>
        <v>0.35</v>
      </c>
    </row>
    <row r="14" spans="1:36" ht="12.95" customHeight="1" x14ac:dyDescent="0.15">
      <c r="A14" s="82">
        <v>391</v>
      </c>
      <c r="B14" s="108" t="s">
        <v>54</v>
      </c>
      <c r="C14" s="108"/>
      <c r="D14" s="82">
        <v>22</v>
      </c>
      <c r="E14" s="82">
        <v>16</v>
      </c>
      <c r="F14" s="4">
        <f t="shared" si="0"/>
        <v>0.3</v>
      </c>
      <c r="G14" s="5"/>
      <c r="H14" s="82" t="s">
        <v>65</v>
      </c>
      <c r="I14" s="82" t="s">
        <v>299</v>
      </c>
      <c r="J14" s="1" t="s">
        <v>15</v>
      </c>
      <c r="K14" s="83">
        <f t="shared" si="1"/>
        <v>0.28000000000000003</v>
      </c>
      <c r="L14" s="83">
        <f t="shared" si="2"/>
        <v>0.3</v>
      </c>
      <c r="M14" s="83">
        <f t="shared" si="3"/>
        <v>0.3</v>
      </c>
      <c r="N14" s="83">
        <f t="shared" si="4"/>
        <v>0.3</v>
      </c>
      <c r="O14" s="83">
        <f t="shared" si="5"/>
        <v>0.3</v>
      </c>
      <c r="P14" s="83">
        <f t="shared" si="26"/>
        <v>0.3</v>
      </c>
      <c r="Q14" s="83">
        <f t="shared" si="6"/>
        <v>0.28000000000000003</v>
      </c>
      <c r="R14" s="83">
        <f t="shared" si="7"/>
        <v>0.3</v>
      </c>
      <c r="S14" s="83">
        <f t="shared" si="8"/>
        <v>0.3</v>
      </c>
      <c r="T14" s="83">
        <f t="shared" si="9"/>
        <v>0.3</v>
      </c>
      <c r="U14" s="83">
        <f t="shared" si="10"/>
        <v>0.3</v>
      </c>
      <c r="V14" s="83">
        <f t="shared" si="11"/>
        <v>0.32</v>
      </c>
      <c r="W14" s="83">
        <f t="shared" si="12"/>
        <v>0.3</v>
      </c>
      <c r="X14" s="83">
        <f t="shared" si="13"/>
        <v>0.3</v>
      </c>
      <c r="Y14" s="83">
        <f t="shared" si="14"/>
        <v>0.27</v>
      </c>
      <c r="Z14" s="83">
        <f t="shared" si="15"/>
        <v>0.3</v>
      </c>
      <c r="AA14" s="83">
        <f t="shared" si="16"/>
        <v>0.27</v>
      </c>
      <c r="AB14" s="83">
        <f t="shared" si="17"/>
        <v>0.31</v>
      </c>
      <c r="AC14" s="83">
        <f t="shared" si="18"/>
        <v>0.31</v>
      </c>
      <c r="AD14" s="83">
        <f t="shared" si="19"/>
        <v>0.34</v>
      </c>
      <c r="AE14" s="83">
        <f t="shared" si="20"/>
        <v>0.28000000000000003</v>
      </c>
      <c r="AF14" s="83">
        <f t="shared" si="21"/>
        <v>0.31</v>
      </c>
      <c r="AG14" s="83">
        <f t="shared" si="22"/>
        <v>0.27</v>
      </c>
      <c r="AH14" s="83">
        <f t="shared" si="23"/>
        <v>0.28000000000000003</v>
      </c>
      <c r="AI14" s="83">
        <f t="shared" si="24"/>
        <v>0.3</v>
      </c>
      <c r="AJ14" s="83">
        <f t="shared" si="25"/>
        <v>0.28000000000000003</v>
      </c>
    </row>
    <row r="15" spans="1:36" ht="12.95" customHeight="1" x14ac:dyDescent="0.15">
      <c r="A15" s="82">
        <v>392</v>
      </c>
      <c r="B15" s="108" t="s">
        <v>54</v>
      </c>
      <c r="C15" s="108"/>
      <c r="D15" s="82">
        <v>30</v>
      </c>
      <c r="E15" s="82">
        <v>19</v>
      </c>
      <c r="F15" s="4">
        <f t="shared" si="0"/>
        <v>0.63</v>
      </c>
      <c r="G15" s="82"/>
      <c r="H15" s="82"/>
      <c r="I15" s="82"/>
      <c r="J15" s="1" t="s">
        <v>15</v>
      </c>
      <c r="K15" s="83">
        <f t="shared" si="1"/>
        <v>0.56000000000000005</v>
      </c>
      <c r="L15" s="83">
        <f t="shared" si="2"/>
        <v>0.64</v>
      </c>
      <c r="M15" s="83">
        <f t="shared" si="3"/>
        <v>0.63</v>
      </c>
      <c r="N15" s="83">
        <f t="shared" si="4"/>
        <v>0.62</v>
      </c>
      <c r="O15" s="83">
        <f t="shared" si="5"/>
        <v>0.63</v>
      </c>
      <c r="P15" s="83">
        <f t="shared" si="26"/>
        <v>0.63</v>
      </c>
      <c r="Q15" s="83">
        <f t="shared" si="6"/>
        <v>0.56999999999999995</v>
      </c>
      <c r="R15" s="83">
        <f t="shared" si="7"/>
        <v>0.65</v>
      </c>
      <c r="S15" s="83">
        <f t="shared" si="8"/>
        <v>0.63</v>
      </c>
      <c r="T15" s="83">
        <f t="shared" si="9"/>
        <v>0.64</v>
      </c>
      <c r="U15" s="83">
        <f t="shared" si="10"/>
        <v>0.63</v>
      </c>
      <c r="V15" s="83">
        <f t="shared" si="11"/>
        <v>0.68</v>
      </c>
      <c r="W15" s="83">
        <f t="shared" si="12"/>
        <v>0.62</v>
      </c>
      <c r="X15" s="83">
        <f t="shared" si="13"/>
        <v>0.62</v>
      </c>
      <c r="Y15" s="83">
        <f t="shared" si="14"/>
        <v>0.6</v>
      </c>
      <c r="Z15" s="83">
        <f t="shared" si="15"/>
        <v>0.62</v>
      </c>
      <c r="AA15" s="83">
        <f t="shared" si="16"/>
        <v>0.55000000000000004</v>
      </c>
      <c r="AB15" s="83">
        <f t="shared" si="17"/>
        <v>0.68</v>
      </c>
      <c r="AC15" s="83">
        <f t="shared" si="18"/>
        <v>0.67</v>
      </c>
      <c r="AD15" s="83">
        <f t="shared" si="19"/>
        <v>0.67</v>
      </c>
      <c r="AE15" s="83">
        <f t="shared" si="20"/>
        <v>0.6</v>
      </c>
      <c r="AF15" s="83">
        <f t="shared" si="21"/>
        <v>0.67</v>
      </c>
      <c r="AG15" s="83">
        <f t="shared" si="22"/>
        <v>0.56000000000000005</v>
      </c>
      <c r="AH15" s="83">
        <f t="shared" si="23"/>
        <v>0.6</v>
      </c>
      <c r="AI15" s="83">
        <f t="shared" si="24"/>
        <v>0.62</v>
      </c>
      <c r="AJ15" s="83">
        <f t="shared" si="25"/>
        <v>0.6</v>
      </c>
    </row>
    <row r="16" spans="1:36" ht="12.95" customHeight="1" x14ac:dyDescent="0.15">
      <c r="A16" s="82">
        <v>393</v>
      </c>
      <c r="B16" s="108" t="s">
        <v>54</v>
      </c>
      <c r="C16" s="108"/>
      <c r="D16" s="82">
        <v>26</v>
      </c>
      <c r="E16" s="82">
        <v>16</v>
      </c>
      <c r="F16" s="4">
        <f t="shared" si="0"/>
        <v>0.4</v>
      </c>
      <c r="G16" s="5"/>
      <c r="H16" s="82"/>
      <c r="I16" s="82"/>
      <c r="J16" s="1" t="s">
        <v>15</v>
      </c>
      <c r="K16" s="83">
        <f t="shared" si="1"/>
        <v>0.37</v>
      </c>
      <c r="L16" s="83">
        <f t="shared" si="2"/>
        <v>0.41</v>
      </c>
      <c r="M16" s="83">
        <f t="shared" si="3"/>
        <v>0.4</v>
      </c>
      <c r="N16" s="83">
        <f t="shared" si="4"/>
        <v>0.4</v>
      </c>
      <c r="O16" s="83">
        <f t="shared" si="5"/>
        <v>0.41</v>
      </c>
      <c r="P16" s="83">
        <f t="shared" si="26"/>
        <v>0.4</v>
      </c>
      <c r="Q16" s="83">
        <f t="shared" si="6"/>
        <v>0.37</v>
      </c>
      <c r="R16" s="83">
        <f t="shared" si="7"/>
        <v>0.42</v>
      </c>
      <c r="S16" s="83">
        <f t="shared" si="8"/>
        <v>0.4</v>
      </c>
      <c r="T16" s="83">
        <f t="shared" si="9"/>
        <v>0.4</v>
      </c>
      <c r="U16" s="83">
        <f t="shared" si="10"/>
        <v>0.4</v>
      </c>
      <c r="V16" s="83">
        <f t="shared" si="11"/>
        <v>0.44</v>
      </c>
      <c r="W16" s="83">
        <f t="shared" si="12"/>
        <v>0.4</v>
      </c>
      <c r="X16" s="83">
        <f t="shared" si="13"/>
        <v>0.4</v>
      </c>
      <c r="Y16" s="83">
        <f t="shared" si="14"/>
        <v>0.38</v>
      </c>
      <c r="Z16" s="83">
        <f t="shared" si="15"/>
        <v>0.4</v>
      </c>
      <c r="AA16" s="83">
        <f t="shared" si="16"/>
        <v>0.36</v>
      </c>
      <c r="AB16" s="83">
        <f t="shared" si="17"/>
        <v>0.43</v>
      </c>
      <c r="AC16" s="83">
        <f t="shared" si="18"/>
        <v>0.42</v>
      </c>
      <c r="AD16" s="83">
        <f t="shared" si="19"/>
        <v>0.44</v>
      </c>
      <c r="AE16" s="83">
        <f t="shared" si="20"/>
        <v>0.38</v>
      </c>
      <c r="AF16" s="83">
        <f t="shared" si="21"/>
        <v>0.42</v>
      </c>
      <c r="AG16" s="83">
        <f t="shared" si="22"/>
        <v>0.37</v>
      </c>
      <c r="AH16" s="83">
        <f t="shared" si="23"/>
        <v>0.38</v>
      </c>
      <c r="AI16" s="83">
        <f t="shared" si="24"/>
        <v>0.4</v>
      </c>
      <c r="AJ16" s="83">
        <f t="shared" si="25"/>
        <v>0.38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60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60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176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10</v>
      </c>
      <c r="D47" s="14">
        <f>COUNTIF(G4:G43,"*下層*")</f>
        <v>3</v>
      </c>
      <c r="E47" s="14">
        <f>COUNTA(A4:A43)</f>
        <v>13</v>
      </c>
      <c r="F47" s="10"/>
      <c r="G47" s="15">
        <f>C47*100</f>
        <v>1000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17</v>
      </c>
      <c r="D48" s="14">
        <f>IF(D47&gt;0,ROUND(SUMIF(G4:G43,"*下層*",E4:E43)/D47,0),"")</f>
        <v>8</v>
      </c>
      <c r="E48" s="14">
        <f>ROUND(SUM(E4:E43)/E47,0)</f>
        <v>15</v>
      </c>
      <c r="F48" s="13"/>
      <c r="G48" s="15">
        <f>C48</f>
        <v>17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24</v>
      </c>
      <c r="D49" s="14">
        <f>IF(D47&gt;0,ROUND(SUMIF(G4:G43,"*下層*",D4:D43)/D47,0),"")</f>
        <v>9</v>
      </c>
      <c r="E49" s="14">
        <f>ROUND(SUM(D4:D43)/E47,0)</f>
        <v>20</v>
      </c>
      <c r="F49" s="13"/>
      <c r="G49" s="15">
        <f>C49</f>
        <v>24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4.4399999999999995</v>
      </c>
      <c r="D50" s="16">
        <f>SUMIF(G4:G43,"*下層*",F4:F43)</f>
        <v>0.08</v>
      </c>
      <c r="E50" s="4">
        <f>SUM(F4:F43)</f>
        <v>4.5199999999999996</v>
      </c>
      <c r="F50" s="13"/>
      <c r="G50" s="17">
        <f>C50*100</f>
        <v>443.99999999999994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形状比＝71、Sr＝19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3</v>
      </c>
      <c r="E54" s="14">
        <f>COUNTA(H4:H43)</f>
        <v>6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16</v>
      </c>
      <c r="D55" s="14">
        <f>IF(D54&gt;0,ROUND(SUMIF(H4:H43,"▲",E4:E43)/D54,0),"")</f>
        <v>8</v>
      </c>
      <c r="E55" s="14">
        <f>ROUND(SUMIF(H4:H43,"*",E4:E43)/E54,0)</f>
        <v>12</v>
      </c>
      <c r="F55" s="13"/>
      <c r="G55" s="15">
        <f>C55</f>
        <v>16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21</v>
      </c>
      <c r="D56" s="14">
        <f>IF(D54&gt;0,ROUND(SUMIF(H4:H43,"▲",D4:D43)/D54,0),"")</f>
        <v>9</v>
      </c>
      <c r="E56" s="14">
        <f>ROUND(SUMIF(H4:H43,"*",D4:D43)/E54,0)</f>
        <v>15</v>
      </c>
      <c r="F56" s="13"/>
      <c r="G56" s="15">
        <f>C56</f>
        <v>21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0.84000000000000008</v>
      </c>
      <c r="D57" s="16">
        <f>SUMIF(H4:H43,"▲",F4:F43)</f>
        <v>0.08</v>
      </c>
      <c r="E57" s="16">
        <f>SUM(C57:D57)</f>
        <v>0.92</v>
      </c>
      <c r="F57" s="13"/>
      <c r="G57" s="19">
        <f>C57*100</f>
        <v>84.000000000000014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</v>
      </c>
      <c r="D61" s="20">
        <f>IF(D47&gt;0,ROUND(D54/D47*100,1),"")</f>
        <v>100</v>
      </c>
      <c r="E61" s="20">
        <f>ROUND(E54/E47*100,1)</f>
        <v>46.2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18.899999999999999</v>
      </c>
      <c r="D62" s="20">
        <f>IF(D47&gt;0,ROUND(D57/D50*100,1),"")</f>
        <v>100</v>
      </c>
      <c r="E62" s="20">
        <f>ROUND(E57/E50*100,1)</f>
        <v>20.399999999999999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3.5999999999999996</v>
      </c>
      <c r="D69" s="16" t="str">
        <f>IF(D66&gt;0,D50-D57,"")</f>
        <v/>
      </c>
      <c r="E69" s="4">
        <f>SUM(C69:D69)</f>
        <v>3.5999999999999996</v>
      </c>
      <c r="F69" s="13"/>
      <c r="G69" s="17">
        <f>C69*100</f>
        <v>359.99999999999994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19" priority="16" stopIfTrue="1">
      <formula>AND(($H4="スギ"),(#REF!&lt;12))</formula>
    </cfRule>
  </conditionalFormatting>
  <conditionalFormatting sqref="L4:L43">
    <cfRule type="expression" dxfId="318" priority="15" stopIfTrue="1">
      <formula>AND(($H4="スギ"),(#REF!&lt;22),(#REF!&gt;=12))</formula>
    </cfRule>
  </conditionalFormatting>
  <conditionalFormatting sqref="M4:M43">
    <cfRule type="expression" dxfId="317" priority="14" stopIfTrue="1">
      <formula>AND(($H4="スギ"),(#REF!&lt;32),(#REF!&gt;=22))</formula>
    </cfRule>
  </conditionalFormatting>
  <conditionalFormatting sqref="N4:N43">
    <cfRule type="expression" dxfId="316" priority="13" stopIfTrue="1">
      <formula>AND(($H4="スギ"),(#REF!&lt;42),(#REF!&gt;=32))</formula>
    </cfRule>
  </conditionalFormatting>
  <conditionalFormatting sqref="U4:U43 Z4:AF43 AJ4:AJ43 O4:P43">
    <cfRule type="expression" dxfId="315" priority="12" stopIfTrue="1">
      <formula>AND(($H4="スギ"),(#REF!&gt;=42))</formula>
    </cfRule>
  </conditionalFormatting>
  <conditionalFormatting sqref="Q4:Q43 AA4:AA43">
    <cfRule type="expression" dxfId="314" priority="11" stopIfTrue="1">
      <formula>AND(($H4="ヒノキ"),(#REF!&lt;12))</formula>
    </cfRule>
  </conditionalFormatting>
  <conditionalFormatting sqref="R4:R43 AB4:AE43">
    <cfRule type="expression" dxfId="313" priority="10" stopIfTrue="1">
      <formula>AND(($H4="ヒノキ"),(#REF!&lt;22),(#REF!&gt;=12))</formula>
    </cfRule>
  </conditionalFormatting>
  <conditionalFormatting sqref="S4:S43">
    <cfRule type="expression" dxfId="312" priority="9" stopIfTrue="1">
      <formula>AND(($H4="ヒノキ"),(#REF!&lt;32),(#REF!&gt;=22))</formula>
    </cfRule>
  </conditionalFormatting>
  <conditionalFormatting sqref="T4:U43 Z4:AF43 AJ4:AJ43">
    <cfRule type="expression" dxfId="311" priority="8" stopIfTrue="1">
      <formula>AND(($H4="ヒノキ"),(#REF!&gt;=32))</formula>
    </cfRule>
  </conditionalFormatting>
  <conditionalFormatting sqref="V4:V43 AA4:AA43">
    <cfRule type="expression" dxfId="310" priority="7" stopIfTrue="1">
      <formula>AND(($H4="アカマツ"),(#REF!&lt;12))</formula>
    </cfRule>
  </conditionalFormatting>
  <conditionalFormatting sqref="W4:W43 AB4:AB43">
    <cfRule type="expression" dxfId="309" priority="6" stopIfTrue="1">
      <formula>AND(($H4="アカマツ"),(#REF!&lt;22),(#REF!&gt;=12))</formula>
    </cfRule>
  </conditionalFormatting>
  <conditionalFormatting sqref="X4:X43 AC4:AC43">
    <cfRule type="expression" dxfId="308" priority="5" stopIfTrue="1">
      <formula>AND(($H4="アカマツ"),(#REF!&lt;42),(#REF!&gt;=22))</formula>
    </cfRule>
  </conditionalFormatting>
  <conditionalFormatting sqref="Y4:AF43 AJ4:AJ43">
    <cfRule type="expression" dxfId="307" priority="4" stopIfTrue="1">
      <formula>AND(($H4="アカマツ"),(#REF!&gt;=42))</formula>
    </cfRule>
  </conditionalFormatting>
  <conditionalFormatting sqref="AG4:AG43">
    <cfRule type="expression" dxfId="306" priority="3" stopIfTrue="1">
      <formula>AND(($H4&lt;&gt;"スギ"),($H4&lt;&gt;"ヒノキ"),($H4&lt;&gt;"アカマツ"),(#REF!&lt;12))</formula>
    </cfRule>
  </conditionalFormatting>
  <conditionalFormatting sqref="AH4:AH43">
    <cfRule type="expression" dxfId="3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AJ120"/>
  <sheetViews>
    <sheetView showGridLines="0" view="pageBreakPreview" topLeftCell="A22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274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841</v>
      </c>
      <c r="B4" s="108" t="s">
        <v>68</v>
      </c>
      <c r="C4" s="108"/>
      <c r="D4" s="82">
        <v>18</v>
      </c>
      <c r="E4" s="82">
        <v>13</v>
      </c>
      <c r="F4" s="4">
        <f t="shared" ref="F4:F43" si="0">IF(D4&gt;0,IF(B4="スギ",P4,IF(B4="ヒノキ",U4,IF(B4="アカマツ",Z4,IF(B4="カラマツ",AF4,AJ4)))),"")</f>
        <v>0.15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0.16</v>
      </c>
      <c r="L4" s="83">
        <f t="shared" ref="L4:L43" si="2">ROUND(10^(-5+0.73504+1.83346*LOG(D4)+1.06569*LOG(E4)),2)</f>
        <v>0.17</v>
      </c>
      <c r="M4" s="83">
        <f t="shared" ref="M4:M43" si="3">ROUND(10^(-5+0.71514+1.74357*LOG(D4)+1.17719*LOG(E4)),2)</f>
        <v>0.16</v>
      </c>
      <c r="N4" s="83">
        <f t="shared" ref="N4:N43" si="4">ROUND(10^(-5+0.82956+1.76381*LOG(D4)+1.06412*LOG(E4)),2)</f>
        <v>0.17</v>
      </c>
      <c r="O4" s="83">
        <f t="shared" ref="O4:O43" si="5">ROUND(10^(-5+0.88226+1.79204*LOG(D4)+0.99303*LOG(E4)),2)</f>
        <v>0.17</v>
      </c>
      <c r="P4" s="83">
        <f>HLOOKUP($D4,K$3:O$43,MATCH($A4,$A$3:$A$43,0),1)</f>
        <v>0.17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0.16</v>
      </c>
      <c r="R4" s="83">
        <f t="shared" ref="R4:R43" si="7">ROUND(10^(1.905709*LOG(D4)+1.011385*LOG(E4)-4.293729),2)</f>
        <v>0.17</v>
      </c>
      <c r="S4" s="83">
        <f t="shared" ref="S4:S43" si="8">ROUND(10^(1.771888*LOG(D4)+1.138415*LOG(E4)-4.271259),2)</f>
        <v>0.17</v>
      </c>
      <c r="T4" s="83">
        <f t="shared" ref="T4:T43" si="9">ROUND(10^(1.671519*LOG(D4)+1.363617*LOG(E4)-4.404407),2)</f>
        <v>0.16</v>
      </c>
      <c r="U4" s="83">
        <f t="shared" ref="U4:U43" si="10">HLOOKUP($D4,Q$3:T$43,MATCH($A4,$A$3:$A$43,0),1)</f>
        <v>0.17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0.18</v>
      </c>
      <c r="W4" s="83">
        <f t="shared" ref="W4:W43" si="12">ROUND(10^(-4.155639+1.847898*LOG(D4)+0.951955*LOG(E4)),2)</f>
        <v>0.17</v>
      </c>
      <c r="X4" s="83">
        <f t="shared" ref="X4:X43" si="13">ROUND(10^(-4.194535+1.804172*LOG(D4)+1.034248*LOG(E4)),2)</f>
        <v>0.17</v>
      </c>
      <c r="Y4" s="83">
        <f t="shared" ref="Y4:Y43" si="14">ROUND(10^(-4.42347+2.006485*LOG(D4)+0.967757*LOG(E4)),2)</f>
        <v>0.15</v>
      </c>
      <c r="Z4" s="83">
        <f t="shared" ref="Z4:Z43" si="15">HLOOKUP($D4,V$3:Y$43,MATCH($A4,$A$3:$A$43,0),1)</f>
        <v>0.17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0.15</v>
      </c>
      <c r="AB4" s="83">
        <f t="shared" ref="AB4:AB43" si="17">ROUND(10^(1.979213*LOG(D4)+0.998347*LOG(E4)-4.369281),2)</f>
        <v>0.17</v>
      </c>
      <c r="AC4" s="83">
        <f t="shared" ref="AC4:AC43" si="18">ROUND(10^(1.904401*LOG(D4)+1.062478*LOG(E4)-4.348104),2)</f>
        <v>0.17</v>
      </c>
      <c r="AD4" s="83">
        <f t="shared" ref="AD4:AD43" si="19">ROUND(10^(1.640825*LOG(D4)+1.080387*LOG(E4)-3.976731),2)</f>
        <v>0.19</v>
      </c>
      <c r="AE4" s="83">
        <f t="shared" ref="AE4:AE43" si="20">ROUND(10^(1.90887*LOG(D4)+1.088002*LOG(E4)-4.431495),2)</f>
        <v>0.15</v>
      </c>
      <c r="AF4" s="83">
        <f t="shared" ref="AF4:AF43" si="21">HLOOKUP($D4,AA$3:AE$43,MATCH($A4,$A$3:$A$43,0),1)</f>
        <v>0.17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0.15</v>
      </c>
      <c r="AH4" s="83">
        <f t="shared" ref="AH4:AH43" si="23">ROUND(10^(1.93813902*LOG(D4)+0.96697002*LOG(E4)-4.32216295),2)</f>
        <v>0.15</v>
      </c>
      <c r="AI4" s="83">
        <f t="shared" ref="AI4:AI43" si="24">ROUND(10^(1.82464098*LOG(D4)+0.97625989*LOG(E4)-4.15096808),2)</f>
        <v>0.17</v>
      </c>
      <c r="AJ4" s="83">
        <f t="shared" ref="AJ4:AJ43" si="25">HLOOKUP($D4,AG$3:AI$43,MATCH($A4,$A$3:$A$43,0),1)</f>
        <v>0.15</v>
      </c>
    </row>
    <row r="5" spans="1:36" ht="12.95" customHeight="1" x14ac:dyDescent="0.15">
      <c r="A5" s="82">
        <v>842</v>
      </c>
      <c r="B5" s="108" t="s">
        <v>59</v>
      </c>
      <c r="C5" s="108"/>
      <c r="D5" s="82">
        <v>12</v>
      </c>
      <c r="E5" s="82">
        <v>13</v>
      </c>
      <c r="F5" s="4">
        <f t="shared" si="0"/>
        <v>7.0000000000000007E-2</v>
      </c>
      <c r="G5" s="5" t="s">
        <v>69</v>
      </c>
      <c r="H5" s="82"/>
      <c r="I5" s="82"/>
      <c r="J5" s="1" t="s">
        <v>15</v>
      </c>
      <c r="K5" s="83">
        <f t="shared" si="1"/>
        <v>0.08</v>
      </c>
      <c r="L5" s="83">
        <f t="shared" si="2"/>
        <v>0.08</v>
      </c>
      <c r="M5" s="83">
        <f t="shared" si="3"/>
        <v>0.08</v>
      </c>
      <c r="N5" s="83">
        <f t="shared" si="4"/>
        <v>0.08</v>
      </c>
      <c r="O5" s="83">
        <f t="shared" si="5"/>
        <v>0.08</v>
      </c>
      <c r="P5" s="83">
        <f t="shared" ref="P5:P43" si="26">HLOOKUP($D5,K$3:O$43,MATCH(A5,$A$3:$A$43,0),1)</f>
        <v>0.08</v>
      </c>
      <c r="Q5" s="83">
        <f t="shared" si="6"/>
        <v>0.08</v>
      </c>
      <c r="R5" s="83">
        <f t="shared" si="7"/>
        <v>0.08</v>
      </c>
      <c r="S5" s="83">
        <f t="shared" si="8"/>
        <v>0.08</v>
      </c>
      <c r="T5" s="83">
        <f t="shared" si="9"/>
        <v>0.08</v>
      </c>
      <c r="U5" s="83">
        <f t="shared" si="10"/>
        <v>0.08</v>
      </c>
      <c r="V5" s="83">
        <f t="shared" si="11"/>
        <v>0.08</v>
      </c>
      <c r="W5" s="83">
        <f t="shared" si="12"/>
        <v>0.08</v>
      </c>
      <c r="X5" s="83">
        <f t="shared" si="13"/>
        <v>0.08</v>
      </c>
      <c r="Y5" s="83">
        <f t="shared" si="14"/>
        <v>7.0000000000000007E-2</v>
      </c>
      <c r="Z5" s="83">
        <f t="shared" si="15"/>
        <v>0.08</v>
      </c>
      <c r="AA5" s="83">
        <f t="shared" si="16"/>
        <v>7.0000000000000007E-2</v>
      </c>
      <c r="AB5" s="83">
        <f t="shared" si="17"/>
        <v>0.08</v>
      </c>
      <c r="AC5" s="83">
        <f t="shared" si="18"/>
        <v>0.08</v>
      </c>
      <c r="AD5" s="83">
        <f t="shared" si="19"/>
        <v>0.1</v>
      </c>
      <c r="AE5" s="83">
        <f t="shared" si="20"/>
        <v>7.0000000000000007E-2</v>
      </c>
      <c r="AF5" s="83">
        <f t="shared" si="21"/>
        <v>0.08</v>
      </c>
      <c r="AG5" s="83">
        <f t="shared" si="22"/>
        <v>7.0000000000000007E-2</v>
      </c>
      <c r="AH5" s="83">
        <f t="shared" si="23"/>
        <v>7.0000000000000007E-2</v>
      </c>
      <c r="AI5" s="83">
        <f t="shared" si="24"/>
        <v>0.08</v>
      </c>
      <c r="AJ5" s="83">
        <f t="shared" si="25"/>
        <v>7.0000000000000007E-2</v>
      </c>
    </row>
    <row r="6" spans="1:36" ht="12.95" customHeight="1" x14ac:dyDescent="0.15">
      <c r="A6" s="82">
        <v>843</v>
      </c>
      <c r="B6" s="108" t="s">
        <v>59</v>
      </c>
      <c r="C6" s="108"/>
      <c r="D6" s="82">
        <v>10</v>
      </c>
      <c r="E6" s="82">
        <v>12</v>
      </c>
      <c r="F6" s="4">
        <f t="shared" si="0"/>
        <v>0.05</v>
      </c>
      <c r="G6" s="5" t="s">
        <v>69</v>
      </c>
      <c r="H6" s="82" t="s">
        <v>65</v>
      </c>
      <c r="I6" s="82"/>
      <c r="J6" s="1" t="s">
        <v>15</v>
      </c>
      <c r="K6" s="83">
        <f t="shared" si="1"/>
        <v>0.05</v>
      </c>
      <c r="L6" s="83">
        <f t="shared" si="2"/>
        <v>0.05</v>
      </c>
      <c r="M6" s="83">
        <f t="shared" si="3"/>
        <v>0.05</v>
      </c>
      <c r="N6" s="83">
        <f t="shared" si="4"/>
        <v>0.06</v>
      </c>
      <c r="O6" s="83">
        <f t="shared" si="5"/>
        <v>0.06</v>
      </c>
      <c r="P6" s="83">
        <f t="shared" si="26"/>
        <v>0.05</v>
      </c>
      <c r="Q6" s="83">
        <f t="shared" si="6"/>
        <v>0.05</v>
      </c>
      <c r="R6" s="83">
        <f t="shared" si="7"/>
        <v>0.05</v>
      </c>
      <c r="S6" s="83">
        <f t="shared" si="8"/>
        <v>0.05</v>
      </c>
      <c r="T6" s="83">
        <f t="shared" si="9"/>
        <v>0.05</v>
      </c>
      <c r="U6" s="83">
        <f t="shared" si="10"/>
        <v>0.05</v>
      </c>
      <c r="V6" s="83">
        <f t="shared" si="11"/>
        <v>0.05</v>
      </c>
      <c r="W6" s="83">
        <f t="shared" si="12"/>
        <v>0.05</v>
      </c>
      <c r="X6" s="83">
        <f t="shared" si="13"/>
        <v>0.05</v>
      </c>
      <c r="Y6" s="83">
        <f t="shared" si="14"/>
        <v>0.04</v>
      </c>
      <c r="Z6" s="83">
        <f t="shared" si="15"/>
        <v>0.05</v>
      </c>
      <c r="AA6" s="83">
        <f t="shared" si="16"/>
        <v>0.05</v>
      </c>
      <c r="AB6" s="83">
        <f t="shared" si="17"/>
        <v>0.05</v>
      </c>
      <c r="AC6" s="83">
        <f t="shared" si="18"/>
        <v>0.05</v>
      </c>
      <c r="AD6" s="83">
        <f t="shared" si="19"/>
        <v>7.0000000000000007E-2</v>
      </c>
      <c r="AE6" s="83">
        <f t="shared" si="20"/>
        <v>0.04</v>
      </c>
      <c r="AF6" s="83">
        <f t="shared" si="21"/>
        <v>0.05</v>
      </c>
      <c r="AG6" s="83">
        <f t="shared" si="22"/>
        <v>0.05</v>
      </c>
      <c r="AH6" s="83">
        <f t="shared" si="23"/>
        <v>0.05</v>
      </c>
      <c r="AI6" s="83">
        <f t="shared" si="24"/>
        <v>0.05</v>
      </c>
      <c r="AJ6" s="83">
        <f t="shared" si="25"/>
        <v>0.05</v>
      </c>
    </row>
    <row r="7" spans="1:36" ht="12.95" customHeight="1" x14ac:dyDescent="0.15">
      <c r="A7" s="82">
        <v>844</v>
      </c>
      <c r="B7" s="108" t="s">
        <v>88</v>
      </c>
      <c r="C7" s="108"/>
      <c r="D7" s="82">
        <v>8</v>
      </c>
      <c r="E7" s="82">
        <v>8</v>
      </c>
      <c r="F7" s="4">
        <f t="shared" si="0"/>
        <v>0.02</v>
      </c>
      <c r="G7" s="5"/>
      <c r="H7" s="82" t="s">
        <v>65</v>
      </c>
      <c r="I7" s="82"/>
      <c r="J7" s="1" t="s">
        <v>15</v>
      </c>
      <c r="K7" s="83">
        <f t="shared" si="1"/>
        <v>0.02</v>
      </c>
      <c r="L7" s="83">
        <f t="shared" si="2"/>
        <v>0.02</v>
      </c>
      <c r="M7" s="83">
        <f t="shared" si="3"/>
        <v>0.02</v>
      </c>
      <c r="N7" s="83">
        <f t="shared" si="4"/>
        <v>0.02</v>
      </c>
      <c r="O7" s="83">
        <f t="shared" si="5"/>
        <v>0.02</v>
      </c>
      <c r="P7" s="83">
        <f t="shared" si="26"/>
        <v>0.02</v>
      </c>
      <c r="Q7" s="83">
        <f t="shared" si="6"/>
        <v>0.02</v>
      </c>
      <c r="R7" s="83">
        <f t="shared" si="7"/>
        <v>0.02</v>
      </c>
      <c r="S7" s="83">
        <f t="shared" si="8"/>
        <v>0.02</v>
      </c>
      <c r="T7" s="83">
        <f t="shared" si="9"/>
        <v>0.02</v>
      </c>
      <c r="U7" s="83">
        <f t="shared" si="10"/>
        <v>0.02</v>
      </c>
      <c r="V7" s="83">
        <f t="shared" si="11"/>
        <v>0.02</v>
      </c>
      <c r="W7" s="83">
        <f t="shared" si="12"/>
        <v>0.02</v>
      </c>
      <c r="X7" s="83">
        <f t="shared" si="13"/>
        <v>0.02</v>
      </c>
      <c r="Y7" s="83">
        <f t="shared" si="14"/>
        <v>0.02</v>
      </c>
      <c r="Z7" s="83">
        <f t="shared" si="15"/>
        <v>0.02</v>
      </c>
      <c r="AA7" s="83">
        <f t="shared" si="16"/>
        <v>0.02</v>
      </c>
      <c r="AB7" s="83">
        <f t="shared" si="17"/>
        <v>0.02</v>
      </c>
      <c r="AC7" s="83">
        <f t="shared" si="18"/>
        <v>0.02</v>
      </c>
      <c r="AD7" s="83">
        <f t="shared" si="19"/>
        <v>0.03</v>
      </c>
      <c r="AE7" s="83">
        <f t="shared" si="20"/>
        <v>0.02</v>
      </c>
      <c r="AF7" s="83">
        <f t="shared" si="21"/>
        <v>0.02</v>
      </c>
      <c r="AG7" s="83">
        <f t="shared" si="22"/>
        <v>0.02</v>
      </c>
      <c r="AH7" s="83">
        <f t="shared" si="23"/>
        <v>0.02</v>
      </c>
      <c r="AI7" s="83">
        <f t="shared" si="24"/>
        <v>0.02</v>
      </c>
      <c r="AJ7" s="83">
        <f t="shared" si="25"/>
        <v>0.02</v>
      </c>
    </row>
    <row r="8" spans="1:36" ht="12.95" customHeight="1" x14ac:dyDescent="0.15">
      <c r="A8" s="82">
        <v>845</v>
      </c>
      <c r="B8" s="108" t="s">
        <v>67</v>
      </c>
      <c r="C8" s="108"/>
      <c r="D8" s="82">
        <v>16</v>
      </c>
      <c r="E8" s="82">
        <v>12</v>
      </c>
      <c r="F8" s="4">
        <f t="shared" si="0"/>
        <v>0.11</v>
      </c>
      <c r="G8" s="82"/>
      <c r="H8" s="82" t="s">
        <v>65</v>
      </c>
      <c r="I8" s="82"/>
      <c r="J8" s="1" t="s">
        <v>15</v>
      </c>
      <c r="K8" s="83">
        <f t="shared" si="1"/>
        <v>0.12</v>
      </c>
      <c r="L8" s="83">
        <f t="shared" si="2"/>
        <v>0.12</v>
      </c>
      <c r="M8" s="83">
        <f t="shared" si="3"/>
        <v>0.12</v>
      </c>
      <c r="N8" s="83">
        <f t="shared" si="4"/>
        <v>0.13</v>
      </c>
      <c r="O8" s="83">
        <f t="shared" si="5"/>
        <v>0.13</v>
      </c>
      <c r="P8" s="83">
        <f t="shared" si="26"/>
        <v>0.12</v>
      </c>
      <c r="Q8" s="83">
        <f t="shared" si="6"/>
        <v>0.12</v>
      </c>
      <c r="R8" s="83">
        <f t="shared" si="7"/>
        <v>0.12</v>
      </c>
      <c r="S8" s="83">
        <f t="shared" si="8"/>
        <v>0.12</v>
      </c>
      <c r="T8" s="83">
        <f t="shared" si="9"/>
        <v>0.12</v>
      </c>
      <c r="U8" s="83">
        <f t="shared" si="10"/>
        <v>0.12</v>
      </c>
      <c r="V8" s="83">
        <f t="shared" si="11"/>
        <v>0.13</v>
      </c>
      <c r="W8" s="83">
        <f t="shared" si="12"/>
        <v>0.12</v>
      </c>
      <c r="X8" s="83">
        <f t="shared" si="13"/>
        <v>0.12</v>
      </c>
      <c r="Y8" s="83">
        <f t="shared" si="14"/>
        <v>0.11</v>
      </c>
      <c r="Z8" s="83">
        <f t="shared" si="15"/>
        <v>0.12</v>
      </c>
      <c r="AA8" s="83">
        <f t="shared" si="16"/>
        <v>0.11</v>
      </c>
      <c r="AB8" s="83">
        <f t="shared" si="17"/>
        <v>0.12</v>
      </c>
      <c r="AC8" s="83">
        <f t="shared" si="18"/>
        <v>0.12</v>
      </c>
      <c r="AD8" s="83">
        <f t="shared" si="19"/>
        <v>0.15</v>
      </c>
      <c r="AE8" s="83">
        <f t="shared" si="20"/>
        <v>0.11</v>
      </c>
      <c r="AF8" s="83">
        <f t="shared" si="21"/>
        <v>0.12</v>
      </c>
      <c r="AG8" s="83">
        <f t="shared" si="22"/>
        <v>0.11</v>
      </c>
      <c r="AH8" s="83">
        <f t="shared" si="23"/>
        <v>0.11</v>
      </c>
      <c r="AI8" s="83">
        <f t="shared" si="24"/>
        <v>0.13</v>
      </c>
      <c r="AJ8" s="83">
        <f t="shared" si="25"/>
        <v>0.11</v>
      </c>
    </row>
    <row r="9" spans="1:36" ht="12.95" customHeight="1" x14ac:dyDescent="0.15">
      <c r="A9" s="82">
        <v>846</v>
      </c>
      <c r="B9" s="108" t="s">
        <v>86</v>
      </c>
      <c r="C9" s="108"/>
      <c r="D9" s="82">
        <v>24</v>
      </c>
      <c r="E9" s="82">
        <v>14</v>
      </c>
      <c r="F9" s="4">
        <f t="shared" si="0"/>
        <v>0.28999999999999998</v>
      </c>
      <c r="G9" s="5"/>
      <c r="H9" s="82" t="s">
        <v>65</v>
      </c>
      <c r="I9" s="82"/>
      <c r="J9" s="1" t="s">
        <v>15</v>
      </c>
      <c r="K9" s="83">
        <f t="shared" si="1"/>
        <v>0.28000000000000003</v>
      </c>
      <c r="L9" s="83">
        <f t="shared" si="2"/>
        <v>0.31</v>
      </c>
      <c r="M9" s="83">
        <f t="shared" si="3"/>
        <v>0.3</v>
      </c>
      <c r="N9" s="83">
        <f t="shared" si="4"/>
        <v>0.3</v>
      </c>
      <c r="O9" s="83">
        <f t="shared" si="5"/>
        <v>0.31</v>
      </c>
      <c r="P9" s="83">
        <f t="shared" si="26"/>
        <v>0.3</v>
      </c>
      <c r="Q9" s="83">
        <f t="shared" si="6"/>
        <v>0.28000000000000003</v>
      </c>
      <c r="R9" s="83">
        <f t="shared" si="7"/>
        <v>0.31</v>
      </c>
      <c r="S9" s="83">
        <f t="shared" si="8"/>
        <v>0.3</v>
      </c>
      <c r="T9" s="83">
        <f t="shared" si="9"/>
        <v>0.28999999999999998</v>
      </c>
      <c r="U9" s="83">
        <f t="shared" si="10"/>
        <v>0.3</v>
      </c>
      <c r="V9" s="83">
        <f t="shared" si="11"/>
        <v>0.33</v>
      </c>
      <c r="W9" s="83">
        <f t="shared" si="12"/>
        <v>0.31</v>
      </c>
      <c r="X9" s="83">
        <f t="shared" si="13"/>
        <v>0.3</v>
      </c>
      <c r="Y9" s="83">
        <f t="shared" si="14"/>
        <v>0.28999999999999998</v>
      </c>
      <c r="Z9" s="83">
        <f t="shared" si="15"/>
        <v>0.3</v>
      </c>
      <c r="AA9" s="83">
        <f t="shared" si="16"/>
        <v>0.27</v>
      </c>
      <c r="AB9" s="83">
        <f t="shared" si="17"/>
        <v>0.32</v>
      </c>
      <c r="AC9" s="83">
        <f t="shared" si="18"/>
        <v>0.31</v>
      </c>
      <c r="AD9" s="83">
        <f t="shared" si="19"/>
        <v>0.34</v>
      </c>
      <c r="AE9" s="83">
        <f t="shared" si="20"/>
        <v>0.28000000000000003</v>
      </c>
      <c r="AF9" s="83">
        <f t="shared" si="21"/>
        <v>0.31</v>
      </c>
      <c r="AG9" s="83">
        <f t="shared" si="22"/>
        <v>0.28000000000000003</v>
      </c>
      <c r="AH9" s="83">
        <f t="shared" si="23"/>
        <v>0.28999999999999998</v>
      </c>
      <c r="AI9" s="83">
        <f t="shared" si="24"/>
        <v>0.31</v>
      </c>
      <c r="AJ9" s="83">
        <f t="shared" si="25"/>
        <v>0.28999999999999998</v>
      </c>
    </row>
    <row r="10" spans="1:36" ht="12.95" customHeight="1" x14ac:dyDescent="0.15">
      <c r="A10" s="82">
        <v>847</v>
      </c>
      <c r="B10" s="108" t="s">
        <v>85</v>
      </c>
      <c r="C10" s="108"/>
      <c r="D10" s="82">
        <v>12</v>
      </c>
      <c r="E10" s="82">
        <v>11</v>
      </c>
      <c r="F10" s="4">
        <f t="shared" si="0"/>
        <v>0.06</v>
      </c>
      <c r="G10" s="5"/>
      <c r="H10" s="82" t="s">
        <v>65</v>
      </c>
      <c r="I10" s="82"/>
      <c r="J10" s="1" t="s">
        <v>15</v>
      </c>
      <c r="K10" s="83">
        <f t="shared" si="1"/>
        <v>7.0000000000000007E-2</v>
      </c>
      <c r="L10" s="83">
        <f t="shared" si="2"/>
        <v>7.0000000000000007E-2</v>
      </c>
      <c r="M10" s="83">
        <f t="shared" si="3"/>
        <v>7.0000000000000007E-2</v>
      </c>
      <c r="N10" s="83">
        <f t="shared" si="4"/>
        <v>7.0000000000000007E-2</v>
      </c>
      <c r="O10" s="83">
        <f t="shared" si="5"/>
        <v>7.0000000000000007E-2</v>
      </c>
      <c r="P10" s="83">
        <f t="shared" si="26"/>
        <v>7.0000000000000007E-2</v>
      </c>
      <c r="Q10" s="83">
        <f t="shared" si="6"/>
        <v>0.06</v>
      </c>
      <c r="R10" s="83">
        <f t="shared" si="7"/>
        <v>7.0000000000000007E-2</v>
      </c>
      <c r="S10" s="83">
        <f t="shared" si="8"/>
        <v>7.0000000000000007E-2</v>
      </c>
      <c r="T10" s="83">
        <f t="shared" si="9"/>
        <v>7.0000000000000007E-2</v>
      </c>
      <c r="U10" s="83">
        <f t="shared" si="10"/>
        <v>7.0000000000000007E-2</v>
      </c>
      <c r="V10" s="83">
        <f t="shared" si="11"/>
        <v>7.0000000000000007E-2</v>
      </c>
      <c r="W10" s="83">
        <f t="shared" si="12"/>
        <v>7.0000000000000007E-2</v>
      </c>
      <c r="X10" s="83">
        <f t="shared" si="13"/>
        <v>7.0000000000000007E-2</v>
      </c>
      <c r="Y10" s="83">
        <f t="shared" si="14"/>
        <v>0.06</v>
      </c>
      <c r="Z10" s="83">
        <f t="shared" si="15"/>
        <v>7.0000000000000007E-2</v>
      </c>
      <c r="AA10" s="83">
        <f t="shared" si="16"/>
        <v>0.06</v>
      </c>
      <c r="AB10" s="83">
        <f t="shared" si="17"/>
        <v>0.06</v>
      </c>
      <c r="AC10" s="83">
        <f t="shared" si="18"/>
        <v>7.0000000000000007E-2</v>
      </c>
      <c r="AD10" s="83">
        <f t="shared" si="19"/>
        <v>0.08</v>
      </c>
      <c r="AE10" s="83">
        <f t="shared" si="20"/>
        <v>0.06</v>
      </c>
      <c r="AF10" s="83">
        <f t="shared" si="21"/>
        <v>0.06</v>
      </c>
      <c r="AG10" s="83">
        <f t="shared" si="22"/>
        <v>0.06</v>
      </c>
      <c r="AH10" s="83">
        <f t="shared" si="23"/>
        <v>0.06</v>
      </c>
      <c r="AI10" s="83">
        <f t="shared" si="24"/>
        <v>7.0000000000000007E-2</v>
      </c>
      <c r="AJ10" s="83">
        <f t="shared" si="25"/>
        <v>0.06</v>
      </c>
    </row>
    <row r="11" spans="1:36" ht="12.95" customHeight="1" x14ac:dyDescent="0.15">
      <c r="A11" s="82">
        <v>848</v>
      </c>
      <c r="B11" s="108" t="s">
        <v>63</v>
      </c>
      <c r="C11" s="108"/>
      <c r="D11" s="82">
        <v>8</v>
      </c>
      <c r="E11" s="82">
        <v>8</v>
      </c>
      <c r="F11" s="4">
        <f t="shared" si="0"/>
        <v>0.02</v>
      </c>
      <c r="G11" s="5" t="s">
        <v>69</v>
      </c>
      <c r="H11" s="82" t="s">
        <v>65</v>
      </c>
      <c r="I11" s="82"/>
      <c r="J11" s="1" t="s">
        <v>15</v>
      </c>
      <c r="K11" s="83">
        <f t="shared" si="1"/>
        <v>0.02</v>
      </c>
      <c r="L11" s="83">
        <f t="shared" si="2"/>
        <v>0.02</v>
      </c>
      <c r="M11" s="83">
        <f t="shared" si="3"/>
        <v>0.02</v>
      </c>
      <c r="N11" s="83">
        <f t="shared" si="4"/>
        <v>0.02</v>
      </c>
      <c r="O11" s="83">
        <f t="shared" si="5"/>
        <v>0.02</v>
      </c>
      <c r="P11" s="83">
        <f t="shared" si="26"/>
        <v>0.02</v>
      </c>
      <c r="Q11" s="83">
        <f t="shared" si="6"/>
        <v>0.02</v>
      </c>
      <c r="R11" s="83">
        <f t="shared" si="7"/>
        <v>0.02</v>
      </c>
      <c r="S11" s="83">
        <f t="shared" si="8"/>
        <v>0.02</v>
      </c>
      <c r="T11" s="83">
        <f t="shared" si="9"/>
        <v>0.02</v>
      </c>
      <c r="U11" s="83">
        <f t="shared" si="10"/>
        <v>0.02</v>
      </c>
      <c r="V11" s="83">
        <f t="shared" si="11"/>
        <v>0.02</v>
      </c>
      <c r="W11" s="83">
        <f t="shared" si="12"/>
        <v>0.02</v>
      </c>
      <c r="X11" s="83">
        <f t="shared" si="13"/>
        <v>0.02</v>
      </c>
      <c r="Y11" s="83">
        <f t="shared" si="14"/>
        <v>0.02</v>
      </c>
      <c r="Z11" s="83">
        <f t="shared" si="15"/>
        <v>0.02</v>
      </c>
      <c r="AA11" s="83">
        <f t="shared" si="16"/>
        <v>0.02</v>
      </c>
      <c r="AB11" s="83">
        <f t="shared" si="17"/>
        <v>0.02</v>
      </c>
      <c r="AC11" s="83">
        <f t="shared" si="18"/>
        <v>0.02</v>
      </c>
      <c r="AD11" s="83">
        <f t="shared" si="19"/>
        <v>0.03</v>
      </c>
      <c r="AE11" s="83">
        <f t="shared" si="20"/>
        <v>0.02</v>
      </c>
      <c r="AF11" s="83">
        <f t="shared" si="21"/>
        <v>0.02</v>
      </c>
      <c r="AG11" s="83">
        <f t="shared" si="22"/>
        <v>0.02</v>
      </c>
      <c r="AH11" s="83">
        <f t="shared" si="23"/>
        <v>0.02</v>
      </c>
      <c r="AI11" s="83">
        <f t="shared" si="24"/>
        <v>0.02</v>
      </c>
      <c r="AJ11" s="83">
        <f t="shared" si="25"/>
        <v>0.02</v>
      </c>
    </row>
    <row r="12" spans="1:36" ht="12.95" customHeight="1" x14ac:dyDescent="0.15">
      <c r="A12" s="82">
        <v>849</v>
      </c>
      <c r="B12" s="108" t="s">
        <v>63</v>
      </c>
      <c r="C12" s="108"/>
      <c r="D12" s="82">
        <v>12</v>
      </c>
      <c r="E12" s="82">
        <v>10</v>
      </c>
      <c r="F12" s="4">
        <f t="shared" si="0"/>
        <v>0.05</v>
      </c>
      <c r="G12" s="5" t="s">
        <v>69</v>
      </c>
      <c r="H12" s="82" t="s">
        <v>65</v>
      </c>
      <c r="I12" s="82"/>
      <c r="J12" s="1" t="s">
        <v>15</v>
      </c>
      <c r="K12" s="83">
        <f t="shared" si="1"/>
        <v>0.06</v>
      </c>
      <c r="L12" s="83">
        <f t="shared" si="2"/>
        <v>0.06</v>
      </c>
      <c r="M12" s="83">
        <f t="shared" si="3"/>
        <v>0.06</v>
      </c>
      <c r="N12" s="83">
        <f t="shared" si="4"/>
        <v>0.06</v>
      </c>
      <c r="O12" s="83">
        <f t="shared" si="5"/>
        <v>0.06</v>
      </c>
      <c r="P12" s="83">
        <f t="shared" si="26"/>
        <v>0.06</v>
      </c>
      <c r="Q12" s="83">
        <f t="shared" si="6"/>
        <v>0.06</v>
      </c>
      <c r="R12" s="83">
        <f t="shared" si="7"/>
        <v>0.06</v>
      </c>
      <c r="S12" s="83">
        <f t="shared" si="8"/>
        <v>0.06</v>
      </c>
      <c r="T12" s="83">
        <f t="shared" si="9"/>
        <v>0.06</v>
      </c>
      <c r="U12" s="83">
        <f t="shared" si="10"/>
        <v>0.06</v>
      </c>
      <c r="V12" s="83">
        <f t="shared" si="11"/>
        <v>0.06</v>
      </c>
      <c r="W12" s="83">
        <f t="shared" si="12"/>
        <v>0.06</v>
      </c>
      <c r="X12" s="83">
        <f t="shared" si="13"/>
        <v>0.06</v>
      </c>
      <c r="Y12" s="83">
        <f t="shared" si="14"/>
        <v>0.05</v>
      </c>
      <c r="Z12" s="83">
        <f t="shared" si="15"/>
        <v>0.06</v>
      </c>
      <c r="AA12" s="83">
        <f t="shared" si="16"/>
        <v>0.06</v>
      </c>
      <c r="AB12" s="83">
        <f t="shared" si="17"/>
        <v>0.06</v>
      </c>
      <c r="AC12" s="83">
        <f t="shared" si="18"/>
        <v>0.06</v>
      </c>
      <c r="AD12" s="83">
        <f t="shared" si="19"/>
        <v>7.0000000000000007E-2</v>
      </c>
      <c r="AE12" s="83">
        <f t="shared" si="20"/>
        <v>0.05</v>
      </c>
      <c r="AF12" s="83">
        <f t="shared" si="21"/>
        <v>0.06</v>
      </c>
      <c r="AG12" s="83">
        <f t="shared" si="22"/>
        <v>0.05</v>
      </c>
      <c r="AH12" s="83">
        <f t="shared" si="23"/>
        <v>0.05</v>
      </c>
      <c r="AI12" s="83">
        <f t="shared" si="24"/>
        <v>0.06</v>
      </c>
      <c r="AJ12" s="83">
        <f t="shared" si="25"/>
        <v>0.05</v>
      </c>
    </row>
    <row r="13" spans="1:36" ht="12.95" customHeight="1" x14ac:dyDescent="0.15">
      <c r="A13" s="82">
        <v>850</v>
      </c>
      <c r="B13" s="108" t="s">
        <v>63</v>
      </c>
      <c r="C13" s="108"/>
      <c r="D13" s="82">
        <v>16</v>
      </c>
      <c r="E13" s="82">
        <v>12</v>
      </c>
      <c r="F13" s="4">
        <f t="shared" si="0"/>
        <v>0.11</v>
      </c>
      <c r="G13" s="5" t="s">
        <v>69</v>
      </c>
      <c r="H13" s="82"/>
      <c r="I13" s="82"/>
      <c r="J13" s="1" t="s">
        <v>15</v>
      </c>
      <c r="K13" s="83">
        <f t="shared" si="1"/>
        <v>0.12</v>
      </c>
      <c r="L13" s="83">
        <f t="shared" si="2"/>
        <v>0.12</v>
      </c>
      <c r="M13" s="83">
        <f t="shared" si="3"/>
        <v>0.12</v>
      </c>
      <c r="N13" s="83">
        <f t="shared" si="4"/>
        <v>0.13</v>
      </c>
      <c r="O13" s="83">
        <f t="shared" si="5"/>
        <v>0.13</v>
      </c>
      <c r="P13" s="83">
        <f t="shared" si="26"/>
        <v>0.12</v>
      </c>
      <c r="Q13" s="83">
        <f t="shared" si="6"/>
        <v>0.12</v>
      </c>
      <c r="R13" s="83">
        <f t="shared" si="7"/>
        <v>0.12</v>
      </c>
      <c r="S13" s="83">
        <f t="shared" si="8"/>
        <v>0.12</v>
      </c>
      <c r="T13" s="83">
        <f t="shared" si="9"/>
        <v>0.12</v>
      </c>
      <c r="U13" s="83">
        <f t="shared" si="10"/>
        <v>0.12</v>
      </c>
      <c r="V13" s="83">
        <f t="shared" si="11"/>
        <v>0.13</v>
      </c>
      <c r="W13" s="83">
        <f t="shared" si="12"/>
        <v>0.12</v>
      </c>
      <c r="X13" s="83">
        <f t="shared" si="13"/>
        <v>0.12</v>
      </c>
      <c r="Y13" s="83">
        <f t="shared" si="14"/>
        <v>0.11</v>
      </c>
      <c r="Z13" s="83">
        <f t="shared" si="15"/>
        <v>0.12</v>
      </c>
      <c r="AA13" s="83">
        <f t="shared" si="16"/>
        <v>0.11</v>
      </c>
      <c r="AB13" s="83">
        <f t="shared" si="17"/>
        <v>0.12</v>
      </c>
      <c r="AC13" s="83">
        <f t="shared" si="18"/>
        <v>0.12</v>
      </c>
      <c r="AD13" s="83">
        <f t="shared" si="19"/>
        <v>0.15</v>
      </c>
      <c r="AE13" s="83">
        <f t="shared" si="20"/>
        <v>0.11</v>
      </c>
      <c r="AF13" s="83">
        <f t="shared" si="21"/>
        <v>0.12</v>
      </c>
      <c r="AG13" s="83">
        <f t="shared" si="22"/>
        <v>0.11</v>
      </c>
      <c r="AH13" s="83">
        <f t="shared" si="23"/>
        <v>0.11</v>
      </c>
      <c r="AI13" s="83">
        <f t="shared" si="24"/>
        <v>0.13</v>
      </c>
      <c r="AJ13" s="83">
        <f t="shared" si="25"/>
        <v>0.11</v>
      </c>
    </row>
    <row r="14" spans="1:36" ht="12.95" customHeight="1" x14ac:dyDescent="0.15">
      <c r="A14" s="82">
        <v>851</v>
      </c>
      <c r="B14" s="108" t="s">
        <v>85</v>
      </c>
      <c r="C14" s="108"/>
      <c r="D14" s="82">
        <v>14</v>
      </c>
      <c r="E14" s="82">
        <v>11</v>
      </c>
      <c r="F14" s="4">
        <f t="shared" si="0"/>
        <v>0.08</v>
      </c>
      <c r="G14" s="5" t="s">
        <v>69</v>
      </c>
      <c r="H14" s="82" t="s">
        <v>65</v>
      </c>
      <c r="I14" s="82"/>
      <c r="J14" s="1" t="s">
        <v>15</v>
      </c>
      <c r="K14" s="83">
        <f t="shared" si="1"/>
        <v>0.09</v>
      </c>
      <c r="L14" s="83">
        <f t="shared" si="2"/>
        <v>0.09</v>
      </c>
      <c r="M14" s="83">
        <f t="shared" si="3"/>
        <v>0.09</v>
      </c>
      <c r="N14" s="83">
        <f t="shared" si="4"/>
        <v>0.09</v>
      </c>
      <c r="O14" s="83">
        <f t="shared" si="5"/>
        <v>0.09</v>
      </c>
      <c r="P14" s="83">
        <f t="shared" si="26"/>
        <v>0.09</v>
      </c>
      <c r="Q14" s="83">
        <f t="shared" si="6"/>
        <v>0.08</v>
      </c>
      <c r="R14" s="83">
        <f t="shared" si="7"/>
        <v>0.09</v>
      </c>
      <c r="S14" s="83">
        <f t="shared" si="8"/>
        <v>0.09</v>
      </c>
      <c r="T14" s="83">
        <f t="shared" si="9"/>
        <v>0.09</v>
      </c>
      <c r="U14" s="83">
        <f t="shared" si="10"/>
        <v>0.09</v>
      </c>
      <c r="V14" s="83">
        <f t="shared" si="11"/>
        <v>0.09</v>
      </c>
      <c r="W14" s="83">
        <f t="shared" si="12"/>
        <v>0.09</v>
      </c>
      <c r="X14" s="83">
        <f t="shared" si="13"/>
        <v>0.09</v>
      </c>
      <c r="Y14" s="83">
        <f t="shared" si="14"/>
        <v>0.08</v>
      </c>
      <c r="Z14" s="83">
        <f t="shared" si="15"/>
        <v>0.09</v>
      </c>
      <c r="AA14" s="83">
        <f t="shared" si="16"/>
        <v>0.08</v>
      </c>
      <c r="AB14" s="83">
        <f t="shared" si="17"/>
        <v>0.09</v>
      </c>
      <c r="AC14" s="83">
        <f t="shared" si="18"/>
        <v>0.09</v>
      </c>
      <c r="AD14" s="83">
        <f t="shared" si="19"/>
        <v>0.11</v>
      </c>
      <c r="AE14" s="83">
        <f t="shared" si="20"/>
        <v>0.08</v>
      </c>
      <c r="AF14" s="83">
        <f t="shared" si="21"/>
        <v>0.09</v>
      </c>
      <c r="AG14" s="83">
        <f t="shared" si="22"/>
        <v>0.08</v>
      </c>
      <c r="AH14" s="83">
        <f t="shared" si="23"/>
        <v>0.08</v>
      </c>
      <c r="AI14" s="83">
        <f t="shared" si="24"/>
        <v>0.09</v>
      </c>
      <c r="AJ14" s="83">
        <f t="shared" si="25"/>
        <v>0.08</v>
      </c>
    </row>
    <row r="15" spans="1:36" ht="12.95" customHeight="1" x14ac:dyDescent="0.15">
      <c r="A15" s="82">
        <v>852</v>
      </c>
      <c r="B15" s="108" t="s">
        <v>85</v>
      </c>
      <c r="C15" s="108"/>
      <c r="D15" s="82">
        <v>10</v>
      </c>
      <c r="E15" s="82">
        <v>8</v>
      </c>
      <c r="F15" s="4">
        <f t="shared" si="0"/>
        <v>0.03</v>
      </c>
      <c r="G15" s="5" t="s">
        <v>69</v>
      </c>
      <c r="H15" s="82" t="s">
        <v>65</v>
      </c>
      <c r="I15" s="82"/>
      <c r="J15" s="1" t="s">
        <v>15</v>
      </c>
      <c r="K15" s="83">
        <f t="shared" si="1"/>
        <v>0.03</v>
      </c>
      <c r="L15" s="83">
        <f t="shared" si="2"/>
        <v>0.03</v>
      </c>
      <c r="M15" s="83">
        <f t="shared" si="3"/>
        <v>0.03</v>
      </c>
      <c r="N15" s="83">
        <f t="shared" si="4"/>
        <v>0.04</v>
      </c>
      <c r="O15" s="83">
        <f t="shared" si="5"/>
        <v>0.04</v>
      </c>
      <c r="P15" s="83">
        <f t="shared" si="26"/>
        <v>0.03</v>
      </c>
      <c r="Q15" s="83">
        <f t="shared" si="6"/>
        <v>0.03</v>
      </c>
      <c r="R15" s="83">
        <f t="shared" si="7"/>
        <v>0.03</v>
      </c>
      <c r="S15" s="83">
        <f t="shared" si="8"/>
        <v>0.03</v>
      </c>
      <c r="T15" s="83">
        <f t="shared" si="9"/>
        <v>0.03</v>
      </c>
      <c r="U15" s="83">
        <f t="shared" si="10"/>
        <v>0.03</v>
      </c>
      <c r="V15" s="83">
        <f t="shared" si="11"/>
        <v>0.04</v>
      </c>
      <c r="W15" s="83">
        <f t="shared" si="12"/>
        <v>0.04</v>
      </c>
      <c r="X15" s="83">
        <f t="shared" si="13"/>
        <v>0.03</v>
      </c>
      <c r="Y15" s="83">
        <f t="shared" si="14"/>
        <v>0.03</v>
      </c>
      <c r="Z15" s="83">
        <f t="shared" si="15"/>
        <v>0.04</v>
      </c>
      <c r="AA15" s="83">
        <f t="shared" si="16"/>
        <v>0.03</v>
      </c>
      <c r="AB15" s="83">
        <f t="shared" si="17"/>
        <v>0.03</v>
      </c>
      <c r="AC15" s="83">
        <f t="shared" si="18"/>
        <v>0.03</v>
      </c>
      <c r="AD15" s="83">
        <f t="shared" si="19"/>
        <v>0.04</v>
      </c>
      <c r="AE15" s="83">
        <f t="shared" si="20"/>
        <v>0.03</v>
      </c>
      <c r="AF15" s="83">
        <f t="shared" si="21"/>
        <v>0.03</v>
      </c>
      <c r="AG15" s="83">
        <f t="shared" si="22"/>
        <v>0.03</v>
      </c>
      <c r="AH15" s="83">
        <f t="shared" si="23"/>
        <v>0.03</v>
      </c>
      <c r="AI15" s="83">
        <f t="shared" si="24"/>
        <v>0.04</v>
      </c>
      <c r="AJ15" s="83">
        <f t="shared" si="25"/>
        <v>0.03</v>
      </c>
    </row>
    <row r="16" spans="1:36" ht="12.95" customHeight="1" x14ac:dyDescent="0.15">
      <c r="A16" s="82">
        <v>853</v>
      </c>
      <c r="B16" s="108" t="s">
        <v>63</v>
      </c>
      <c r="C16" s="108"/>
      <c r="D16" s="82">
        <v>16</v>
      </c>
      <c r="E16" s="82">
        <v>12</v>
      </c>
      <c r="F16" s="4">
        <f t="shared" si="0"/>
        <v>0.11</v>
      </c>
      <c r="G16" s="5" t="s">
        <v>69</v>
      </c>
      <c r="H16" s="82" t="s">
        <v>65</v>
      </c>
      <c r="I16" s="82"/>
      <c r="J16" s="1" t="s">
        <v>15</v>
      </c>
      <c r="K16" s="83">
        <f t="shared" si="1"/>
        <v>0.12</v>
      </c>
      <c r="L16" s="83">
        <f t="shared" si="2"/>
        <v>0.12</v>
      </c>
      <c r="M16" s="83">
        <f t="shared" si="3"/>
        <v>0.12</v>
      </c>
      <c r="N16" s="83">
        <f t="shared" si="4"/>
        <v>0.13</v>
      </c>
      <c r="O16" s="83">
        <f t="shared" si="5"/>
        <v>0.13</v>
      </c>
      <c r="P16" s="83">
        <f t="shared" si="26"/>
        <v>0.12</v>
      </c>
      <c r="Q16" s="83">
        <f t="shared" si="6"/>
        <v>0.12</v>
      </c>
      <c r="R16" s="83">
        <f t="shared" si="7"/>
        <v>0.12</v>
      </c>
      <c r="S16" s="83">
        <f t="shared" si="8"/>
        <v>0.12</v>
      </c>
      <c r="T16" s="83">
        <f t="shared" si="9"/>
        <v>0.12</v>
      </c>
      <c r="U16" s="83">
        <f t="shared" si="10"/>
        <v>0.12</v>
      </c>
      <c r="V16" s="83">
        <f t="shared" si="11"/>
        <v>0.13</v>
      </c>
      <c r="W16" s="83">
        <f t="shared" si="12"/>
        <v>0.12</v>
      </c>
      <c r="X16" s="83">
        <f t="shared" si="13"/>
        <v>0.12</v>
      </c>
      <c r="Y16" s="83">
        <f t="shared" si="14"/>
        <v>0.11</v>
      </c>
      <c r="Z16" s="83">
        <f t="shared" si="15"/>
        <v>0.12</v>
      </c>
      <c r="AA16" s="83">
        <f t="shared" si="16"/>
        <v>0.11</v>
      </c>
      <c r="AB16" s="83">
        <f t="shared" si="17"/>
        <v>0.12</v>
      </c>
      <c r="AC16" s="83">
        <f t="shared" si="18"/>
        <v>0.12</v>
      </c>
      <c r="AD16" s="83">
        <f t="shared" si="19"/>
        <v>0.15</v>
      </c>
      <c r="AE16" s="83">
        <f t="shared" si="20"/>
        <v>0.11</v>
      </c>
      <c r="AF16" s="83">
        <f t="shared" si="21"/>
        <v>0.12</v>
      </c>
      <c r="AG16" s="83">
        <f t="shared" si="22"/>
        <v>0.11</v>
      </c>
      <c r="AH16" s="83">
        <f t="shared" si="23"/>
        <v>0.11</v>
      </c>
      <c r="AI16" s="83">
        <f t="shared" si="24"/>
        <v>0.13</v>
      </c>
      <c r="AJ16" s="83">
        <f t="shared" si="25"/>
        <v>0.11</v>
      </c>
    </row>
    <row r="17" spans="1:36" ht="12.95" customHeight="1" x14ac:dyDescent="0.15">
      <c r="A17" s="82">
        <v>854</v>
      </c>
      <c r="B17" s="108" t="s">
        <v>63</v>
      </c>
      <c r="C17" s="108"/>
      <c r="D17" s="82">
        <v>16</v>
      </c>
      <c r="E17" s="82">
        <v>12</v>
      </c>
      <c r="F17" s="4">
        <f t="shared" si="0"/>
        <v>0.11</v>
      </c>
      <c r="G17" s="5" t="s">
        <v>69</v>
      </c>
      <c r="H17" s="82" t="s">
        <v>65</v>
      </c>
      <c r="I17" s="82"/>
      <c r="J17" s="1" t="s">
        <v>15</v>
      </c>
      <c r="K17" s="83">
        <f t="shared" si="1"/>
        <v>0.12</v>
      </c>
      <c r="L17" s="83">
        <f t="shared" si="2"/>
        <v>0.12</v>
      </c>
      <c r="M17" s="83">
        <f t="shared" si="3"/>
        <v>0.12</v>
      </c>
      <c r="N17" s="83">
        <f t="shared" si="4"/>
        <v>0.13</v>
      </c>
      <c r="O17" s="83">
        <f t="shared" si="5"/>
        <v>0.13</v>
      </c>
      <c r="P17" s="83">
        <f t="shared" si="26"/>
        <v>0.12</v>
      </c>
      <c r="Q17" s="83">
        <f t="shared" si="6"/>
        <v>0.12</v>
      </c>
      <c r="R17" s="83">
        <f t="shared" si="7"/>
        <v>0.12</v>
      </c>
      <c r="S17" s="83">
        <f t="shared" si="8"/>
        <v>0.12</v>
      </c>
      <c r="T17" s="83">
        <f t="shared" si="9"/>
        <v>0.12</v>
      </c>
      <c r="U17" s="83">
        <f t="shared" si="10"/>
        <v>0.12</v>
      </c>
      <c r="V17" s="83">
        <f t="shared" si="11"/>
        <v>0.13</v>
      </c>
      <c r="W17" s="83">
        <f t="shared" si="12"/>
        <v>0.12</v>
      </c>
      <c r="X17" s="83">
        <f t="shared" si="13"/>
        <v>0.12</v>
      </c>
      <c r="Y17" s="83">
        <f t="shared" si="14"/>
        <v>0.11</v>
      </c>
      <c r="Z17" s="83">
        <f t="shared" si="15"/>
        <v>0.12</v>
      </c>
      <c r="AA17" s="83">
        <f t="shared" si="16"/>
        <v>0.11</v>
      </c>
      <c r="AB17" s="83">
        <f t="shared" si="17"/>
        <v>0.12</v>
      </c>
      <c r="AC17" s="83">
        <f t="shared" si="18"/>
        <v>0.12</v>
      </c>
      <c r="AD17" s="83">
        <f t="shared" si="19"/>
        <v>0.15</v>
      </c>
      <c r="AE17" s="83">
        <f t="shared" si="20"/>
        <v>0.11</v>
      </c>
      <c r="AF17" s="83">
        <f t="shared" si="21"/>
        <v>0.12</v>
      </c>
      <c r="AG17" s="83">
        <f t="shared" si="22"/>
        <v>0.11</v>
      </c>
      <c r="AH17" s="83">
        <f t="shared" si="23"/>
        <v>0.11</v>
      </c>
      <c r="AI17" s="83">
        <f t="shared" si="24"/>
        <v>0.13</v>
      </c>
      <c r="AJ17" s="83">
        <f t="shared" si="25"/>
        <v>0.11</v>
      </c>
    </row>
    <row r="18" spans="1:36" ht="12.95" customHeight="1" x14ac:dyDescent="0.15">
      <c r="A18" s="82">
        <v>855</v>
      </c>
      <c r="B18" s="108" t="s">
        <v>63</v>
      </c>
      <c r="C18" s="108"/>
      <c r="D18" s="82">
        <v>16</v>
      </c>
      <c r="E18" s="82">
        <v>12</v>
      </c>
      <c r="F18" s="4">
        <f t="shared" si="0"/>
        <v>0.11</v>
      </c>
      <c r="G18" s="5" t="s">
        <v>69</v>
      </c>
      <c r="H18" s="82" t="s">
        <v>65</v>
      </c>
      <c r="I18" s="82"/>
      <c r="J18" s="1" t="s">
        <v>15</v>
      </c>
      <c r="K18" s="83">
        <f t="shared" si="1"/>
        <v>0.12</v>
      </c>
      <c r="L18" s="83">
        <f t="shared" si="2"/>
        <v>0.12</v>
      </c>
      <c r="M18" s="83">
        <f t="shared" si="3"/>
        <v>0.12</v>
      </c>
      <c r="N18" s="83">
        <f t="shared" si="4"/>
        <v>0.13</v>
      </c>
      <c r="O18" s="83">
        <f t="shared" si="5"/>
        <v>0.13</v>
      </c>
      <c r="P18" s="83">
        <f t="shared" si="26"/>
        <v>0.12</v>
      </c>
      <c r="Q18" s="83">
        <f t="shared" si="6"/>
        <v>0.12</v>
      </c>
      <c r="R18" s="83">
        <f t="shared" si="7"/>
        <v>0.12</v>
      </c>
      <c r="S18" s="83">
        <f t="shared" si="8"/>
        <v>0.12</v>
      </c>
      <c r="T18" s="83">
        <f t="shared" si="9"/>
        <v>0.12</v>
      </c>
      <c r="U18" s="83">
        <f t="shared" si="10"/>
        <v>0.12</v>
      </c>
      <c r="V18" s="83">
        <f t="shared" si="11"/>
        <v>0.13</v>
      </c>
      <c r="W18" s="83">
        <f t="shared" si="12"/>
        <v>0.12</v>
      </c>
      <c r="X18" s="83">
        <f t="shared" si="13"/>
        <v>0.12</v>
      </c>
      <c r="Y18" s="83">
        <f t="shared" si="14"/>
        <v>0.11</v>
      </c>
      <c r="Z18" s="83">
        <f t="shared" si="15"/>
        <v>0.12</v>
      </c>
      <c r="AA18" s="83">
        <f t="shared" si="16"/>
        <v>0.11</v>
      </c>
      <c r="AB18" s="83">
        <f t="shared" si="17"/>
        <v>0.12</v>
      </c>
      <c r="AC18" s="83">
        <f t="shared" si="18"/>
        <v>0.12</v>
      </c>
      <c r="AD18" s="83">
        <f t="shared" si="19"/>
        <v>0.15</v>
      </c>
      <c r="AE18" s="83">
        <f t="shared" si="20"/>
        <v>0.11</v>
      </c>
      <c r="AF18" s="83">
        <f t="shared" si="21"/>
        <v>0.12</v>
      </c>
      <c r="AG18" s="83">
        <f t="shared" si="22"/>
        <v>0.11</v>
      </c>
      <c r="AH18" s="83">
        <f t="shared" si="23"/>
        <v>0.11</v>
      </c>
      <c r="AI18" s="83">
        <f t="shared" si="24"/>
        <v>0.13</v>
      </c>
      <c r="AJ18" s="83">
        <f t="shared" si="25"/>
        <v>0.11</v>
      </c>
    </row>
    <row r="19" spans="1:36" ht="12.95" customHeight="1" x14ac:dyDescent="0.15">
      <c r="A19" s="82">
        <v>856</v>
      </c>
      <c r="B19" s="108" t="s">
        <v>63</v>
      </c>
      <c r="C19" s="108"/>
      <c r="D19" s="82">
        <v>14</v>
      </c>
      <c r="E19" s="82">
        <v>13</v>
      </c>
      <c r="F19" s="4">
        <f t="shared" si="0"/>
        <v>0.09</v>
      </c>
      <c r="G19" s="5"/>
      <c r="H19" s="82"/>
      <c r="I19" s="82"/>
      <c r="J19" s="1" t="s">
        <v>15</v>
      </c>
      <c r="K19" s="83">
        <f t="shared" si="1"/>
        <v>0.1</v>
      </c>
      <c r="L19" s="83">
        <f t="shared" si="2"/>
        <v>0.11</v>
      </c>
      <c r="M19" s="83">
        <f t="shared" si="3"/>
        <v>0.11</v>
      </c>
      <c r="N19" s="83">
        <f t="shared" si="4"/>
        <v>0.11</v>
      </c>
      <c r="O19" s="83">
        <f t="shared" si="5"/>
        <v>0.11</v>
      </c>
      <c r="P19" s="83">
        <f t="shared" si="26"/>
        <v>0.11</v>
      </c>
      <c r="Q19" s="83">
        <f t="shared" si="6"/>
        <v>0.1</v>
      </c>
      <c r="R19" s="83">
        <f t="shared" si="7"/>
        <v>0.1</v>
      </c>
      <c r="S19" s="83">
        <f t="shared" si="8"/>
        <v>0.11</v>
      </c>
      <c r="T19" s="83">
        <f t="shared" si="9"/>
        <v>0.11</v>
      </c>
      <c r="U19" s="83">
        <f t="shared" si="10"/>
        <v>0.1</v>
      </c>
      <c r="V19" s="83">
        <f t="shared" si="11"/>
        <v>0.11</v>
      </c>
      <c r="W19" s="83">
        <f t="shared" si="12"/>
        <v>0.11</v>
      </c>
      <c r="X19" s="83">
        <f t="shared" si="13"/>
        <v>0.11</v>
      </c>
      <c r="Y19" s="83">
        <f t="shared" si="14"/>
        <v>0.09</v>
      </c>
      <c r="Z19" s="83">
        <f t="shared" si="15"/>
        <v>0.11</v>
      </c>
      <c r="AA19" s="83">
        <f t="shared" si="16"/>
        <v>0.1</v>
      </c>
      <c r="AB19" s="83">
        <f t="shared" si="17"/>
        <v>0.1</v>
      </c>
      <c r="AC19" s="83">
        <f t="shared" si="18"/>
        <v>0.1</v>
      </c>
      <c r="AD19" s="83">
        <f t="shared" si="19"/>
        <v>0.13</v>
      </c>
      <c r="AE19" s="83">
        <f t="shared" si="20"/>
        <v>0.09</v>
      </c>
      <c r="AF19" s="83">
        <f t="shared" si="21"/>
        <v>0.1</v>
      </c>
      <c r="AG19" s="83">
        <f t="shared" si="22"/>
        <v>0.09</v>
      </c>
      <c r="AH19" s="83">
        <f t="shared" si="23"/>
        <v>0.09</v>
      </c>
      <c r="AI19" s="83">
        <f t="shared" si="24"/>
        <v>0.11</v>
      </c>
      <c r="AJ19" s="83">
        <f t="shared" si="25"/>
        <v>0.09</v>
      </c>
    </row>
    <row r="20" spans="1:36" ht="12.95" customHeight="1" x14ac:dyDescent="0.15">
      <c r="A20" s="82">
        <v>857</v>
      </c>
      <c r="B20" s="108" t="s">
        <v>60</v>
      </c>
      <c r="C20" s="108"/>
      <c r="D20" s="82">
        <v>8</v>
      </c>
      <c r="E20" s="82">
        <v>9</v>
      </c>
      <c r="F20" s="4">
        <f t="shared" si="0"/>
        <v>0.02</v>
      </c>
      <c r="G20" s="5" t="s">
        <v>69</v>
      </c>
      <c r="H20" s="82" t="s">
        <v>65</v>
      </c>
      <c r="I20" s="82"/>
      <c r="J20" s="1" t="s">
        <v>15</v>
      </c>
      <c r="K20" s="83">
        <f t="shared" si="1"/>
        <v>0.03</v>
      </c>
      <c r="L20" s="83">
        <f t="shared" si="2"/>
        <v>0.03</v>
      </c>
      <c r="M20" s="83">
        <f t="shared" si="3"/>
        <v>0.03</v>
      </c>
      <c r="N20" s="83">
        <f t="shared" si="4"/>
        <v>0.03</v>
      </c>
      <c r="O20" s="83">
        <f t="shared" si="5"/>
        <v>0.03</v>
      </c>
      <c r="P20" s="83">
        <f t="shared" si="26"/>
        <v>0.03</v>
      </c>
      <c r="Q20" s="83">
        <f t="shared" si="6"/>
        <v>0.03</v>
      </c>
      <c r="R20" s="83">
        <f t="shared" si="7"/>
        <v>0.02</v>
      </c>
      <c r="S20" s="83">
        <f t="shared" si="8"/>
        <v>0.03</v>
      </c>
      <c r="T20" s="83">
        <f t="shared" si="9"/>
        <v>0.03</v>
      </c>
      <c r="U20" s="83">
        <f t="shared" si="10"/>
        <v>0.03</v>
      </c>
      <c r="V20" s="83">
        <f t="shared" si="11"/>
        <v>0.03</v>
      </c>
      <c r="W20" s="83">
        <f t="shared" si="12"/>
        <v>0.03</v>
      </c>
      <c r="X20" s="83">
        <f t="shared" si="13"/>
        <v>0.03</v>
      </c>
      <c r="Y20" s="83">
        <f t="shared" si="14"/>
        <v>0.02</v>
      </c>
      <c r="Z20" s="83">
        <f t="shared" si="15"/>
        <v>0.03</v>
      </c>
      <c r="AA20" s="83">
        <f t="shared" si="16"/>
        <v>0.02</v>
      </c>
      <c r="AB20" s="83">
        <f t="shared" si="17"/>
        <v>0.02</v>
      </c>
      <c r="AC20" s="83">
        <f t="shared" si="18"/>
        <v>0.02</v>
      </c>
      <c r="AD20" s="83">
        <f t="shared" si="19"/>
        <v>0.03</v>
      </c>
      <c r="AE20" s="83">
        <f t="shared" si="20"/>
        <v>0.02</v>
      </c>
      <c r="AF20" s="83">
        <f t="shared" si="21"/>
        <v>0.02</v>
      </c>
      <c r="AG20" s="83">
        <f t="shared" si="22"/>
        <v>0.02</v>
      </c>
      <c r="AH20" s="83">
        <f t="shared" si="23"/>
        <v>0.02</v>
      </c>
      <c r="AI20" s="83">
        <f t="shared" si="24"/>
        <v>0.03</v>
      </c>
      <c r="AJ20" s="83">
        <f t="shared" si="25"/>
        <v>0.02</v>
      </c>
    </row>
    <row r="21" spans="1:36" ht="12.95" customHeight="1" x14ac:dyDescent="0.15">
      <c r="A21" s="82">
        <v>858</v>
      </c>
      <c r="B21" s="108" t="s">
        <v>60</v>
      </c>
      <c r="C21" s="108"/>
      <c r="D21" s="82">
        <v>8</v>
      </c>
      <c r="E21" s="82">
        <v>8</v>
      </c>
      <c r="F21" s="4">
        <f t="shared" si="0"/>
        <v>0.02</v>
      </c>
      <c r="G21" s="5" t="s">
        <v>69</v>
      </c>
      <c r="H21" s="82" t="s">
        <v>65</v>
      </c>
      <c r="I21" s="82"/>
      <c r="J21" s="1" t="s">
        <v>15</v>
      </c>
      <c r="K21" s="83">
        <f t="shared" si="1"/>
        <v>0.02</v>
      </c>
      <c r="L21" s="83">
        <f t="shared" si="2"/>
        <v>0.02</v>
      </c>
      <c r="M21" s="83">
        <f t="shared" si="3"/>
        <v>0.02</v>
      </c>
      <c r="N21" s="83">
        <f t="shared" si="4"/>
        <v>0.02</v>
      </c>
      <c r="O21" s="83">
        <f t="shared" si="5"/>
        <v>0.02</v>
      </c>
      <c r="P21" s="83">
        <f t="shared" si="26"/>
        <v>0.02</v>
      </c>
      <c r="Q21" s="83">
        <f t="shared" si="6"/>
        <v>0.02</v>
      </c>
      <c r="R21" s="83">
        <f t="shared" si="7"/>
        <v>0.02</v>
      </c>
      <c r="S21" s="83">
        <f t="shared" si="8"/>
        <v>0.02</v>
      </c>
      <c r="T21" s="83">
        <f t="shared" si="9"/>
        <v>0.02</v>
      </c>
      <c r="U21" s="83">
        <f t="shared" si="10"/>
        <v>0.02</v>
      </c>
      <c r="V21" s="83">
        <f t="shared" si="11"/>
        <v>0.02</v>
      </c>
      <c r="W21" s="83">
        <f t="shared" si="12"/>
        <v>0.02</v>
      </c>
      <c r="X21" s="83">
        <f t="shared" si="13"/>
        <v>0.02</v>
      </c>
      <c r="Y21" s="83">
        <f t="shared" si="14"/>
        <v>0.02</v>
      </c>
      <c r="Z21" s="83">
        <f t="shared" si="15"/>
        <v>0.02</v>
      </c>
      <c r="AA21" s="83">
        <f t="shared" si="16"/>
        <v>0.02</v>
      </c>
      <c r="AB21" s="83">
        <f t="shared" si="17"/>
        <v>0.02</v>
      </c>
      <c r="AC21" s="83">
        <f t="shared" si="18"/>
        <v>0.02</v>
      </c>
      <c r="AD21" s="83">
        <f t="shared" si="19"/>
        <v>0.03</v>
      </c>
      <c r="AE21" s="83">
        <f t="shared" si="20"/>
        <v>0.02</v>
      </c>
      <c r="AF21" s="83">
        <f t="shared" si="21"/>
        <v>0.02</v>
      </c>
      <c r="AG21" s="83">
        <f t="shared" si="22"/>
        <v>0.02</v>
      </c>
      <c r="AH21" s="83">
        <f t="shared" si="23"/>
        <v>0.02</v>
      </c>
      <c r="AI21" s="83">
        <f t="shared" si="24"/>
        <v>0.02</v>
      </c>
      <c r="AJ21" s="83">
        <f t="shared" si="25"/>
        <v>0.02</v>
      </c>
    </row>
    <row r="22" spans="1:36" ht="12.95" customHeight="1" x14ac:dyDescent="0.15">
      <c r="A22" s="82">
        <v>859</v>
      </c>
      <c r="B22" s="108" t="s">
        <v>61</v>
      </c>
      <c r="C22" s="108"/>
      <c r="D22" s="82">
        <v>24</v>
      </c>
      <c r="E22" s="82">
        <v>12</v>
      </c>
      <c r="F22" s="4">
        <f t="shared" si="0"/>
        <v>0.25</v>
      </c>
      <c r="G22" s="60"/>
      <c r="H22" s="82"/>
      <c r="I22" s="82"/>
      <c r="J22" s="1" t="s">
        <v>15</v>
      </c>
      <c r="K22" s="83">
        <f t="shared" si="1"/>
        <v>0.24</v>
      </c>
      <c r="L22" s="83">
        <f t="shared" si="2"/>
        <v>0.26</v>
      </c>
      <c r="M22" s="83">
        <f t="shared" si="3"/>
        <v>0.25</v>
      </c>
      <c r="N22" s="83">
        <f t="shared" si="4"/>
        <v>0.26</v>
      </c>
      <c r="O22" s="83">
        <f t="shared" si="5"/>
        <v>0.27</v>
      </c>
      <c r="P22" s="83">
        <f t="shared" si="26"/>
        <v>0.25</v>
      </c>
      <c r="Q22" s="83">
        <f t="shared" si="6"/>
        <v>0.24</v>
      </c>
      <c r="R22" s="83">
        <f t="shared" si="7"/>
        <v>0.27</v>
      </c>
      <c r="S22" s="83">
        <f t="shared" si="8"/>
        <v>0.25</v>
      </c>
      <c r="T22" s="83">
        <f t="shared" si="9"/>
        <v>0.24</v>
      </c>
      <c r="U22" s="83">
        <f t="shared" si="10"/>
        <v>0.25</v>
      </c>
      <c r="V22" s="83">
        <f t="shared" si="11"/>
        <v>0.28000000000000003</v>
      </c>
      <c r="W22" s="83">
        <f t="shared" si="12"/>
        <v>0.26</v>
      </c>
      <c r="X22" s="83">
        <f t="shared" si="13"/>
        <v>0.26</v>
      </c>
      <c r="Y22" s="83">
        <f t="shared" si="14"/>
        <v>0.25</v>
      </c>
      <c r="Z22" s="83">
        <f t="shared" si="15"/>
        <v>0.26</v>
      </c>
      <c r="AA22" s="83">
        <f t="shared" si="16"/>
        <v>0.24</v>
      </c>
      <c r="AB22" s="83">
        <f t="shared" si="17"/>
        <v>0.28000000000000003</v>
      </c>
      <c r="AC22" s="83">
        <f t="shared" si="18"/>
        <v>0.27</v>
      </c>
      <c r="AD22" s="83">
        <f t="shared" si="19"/>
        <v>0.28000000000000003</v>
      </c>
      <c r="AE22" s="83">
        <f t="shared" si="20"/>
        <v>0.24</v>
      </c>
      <c r="AF22" s="83">
        <f t="shared" si="21"/>
        <v>0.27</v>
      </c>
      <c r="AG22" s="83">
        <f t="shared" si="22"/>
        <v>0.25</v>
      </c>
      <c r="AH22" s="83">
        <f t="shared" si="23"/>
        <v>0.25</v>
      </c>
      <c r="AI22" s="83">
        <f t="shared" si="24"/>
        <v>0.26</v>
      </c>
      <c r="AJ22" s="83">
        <f t="shared" si="25"/>
        <v>0.25</v>
      </c>
    </row>
    <row r="23" spans="1:36" ht="12.95" customHeight="1" x14ac:dyDescent="0.15">
      <c r="A23" s="82">
        <v>860</v>
      </c>
      <c r="B23" s="108" t="s">
        <v>63</v>
      </c>
      <c r="C23" s="108"/>
      <c r="D23" s="82">
        <v>18</v>
      </c>
      <c r="E23" s="82">
        <v>12</v>
      </c>
      <c r="F23" s="4">
        <f t="shared" si="0"/>
        <v>0.14000000000000001</v>
      </c>
      <c r="G23" s="5" t="s">
        <v>69</v>
      </c>
      <c r="H23" s="82"/>
      <c r="I23" s="82"/>
      <c r="J23" s="1" t="s">
        <v>15</v>
      </c>
      <c r="K23" s="83">
        <f t="shared" si="1"/>
        <v>0.15</v>
      </c>
      <c r="L23" s="83">
        <f t="shared" si="2"/>
        <v>0.15</v>
      </c>
      <c r="M23" s="83">
        <f t="shared" si="3"/>
        <v>0.15</v>
      </c>
      <c r="N23" s="83">
        <f t="shared" si="4"/>
        <v>0.16</v>
      </c>
      <c r="O23" s="83">
        <f t="shared" si="5"/>
        <v>0.16</v>
      </c>
      <c r="P23" s="83">
        <f t="shared" si="26"/>
        <v>0.15</v>
      </c>
      <c r="Q23" s="83">
        <f t="shared" si="6"/>
        <v>0.14000000000000001</v>
      </c>
      <c r="R23" s="83">
        <f t="shared" si="7"/>
        <v>0.15</v>
      </c>
      <c r="S23" s="83">
        <f t="shared" si="8"/>
        <v>0.15</v>
      </c>
      <c r="T23" s="83">
        <f t="shared" si="9"/>
        <v>0.15</v>
      </c>
      <c r="U23" s="83">
        <f t="shared" si="10"/>
        <v>0.15</v>
      </c>
      <c r="V23" s="83">
        <f t="shared" si="11"/>
        <v>0.16</v>
      </c>
      <c r="W23" s="83">
        <f t="shared" si="12"/>
        <v>0.16</v>
      </c>
      <c r="X23" s="83">
        <f t="shared" si="13"/>
        <v>0.15</v>
      </c>
      <c r="Y23" s="83">
        <f t="shared" si="14"/>
        <v>0.14000000000000001</v>
      </c>
      <c r="Z23" s="83">
        <f t="shared" si="15"/>
        <v>0.16</v>
      </c>
      <c r="AA23" s="83">
        <f t="shared" si="16"/>
        <v>0.14000000000000001</v>
      </c>
      <c r="AB23" s="83">
        <f t="shared" si="17"/>
        <v>0.16</v>
      </c>
      <c r="AC23" s="83">
        <f t="shared" si="18"/>
        <v>0.15</v>
      </c>
      <c r="AD23" s="83">
        <f t="shared" si="19"/>
        <v>0.18</v>
      </c>
      <c r="AE23" s="83">
        <f t="shared" si="20"/>
        <v>0.14000000000000001</v>
      </c>
      <c r="AF23" s="83">
        <f t="shared" si="21"/>
        <v>0.16</v>
      </c>
      <c r="AG23" s="83">
        <f t="shared" si="22"/>
        <v>0.14000000000000001</v>
      </c>
      <c r="AH23" s="83">
        <f t="shared" si="23"/>
        <v>0.14000000000000001</v>
      </c>
      <c r="AI23" s="83">
        <f t="shared" si="24"/>
        <v>0.16</v>
      </c>
      <c r="AJ23" s="83">
        <f t="shared" si="25"/>
        <v>0.14000000000000001</v>
      </c>
    </row>
    <row r="24" spans="1:36" ht="12.95" customHeight="1" x14ac:dyDescent="0.15">
      <c r="A24" s="82">
        <v>861</v>
      </c>
      <c r="B24" s="108" t="s">
        <v>63</v>
      </c>
      <c r="C24" s="108"/>
      <c r="D24" s="82">
        <v>16</v>
      </c>
      <c r="E24" s="82">
        <v>13</v>
      </c>
      <c r="F24" s="4">
        <f t="shared" si="0"/>
        <v>0.12</v>
      </c>
      <c r="G24" s="5" t="s">
        <v>69</v>
      </c>
      <c r="H24" s="82" t="s">
        <v>65</v>
      </c>
      <c r="I24" s="82"/>
      <c r="J24" s="1" t="s">
        <v>15</v>
      </c>
      <c r="K24" s="83">
        <f t="shared" si="1"/>
        <v>0.13</v>
      </c>
      <c r="L24" s="83">
        <f t="shared" si="2"/>
        <v>0.13</v>
      </c>
      <c r="M24" s="83">
        <f t="shared" si="3"/>
        <v>0.13</v>
      </c>
      <c r="N24" s="83">
        <f t="shared" si="4"/>
        <v>0.14000000000000001</v>
      </c>
      <c r="O24" s="83">
        <f t="shared" si="5"/>
        <v>0.14000000000000001</v>
      </c>
      <c r="P24" s="83">
        <f t="shared" si="26"/>
        <v>0.13</v>
      </c>
      <c r="Q24" s="83">
        <f t="shared" si="6"/>
        <v>0.13</v>
      </c>
      <c r="R24" s="83">
        <f t="shared" si="7"/>
        <v>0.13</v>
      </c>
      <c r="S24" s="83">
        <f t="shared" si="8"/>
        <v>0.14000000000000001</v>
      </c>
      <c r="T24" s="83">
        <f t="shared" si="9"/>
        <v>0.13</v>
      </c>
      <c r="U24" s="83">
        <f t="shared" si="10"/>
        <v>0.13</v>
      </c>
      <c r="V24" s="83">
        <f t="shared" si="11"/>
        <v>0.14000000000000001</v>
      </c>
      <c r="W24" s="83">
        <f t="shared" si="12"/>
        <v>0.13</v>
      </c>
      <c r="X24" s="83">
        <f t="shared" si="13"/>
        <v>0.13</v>
      </c>
      <c r="Y24" s="83">
        <f t="shared" si="14"/>
        <v>0.12</v>
      </c>
      <c r="Z24" s="83">
        <f t="shared" si="15"/>
        <v>0.13</v>
      </c>
      <c r="AA24" s="83">
        <f t="shared" si="16"/>
        <v>0.12</v>
      </c>
      <c r="AB24" s="83">
        <f t="shared" si="17"/>
        <v>0.13</v>
      </c>
      <c r="AC24" s="83">
        <f t="shared" si="18"/>
        <v>0.13</v>
      </c>
      <c r="AD24" s="83">
        <f t="shared" si="19"/>
        <v>0.16</v>
      </c>
      <c r="AE24" s="83">
        <f t="shared" si="20"/>
        <v>0.12</v>
      </c>
      <c r="AF24" s="83">
        <f t="shared" si="21"/>
        <v>0.13</v>
      </c>
      <c r="AG24" s="83">
        <f t="shared" si="22"/>
        <v>0.12</v>
      </c>
      <c r="AH24" s="83">
        <f t="shared" si="23"/>
        <v>0.12</v>
      </c>
      <c r="AI24" s="83">
        <f t="shared" si="24"/>
        <v>0.14000000000000001</v>
      </c>
      <c r="AJ24" s="83">
        <f t="shared" si="25"/>
        <v>0.12</v>
      </c>
    </row>
    <row r="25" spans="1:36" ht="12.95" customHeight="1" x14ac:dyDescent="0.15">
      <c r="A25" s="82">
        <v>862</v>
      </c>
      <c r="B25" s="108" t="s">
        <v>63</v>
      </c>
      <c r="C25" s="108"/>
      <c r="D25" s="82">
        <v>10</v>
      </c>
      <c r="E25" s="82">
        <v>10</v>
      </c>
      <c r="F25" s="4">
        <f t="shared" si="0"/>
        <v>0.04</v>
      </c>
      <c r="G25" s="5" t="s">
        <v>69</v>
      </c>
      <c r="H25" s="82" t="s">
        <v>65</v>
      </c>
      <c r="I25" s="82"/>
      <c r="J25" s="1" t="s">
        <v>15</v>
      </c>
      <c r="K25" s="83">
        <f t="shared" si="1"/>
        <v>0.04</v>
      </c>
      <c r="L25" s="83">
        <f t="shared" si="2"/>
        <v>0.04</v>
      </c>
      <c r="M25" s="83">
        <f t="shared" si="3"/>
        <v>0.04</v>
      </c>
      <c r="N25" s="83">
        <f t="shared" si="4"/>
        <v>0.05</v>
      </c>
      <c r="O25" s="83">
        <f t="shared" si="5"/>
        <v>0.05</v>
      </c>
      <c r="P25" s="83">
        <f t="shared" si="26"/>
        <v>0.04</v>
      </c>
      <c r="Q25" s="83">
        <f t="shared" si="6"/>
        <v>0.04</v>
      </c>
      <c r="R25" s="83">
        <f t="shared" si="7"/>
        <v>0.04</v>
      </c>
      <c r="S25" s="83">
        <f t="shared" si="8"/>
        <v>0.04</v>
      </c>
      <c r="T25" s="83">
        <f t="shared" si="9"/>
        <v>0.04</v>
      </c>
      <c r="U25" s="83">
        <f t="shared" si="10"/>
        <v>0.04</v>
      </c>
      <c r="V25" s="83">
        <f t="shared" si="11"/>
        <v>0.04</v>
      </c>
      <c r="W25" s="83">
        <f t="shared" si="12"/>
        <v>0.04</v>
      </c>
      <c r="X25" s="83">
        <f t="shared" si="13"/>
        <v>0.04</v>
      </c>
      <c r="Y25" s="83">
        <f t="shared" si="14"/>
        <v>0.04</v>
      </c>
      <c r="Z25" s="83">
        <f t="shared" si="15"/>
        <v>0.04</v>
      </c>
      <c r="AA25" s="83">
        <f t="shared" si="16"/>
        <v>0.04</v>
      </c>
      <c r="AB25" s="83">
        <f t="shared" si="17"/>
        <v>0.04</v>
      </c>
      <c r="AC25" s="83">
        <f t="shared" si="18"/>
        <v>0.04</v>
      </c>
      <c r="AD25" s="83">
        <f t="shared" si="19"/>
        <v>0.06</v>
      </c>
      <c r="AE25" s="83">
        <f t="shared" si="20"/>
        <v>0.04</v>
      </c>
      <c r="AF25" s="83">
        <f t="shared" si="21"/>
        <v>0.04</v>
      </c>
      <c r="AG25" s="83">
        <f t="shared" si="22"/>
        <v>0.04</v>
      </c>
      <c r="AH25" s="83">
        <f t="shared" si="23"/>
        <v>0.04</v>
      </c>
      <c r="AI25" s="83">
        <f t="shared" si="24"/>
        <v>0.04</v>
      </c>
      <c r="AJ25" s="83">
        <f t="shared" si="25"/>
        <v>0.04</v>
      </c>
    </row>
    <row r="26" spans="1:36" ht="12.95" customHeight="1" x14ac:dyDescent="0.15">
      <c r="A26" s="82">
        <v>863</v>
      </c>
      <c r="B26" s="108" t="s">
        <v>140</v>
      </c>
      <c r="C26" s="108"/>
      <c r="D26" s="82">
        <v>10</v>
      </c>
      <c r="E26" s="82">
        <v>9</v>
      </c>
      <c r="F26" s="4">
        <f t="shared" si="0"/>
        <v>0.04</v>
      </c>
      <c r="G26" s="82"/>
      <c r="H26" s="82" t="s">
        <v>65</v>
      </c>
      <c r="I26" s="82"/>
      <c r="J26" s="1" t="s">
        <v>15</v>
      </c>
      <c r="K26" s="83">
        <f t="shared" si="1"/>
        <v>0.04</v>
      </c>
      <c r="L26" s="83">
        <f t="shared" si="2"/>
        <v>0.04</v>
      </c>
      <c r="M26" s="83">
        <f t="shared" si="3"/>
        <v>0.04</v>
      </c>
      <c r="N26" s="83">
        <f t="shared" si="4"/>
        <v>0.04</v>
      </c>
      <c r="O26" s="83">
        <f t="shared" si="5"/>
        <v>0.04</v>
      </c>
      <c r="P26" s="83">
        <f t="shared" si="26"/>
        <v>0.04</v>
      </c>
      <c r="Q26" s="83">
        <f t="shared" si="6"/>
        <v>0.04</v>
      </c>
      <c r="R26" s="83">
        <f t="shared" si="7"/>
        <v>0.04</v>
      </c>
      <c r="S26" s="83">
        <f t="shared" si="8"/>
        <v>0.04</v>
      </c>
      <c r="T26" s="83">
        <f t="shared" si="9"/>
        <v>0.04</v>
      </c>
      <c r="U26" s="83">
        <f t="shared" si="10"/>
        <v>0.04</v>
      </c>
      <c r="V26" s="83">
        <f t="shared" si="11"/>
        <v>0.04</v>
      </c>
      <c r="W26" s="83">
        <f t="shared" si="12"/>
        <v>0.04</v>
      </c>
      <c r="X26" s="83">
        <f t="shared" si="13"/>
        <v>0.04</v>
      </c>
      <c r="Y26" s="83">
        <f t="shared" si="14"/>
        <v>0.03</v>
      </c>
      <c r="Z26" s="83">
        <f t="shared" si="15"/>
        <v>0.04</v>
      </c>
      <c r="AA26" s="83">
        <f t="shared" si="16"/>
        <v>0.04</v>
      </c>
      <c r="AB26" s="83">
        <f t="shared" si="17"/>
        <v>0.04</v>
      </c>
      <c r="AC26" s="83">
        <f t="shared" si="18"/>
        <v>0.04</v>
      </c>
      <c r="AD26" s="83">
        <f t="shared" si="19"/>
        <v>0.05</v>
      </c>
      <c r="AE26" s="83">
        <f t="shared" si="20"/>
        <v>0.03</v>
      </c>
      <c r="AF26" s="83">
        <f t="shared" si="21"/>
        <v>0.04</v>
      </c>
      <c r="AG26" s="83">
        <f t="shared" si="22"/>
        <v>0.04</v>
      </c>
      <c r="AH26" s="83">
        <f t="shared" si="23"/>
        <v>0.03</v>
      </c>
      <c r="AI26" s="83">
        <f t="shared" si="24"/>
        <v>0.04</v>
      </c>
      <c r="AJ26" s="83">
        <f t="shared" si="25"/>
        <v>0.04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23</v>
      </c>
      <c r="D47" s="14">
        <f>COUNTIF(G4:G43,"*下層*")</f>
        <v>0</v>
      </c>
      <c r="E47" s="14">
        <f>COUNTA(A4:A43)</f>
        <v>23</v>
      </c>
      <c r="F47" s="10"/>
      <c r="G47" s="15">
        <f>C47*100</f>
        <v>2300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2.0900000000000007</v>
      </c>
      <c r="D50" s="16">
        <f>SUMIF(G4:G43,"*下層*",F4:F43)</f>
        <v>0</v>
      </c>
      <c r="E50" s="4">
        <f>SUM(F4:F43)</f>
        <v>2.0900000000000007</v>
      </c>
      <c r="F50" s="13"/>
      <c r="G50" s="17">
        <f>C50*100</f>
        <v>209.00000000000009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形状比＝79、Sr＝19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17</v>
      </c>
      <c r="D54" s="14">
        <f>COUNTIF(H4:H43,"▲")</f>
        <v>0</v>
      </c>
      <c r="E54" s="14">
        <f>COUNTA(H4:H43)</f>
        <v>17</v>
      </c>
      <c r="F54" s="10"/>
      <c r="G54" s="15">
        <f>C54*100</f>
        <v>1700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1.2800000000000002</v>
      </c>
      <c r="D57" s="16">
        <f>SUMIF(H4:H43,"▲",F4:F43)</f>
        <v>0</v>
      </c>
      <c r="E57" s="16">
        <f>SUM(C57:D57)</f>
        <v>1.2800000000000002</v>
      </c>
      <c r="F57" s="13"/>
      <c r="G57" s="19">
        <f>C57*100</f>
        <v>128.00000000000003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73.900000000000006</v>
      </c>
      <c r="D61" s="20" t="str">
        <f>IF(D47&gt;0,ROUND(D54/D47*100,1),"")</f>
        <v/>
      </c>
      <c r="E61" s="20">
        <f>ROUND(E54/E47*100,1)</f>
        <v>73.900000000000006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61.2</v>
      </c>
      <c r="D62" s="20" t="str">
        <f>IF(D47&gt;0,ROUND(D57/D50*100,1),"")</f>
        <v/>
      </c>
      <c r="E62" s="20">
        <f>ROUND(E57/E50*100,1)</f>
        <v>61.2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0.8100000000000005</v>
      </c>
      <c r="D69" s="16" t="str">
        <f>IF(D66&gt;0,D50-D57,"")</f>
        <v/>
      </c>
      <c r="E69" s="4">
        <f>SUM(C69:D69)</f>
        <v>0.8100000000000005</v>
      </c>
      <c r="F69" s="13"/>
      <c r="G69" s="17">
        <f>C69*100</f>
        <v>81.000000000000057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03" priority="16" stopIfTrue="1">
      <formula>AND(($H4="スギ"),(#REF!&lt;12))</formula>
    </cfRule>
  </conditionalFormatting>
  <conditionalFormatting sqref="L4:L43">
    <cfRule type="expression" dxfId="302" priority="15" stopIfTrue="1">
      <formula>AND(($H4="スギ"),(#REF!&lt;22),(#REF!&gt;=12))</formula>
    </cfRule>
  </conditionalFormatting>
  <conditionalFormatting sqref="M4:M43">
    <cfRule type="expression" dxfId="301" priority="14" stopIfTrue="1">
      <formula>AND(($H4="スギ"),(#REF!&lt;32),(#REF!&gt;=22))</formula>
    </cfRule>
  </conditionalFormatting>
  <conditionalFormatting sqref="N4:N43">
    <cfRule type="expression" dxfId="300" priority="13" stopIfTrue="1">
      <formula>AND(($H4="スギ"),(#REF!&lt;42),(#REF!&gt;=32))</formula>
    </cfRule>
  </conditionalFormatting>
  <conditionalFormatting sqref="U4:U43 Z4:AF43 AJ4:AJ43 O4:P43">
    <cfRule type="expression" dxfId="299" priority="12" stopIfTrue="1">
      <formula>AND(($H4="スギ"),(#REF!&gt;=42))</formula>
    </cfRule>
  </conditionalFormatting>
  <conditionalFormatting sqref="Q4:Q43 AA4:AA43">
    <cfRule type="expression" dxfId="298" priority="11" stopIfTrue="1">
      <formula>AND(($H4="ヒノキ"),(#REF!&lt;12))</formula>
    </cfRule>
  </conditionalFormatting>
  <conditionalFormatting sqref="R4:R43 AB4:AE43">
    <cfRule type="expression" dxfId="297" priority="10" stopIfTrue="1">
      <formula>AND(($H4="ヒノキ"),(#REF!&lt;22),(#REF!&gt;=12))</formula>
    </cfRule>
  </conditionalFormatting>
  <conditionalFormatting sqref="S4:S43">
    <cfRule type="expression" dxfId="296" priority="9" stopIfTrue="1">
      <formula>AND(($H4="ヒノキ"),(#REF!&lt;32),(#REF!&gt;=22))</formula>
    </cfRule>
  </conditionalFormatting>
  <conditionalFormatting sqref="T4:U43 Z4:AF43 AJ4:AJ43">
    <cfRule type="expression" dxfId="295" priority="8" stopIfTrue="1">
      <formula>AND(($H4="ヒノキ"),(#REF!&gt;=32))</formula>
    </cfRule>
  </conditionalFormatting>
  <conditionalFormatting sqref="V4:V43 AA4:AA43">
    <cfRule type="expression" dxfId="294" priority="7" stopIfTrue="1">
      <formula>AND(($H4="アカマツ"),(#REF!&lt;12))</formula>
    </cfRule>
  </conditionalFormatting>
  <conditionalFormatting sqref="W4:W43 AB4:AB43">
    <cfRule type="expression" dxfId="293" priority="6" stopIfTrue="1">
      <formula>AND(($H4="アカマツ"),(#REF!&lt;22),(#REF!&gt;=12))</formula>
    </cfRule>
  </conditionalFormatting>
  <conditionalFormatting sqref="X4:X43 AC4:AC43">
    <cfRule type="expression" dxfId="292" priority="5" stopIfTrue="1">
      <formula>AND(($H4="アカマツ"),(#REF!&lt;42),(#REF!&gt;=22))</formula>
    </cfRule>
  </conditionalFormatting>
  <conditionalFormatting sqref="Y4:AF43 AJ4:AJ43">
    <cfRule type="expression" dxfId="291" priority="4" stopIfTrue="1">
      <formula>AND(($H4="アカマツ"),(#REF!&gt;=42))</formula>
    </cfRule>
  </conditionalFormatting>
  <conditionalFormatting sqref="AG4:AG43">
    <cfRule type="expression" dxfId="290" priority="3" stopIfTrue="1">
      <formula>AND(($H4&lt;&gt;"スギ"),($H4&lt;&gt;"ヒノキ"),($H4&lt;&gt;"アカマツ"),(#REF!&lt;12))</formula>
    </cfRule>
  </conditionalFormatting>
  <conditionalFormatting sqref="AH4:AH43">
    <cfRule type="expression" dxfId="2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AJ120"/>
  <sheetViews>
    <sheetView showGridLines="0" view="pageBreakPreview" topLeftCell="A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177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891</v>
      </c>
      <c r="B4" s="123" t="s">
        <v>54</v>
      </c>
      <c r="C4" s="124"/>
      <c r="D4" s="82">
        <v>34</v>
      </c>
      <c r="E4" s="82">
        <v>24</v>
      </c>
      <c r="F4" s="4">
        <f t="shared" ref="F4:F43" si="0">IF(D4&gt;0,IF(B4="スギ",P4,IF(B4="ヒノキ",U4,IF(B4="アカマツ",Z4,IF(B4="カラマツ",AF4,AJ4)))),"")</f>
        <v>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0.89</v>
      </c>
      <c r="L4" s="83">
        <f t="shared" ref="L4:L43" si="2">ROUND(10^(-5+0.73504+1.83346*LOG(D4)+1.06569*LOG(E4)),2)</f>
        <v>1.03</v>
      </c>
      <c r="M4" s="83">
        <f t="shared" ref="M4:M43" si="3">ROUND(10^(-5+0.71514+1.74357*LOG(D4)+1.17719*LOG(E4)),2)</f>
        <v>1.02</v>
      </c>
      <c r="N4" s="83">
        <f t="shared" ref="N4:N43" si="4">ROUND(10^(-5+0.82956+1.76381*LOG(D4)+1.06412*LOG(E4)),2)</f>
        <v>1</v>
      </c>
      <c r="O4" s="83">
        <f t="shared" ref="O4:O43" si="5">ROUND(10^(-5+0.88226+1.79204*LOG(D4)+0.99303*LOG(E4)),2)</f>
        <v>0.99</v>
      </c>
      <c r="P4" s="83">
        <f>HLOOKUP($D4,K$3:O$43,MATCH($A4,$A$3:$A$43,0),1)</f>
        <v>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0.9</v>
      </c>
      <c r="R4" s="83">
        <f t="shared" ref="R4:R43" si="7">ROUND(10^(1.905709*LOG(D4)+1.011385*LOG(E4)-4.293729),2)</f>
        <v>1.05</v>
      </c>
      <c r="S4" s="83">
        <f t="shared" ref="S4:S43" si="8">ROUND(10^(1.771888*LOG(D4)+1.138415*LOG(E4)-4.271259),2)</f>
        <v>1.03</v>
      </c>
      <c r="T4" s="83">
        <f t="shared" ref="T4:T43" si="9">ROUND(10^(1.671519*LOG(D4)+1.363617*LOG(E4)-4.404407),2)</f>
        <v>1.0900000000000001</v>
      </c>
      <c r="U4" s="83">
        <f t="shared" ref="U4:U43" si="10">HLOOKUP($D4,Q$3:T$43,MATCH($A4,$A$3:$A$43,0),1)</f>
        <v>1.0900000000000001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1.08</v>
      </c>
      <c r="W4" s="83">
        <f t="shared" ref="W4:W43" si="12">ROUND(10^(-4.155639+1.847898*LOG(D4)+0.951955*LOG(E4)),2)</f>
        <v>0.97</v>
      </c>
      <c r="X4" s="83">
        <f t="shared" ref="X4:X43" si="13">ROUND(10^(-4.194535+1.804172*LOG(D4)+1.034248*LOG(E4)),2)</f>
        <v>0.99</v>
      </c>
      <c r="Y4" s="83">
        <f t="shared" ref="Y4:Y43" si="14">ROUND(10^(-4.42347+2.006485*LOG(D4)+0.967757*LOG(E4)),2)</f>
        <v>0.97</v>
      </c>
      <c r="Z4" s="83">
        <f t="shared" ref="Z4:Z43" si="15">HLOOKUP($D4,V$3:Y$43,MATCH($A4,$A$3:$A$43,0),1)</f>
        <v>0.99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0.86</v>
      </c>
      <c r="AB4" s="83">
        <f t="shared" ref="AB4:AB43" si="17">ROUND(10^(1.979213*LOG(D4)+0.998347*LOG(E4)-4.369281),2)</f>
        <v>1.1000000000000001</v>
      </c>
      <c r="AC4" s="83">
        <f t="shared" ref="AC4:AC43" si="18">ROUND(10^(1.904401*LOG(D4)+1.062478*LOG(E4)-4.348104),2)</f>
        <v>1.08</v>
      </c>
      <c r="AD4" s="83">
        <f t="shared" ref="AD4:AD43" si="19">ROUND(10^(1.640825*LOG(D4)+1.080387*LOG(E4)-3.976731),2)</f>
        <v>1.06</v>
      </c>
      <c r="AE4" s="83">
        <f t="shared" ref="AE4:AE43" si="20">ROUND(10^(1.90887*LOG(D4)+1.088002*LOG(E4)-4.431495),2)</f>
        <v>0.99</v>
      </c>
      <c r="AF4" s="83">
        <f t="shared" ref="AF4:AF43" si="21">HLOOKUP($D4,AA$3:AE$43,MATCH($A4,$A$3:$A$43,0),1)</f>
        <v>1.06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0.87</v>
      </c>
      <c r="AH4" s="83">
        <f t="shared" ref="AH4:AH43" si="23">ROUND(10^(1.93813902*LOG(D4)+0.96697002*LOG(E4)-4.32216295),2)</f>
        <v>0.96</v>
      </c>
      <c r="AI4" s="83">
        <f t="shared" ref="AI4:AI43" si="24">ROUND(10^(1.82464098*LOG(D4)+0.97625989*LOG(E4)-4.15096808),2)</f>
        <v>0.98</v>
      </c>
      <c r="AJ4" s="83">
        <f t="shared" ref="AJ4:AJ43" si="25">HLOOKUP($D4,AG$3:AI$43,MATCH($A4,$A$3:$A$43,0),1)</f>
        <v>0.96</v>
      </c>
    </row>
    <row r="5" spans="1:36" ht="12.95" customHeight="1" x14ac:dyDescent="0.15">
      <c r="A5" s="82">
        <v>892</v>
      </c>
      <c r="B5" s="123" t="s">
        <v>54</v>
      </c>
      <c r="C5" s="124"/>
      <c r="D5" s="82">
        <v>34</v>
      </c>
      <c r="E5" s="82">
        <v>24</v>
      </c>
      <c r="F5" s="4">
        <f t="shared" si="0"/>
        <v>1</v>
      </c>
      <c r="G5" s="5"/>
      <c r="H5" s="82"/>
      <c r="I5" s="82"/>
      <c r="J5" s="1" t="s">
        <v>15</v>
      </c>
      <c r="K5" s="83">
        <f t="shared" si="1"/>
        <v>0.89</v>
      </c>
      <c r="L5" s="83">
        <f t="shared" si="2"/>
        <v>1.03</v>
      </c>
      <c r="M5" s="83">
        <f t="shared" si="3"/>
        <v>1.02</v>
      </c>
      <c r="N5" s="83">
        <f t="shared" si="4"/>
        <v>1</v>
      </c>
      <c r="O5" s="83">
        <f t="shared" si="5"/>
        <v>0.99</v>
      </c>
      <c r="P5" s="83">
        <f t="shared" ref="P5:P43" si="26">HLOOKUP($D5,K$3:O$43,MATCH(A5,$A$3:$A$43,0),1)</f>
        <v>1</v>
      </c>
      <c r="Q5" s="83">
        <f t="shared" si="6"/>
        <v>0.9</v>
      </c>
      <c r="R5" s="83">
        <f t="shared" si="7"/>
        <v>1.05</v>
      </c>
      <c r="S5" s="83">
        <f t="shared" si="8"/>
        <v>1.03</v>
      </c>
      <c r="T5" s="83">
        <f t="shared" si="9"/>
        <v>1.0900000000000001</v>
      </c>
      <c r="U5" s="83">
        <f t="shared" si="10"/>
        <v>1.0900000000000001</v>
      </c>
      <c r="V5" s="83">
        <f t="shared" si="11"/>
        <v>1.08</v>
      </c>
      <c r="W5" s="83">
        <f t="shared" si="12"/>
        <v>0.97</v>
      </c>
      <c r="X5" s="83">
        <f t="shared" si="13"/>
        <v>0.99</v>
      </c>
      <c r="Y5" s="83">
        <f t="shared" si="14"/>
        <v>0.97</v>
      </c>
      <c r="Z5" s="83">
        <f t="shared" si="15"/>
        <v>0.99</v>
      </c>
      <c r="AA5" s="83">
        <f t="shared" si="16"/>
        <v>0.86</v>
      </c>
      <c r="AB5" s="83">
        <f t="shared" si="17"/>
        <v>1.1000000000000001</v>
      </c>
      <c r="AC5" s="83">
        <f t="shared" si="18"/>
        <v>1.08</v>
      </c>
      <c r="AD5" s="83">
        <f t="shared" si="19"/>
        <v>1.06</v>
      </c>
      <c r="AE5" s="83">
        <f t="shared" si="20"/>
        <v>0.99</v>
      </c>
      <c r="AF5" s="83">
        <f t="shared" si="21"/>
        <v>1.06</v>
      </c>
      <c r="AG5" s="83">
        <f t="shared" si="22"/>
        <v>0.87</v>
      </c>
      <c r="AH5" s="83">
        <f t="shared" si="23"/>
        <v>0.96</v>
      </c>
      <c r="AI5" s="83">
        <f t="shared" si="24"/>
        <v>0.98</v>
      </c>
      <c r="AJ5" s="83">
        <f t="shared" si="25"/>
        <v>0.96</v>
      </c>
    </row>
    <row r="6" spans="1:36" ht="12.95" customHeight="1" x14ac:dyDescent="0.15">
      <c r="A6" s="82">
        <v>893</v>
      </c>
      <c r="B6" s="123" t="s">
        <v>54</v>
      </c>
      <c r="C6" s="124"/>
      <c r="D6" s="82">
        <v>24</v>
      </c>
      <c r="E6" s="82">
        <v>19</v>
      </c>
      <c r="F6" s="4">
        <f t="shared" si="0"/>
        <v>0.42</v>
      </c>
      <c r="G6" s="82"/>
      <c r="H6" s="82"/>
      <c r="I6" s="82"/>
      <c r="J6" s="1" t="s">
        <v>15</v>
      </c>
      <c r="K6" s="83">
        <f t="shared" si="1"/>
        <v>0.38</v>
      </c>
      <c r="L6" s="83">
        <f t="shared" si="2"/>
        <v>0.42</v>
      </c>
      <c r="M6" s="83">
        <f t="shared" si="3"/>
        <v>0.42</v>
      </c>
      <c r="N6" s="83">
        <f t="shared" si="4"/>
        <v>0.42</v>
      </c>
      <c r="O6" s="83">
        <f t="shared" si="5"/>
        <v>0.42</v>
      </c>
      <c r="P6" s="83">
        <f t="shared" si="26"/>
        <v>0.42</v>
      </c>
      <c r="Q6" s="83">
        <f t="shared" si="6"/>
        <v>0.38</v>
      </c>
      <c r="R6" s="83">
        <f t="shared" si="7"/>
        <v>0.43</v>
      </c>
      <c r="S6" s="83">
        <f t="shared" si="8"/>
        <v>0.43</v>
      </c>
      <c r="T6" s="83">
        <f t="shared" si="9"/>
        <v>0.44</v>
      </c>
      <c r="U6" s="83">
        <f t="shared" si="10"/>
        <v>0.43</v>
      </c>
      <c r="V6" s="83">
        <f t="shared" si="11"/>
        <v>0.44</v>
      </c>
      <c r="W6" s="83">
        <f t="shared" si="12"/>
        <v>0.41</v>
      </c>
      <c r="X6" s="83">
        <f t="shared" si="13"/>
        <v>0.42</v>
      </c>
      <c r="Y6" s="83">
        <f t="shared" si="14"/>
        <v>0.38</v>
      </c>
      <c r="Z6" s="83">
        <f t="shared" si="15"/>
        <v>0.42</v>
      </c>
      <c r="AA6" s="83">
        <f t="shared" si="16"/>
        <v>0.37</v>
      </c>
      <c r="AB6" s="83">
        <f t="shared" si="17"/>
        <v>0.44</v>
      </c>
      <c r="AC6" s="83">
        <f t="shared" si="18"/>
        <v>0.44</v>
      </c>
      <c r="AD6" s="83">
        <f t="shared" si="19"/>
        <v>0.47</v>
      </c>
      <c r="AE6" s="83">
        <f t="shared" si="20"/>
        <v>0.39</v>
      </c>
      <c r="AF6" s="83">
        <f t="shared" si="21"/>
        <v>0.44</v>
      </c>
      <c r="AG6" s="83">
        <f t="shared" si="22"/>
        <v>0.36</v>
      </c>
      <c r="AH6" s="83">
        <f t="shared" si="23"/>
        <v>0.39</v>
      </c>
      <c r="AI6" s="83">
        <f t="shared" si="24"/>
        <v>0.41</v>
      </c>
      <c r="AJ6" s="83">
        <f t="shared" si="25"/>
        <v>0.39</v>
      </c>
    </row>
    <row r="7" spans="1:36" ht="12.95" customHeight="1" x14ac:dyDescent="0.15">
      <c r="A7" s="82">
        <v>894</v>
      </c>
      <c r="B7" s="123" t="s">
        <v>54</v>
      </c>
      <c r="C7" s="124"/>
      <c r="D7" s="82">
        <v>28</v>
      </c>
      <c r="E7" s="82">
        <v>21</v>
      </c>
      <c r="F7" s="4">
        <f>IF(D7&gt;0,IF(B7="スギ",P7,IF(B7="ヒノキ",U7,IF(B7="アカマツ",Z7,IF(B7="カラマツ",AF7,AJ7)))),"")</f>
        <v>0.62</v>
      </c>
      <c r="G7" s="82" t="s">
        <v>62</v>
      </c>
      <c r="H7" s="82" t="s">
        <v>65</v>
      </c>
      <c r="I7" s="97" t="s">
        <v>62</v>
      </c>
      <c r="J7" s="1" t="s">
        <v>15</v>
      </c>
      <c r="K7" s="83">
        <f t="shared" si="1"/>
        <v>0.55000000000000004</v>
      </c>
      <c r="L7" s="83">
        <f t="shared" si="2"/>
        <v>0.63</v>
      </c>
      <c r="M7" s="83">
        <f t="shared" si="3"/>
        <v>0.62</v>
      </c>
      <c r="N7" s="83">
        <f t="shared" si="4"/>
        <v>0.62</v>
      </c>
      <c r="O7" s="83">
        <f t="shared" si="5"/>
        <v>0.61</v>
      </c>
      <c r="P7" s="83">
        <f t="shared" si="26"/>
        <v>0.62</v>
      </c>
      <c r="Q7" s="83">
        <f t="shared" si="6"/>
        <v>0.56000000000000005</v>
      </c>
      <c r="R7" s="83">
        <f t="shared" si="7"/>
        <v>0.63</v>
      </c>
      <c r="S7" s="83">
        <f t="shared" si="8"/>
        <v>0.63</v>
      </c>
      <c r="T7" s="83">
        <f t="shared" si="9"/>
        <v>0.66</v>
      </c>
      <c r="U7" s="83">
        <f t="shared" si="10"/>
        <v>0.63</v>
      </c>
      <c r="V7" s="83">
        <f t="shared" si="11"/>
        <v>0.65</v>
      </c>
      <c r="W7" s="83">
        <f t="shared" si="12"/>
        <v>0.6</v>
      </c>
      <c r="X7" s="83">
        <f t="shared" si="13"/>
        <v>0.61</v>
      </c>
      <c r="Y7" s="83">
        <f t="shared" si="14"/>
        <v>0.57999999999999996</v>
      </c>
      <c r="Z7" s="83">
        <f t="shared" si="15"/>
        <v>0.61</v>
      </c>
      <c r="AA7" s="83">
        <f t="shared" si="16"/>
        <v>0.53</v>
      </c>
      <c r="AB7" s="83">
        <f t="shared" si="17"/>
        <v>0.65</v>
      </c>
      <c r="AC7" s="83">
        <f t="shared" si="18"/>
        <v>0.65</v>
      </c>
      <c r="AD7" s="83">
        <f t="shared" si="19"/>
        <v>0.67</v>
      </c>
      <c r="AE7" s="83">
        <f t="shared" si="20"/>
        <v>0.59</v>
      </c>
      <c r="AF7" s="83">
        <f t="shared" si="21"/>
        <v>0.65</v>
      </c>
      <c r="AG7" s="83">
        <f t="shared" si="22"/>
        <v>0.53</v>
      </c>
      <c r="AH7" s="83">
        <f t="shared" si="23"/>
        <v>0.57999999999999996</v>
      </c>
      <c r="AI7" s="83">
        <f t="shared" si="24"/>
        <v>0.6</v>
      </c>
      <c r="AJ7" s="83">
        <f t="shared" si="25"/>
        <v>0.57999999999999996</v>
      </c>
    </row>
    <row r="8" spans="1:36" ht="12.95" customHeight="1" x14ac:dyDescent="0.15">
      <c r="A8" s="82">
        <v>895</v>
      </c>
      <c r="B8" s="123" t="s">
        <v>54</v>
      </c>
      <c r="C8" s="124"/>
      <c r="D8" s="82">
        <v>22</v>
      </c>
      <c r="E8" s="82">
        <v>20</v>
      </c>
      <c r="F8" s="4">
        <f t="shared" si="0"/>
        <v>0.39</v>
      </c>
      <c r="G8" s="5" t="s">
        <v>72</v>
      </c>
      <c r="H8" s="82"/>
      <c r="I8" s="82"/>
      <c r="J8" s="1" t="s">
        <v>15</v>
      </c>
      <c r="K8" s="83">
        <f t="shared" si="1"/>
        <v>0.35</v>
      </c>
      <c r="L8" s="83">
        <f t="shared" si="2"/>
        <v>0.38</v>
      </c>
      <c r="M8" s="83">
        <f t="shared" si="3"/>
        <v>0.39</v>
      </c>
      <c r="N8" s="83">
        <f t="shared" si="4"/>
        <v>0.38</v>
      </c>
      <c r="O8" s="83">
        <f t="shared" si="5"/>
        <v>0.38</v>
      </c>
      <c r="P8" s="83">
        <f t="shared" si="26"/>
        <v>0.39</v>
      </c>
      <c r="Q8" s="83">
        <f t="shared" si="6"/>
        <v>0.34</v>
      </c>
      <c r="R8" s="83">
        <f t="shared" si="7"/>
        <v>0.38</v>
      </c>
      <c r="S8" s="83">
        <f t="shared" si="8"/>
        <v>0.39</v>
      </c>
      <c r="T8" s="83">
        <f t="shared" si="9"/>
        <v>0.41</v>
      </c>
      <c r="U8" s="83">
        <f t="shared" si="10"/>
        <v>0.39</v>
      </c>
      <c r="V8" s="83">
        <f t="shared" si="11"/>
        <v>0.39</v>
      </c>
      <c r="W8" s="83">
        <f t="shared" si="12"/>
        <v>0.37</v>
      </c>
      <c r="X8" s="83">
        <f t="shared" si="13"/>
        <v>0.37</v>
      </c>
      <c r="Y8" s="83">
        <f t="shared" si="14"/>
        <v>0.34</v>
      </c>
      <c r="Z8" s="83">
        <f t="shared" si="15"/>
        <v>0.37</v>
      </c>
      <c r="AA8" s="83">
        <f t="shared" si="16"/>
        <v>0.33</v>
      </c>
      <c r="AB8" s="83">
        <f t="shared" si="17"/>
        <v>0.39</v>
      </c>
      <c r="AC8" s="83">
        <f t="shared" si="18"/>
        <v>0.39</v>
      </c>
      <c r="AD8" s="83">
        <f t="shared" si="19"/>
        <v>0.43</v>
      </c>
      <c r="AE8" s="83">
        <f t="shared" si="20"/>
        <v>0.35</v>
      </c>
      <c r="AF8" s="83">
        <f t="shared" si="21"/>
        <v>0.39</v>
      </c>
      <c r="AG8" s="83">
        <f t="shared" si="22"/>
        <v>0.32</v>
      </c>
      <c r="AH8" s="83">
        <f t="shared" si="23"/>
        <v>0.34</v>
      </c>
      <c r="AI8" s="83">
        <f t="shared" si="24"/>
        <v>0.37</v>
      </c>
      <c r="AJ8" s="83">
        <f t="shared" si="25"/>
        <v>0.34</v>
      </c>
    </row>
    <row r="9" spans="1:36" ht="12.95" customHeight="1" x14ac:dyDescent="0.15">
      <c r="A9" s="82">
        <v>896</v>
      </c>
      <c r="B9" s="123" t="s">
        <v>54</v>
      </c>
      <c r="C9" s="124"/>
      <c r="D9" s="82">
        <v>30</v>
      </c>
      <c r="E9" s="82">
        <v>23</v>
      </c>
      <c r="F9" s="4">
        <f t="shared" si="0"/>
        <v>0.78</v>
      </c>
      <c r="G9" s="82"/>
      <c r="H9" s="82"/>
      <c r="I9" s="82"/>
      <c r="J9" s="1" t="s">
        <v>15</v>
      </c>
      <c r="K9" s="83">
        <f t="shared" si="1"/>
        <v>0.69</v>
      </c>
      <c r="L9" s="83">
        <f t="shared" si="2"/>
        <v>0.78</v>
      </c>
      <c r="M9" s="83">
        <f t="shared" si="3"/>
        <v>0.78</v>
      </c>
      <c r="N9" s="83">
        <f t="shared" si="4"/>
        <v>0.77</v>
      </c>
      <c r="O9" s="83">
        <f t="shared" si="5"/>
        <v>0.76</v>
      </c>
      <c r="P9" s="83">
        <f t="shared" si="26"/>
        <v>0.78</v>
      </c>
      <c r="Q9" s="83">
        <f t="shared" si="6"/>
        <v>0.69</v>
      </c>
      <c r="R9" s="83">
        <f t="shared" si="7"/>
        <v>0.79</v>
      </c>
      <c r="S9" s="83">
        <f t="shared" si="8"/>
        <v>0.79</v>
      </c>
      <c r="T9" s="83">
        <f t="shared" si="9"/>
        <v>0.83</v>
      </c>
      <c r="U9" s="83">
        <f t="shared" si="10"/>
        <v>0.79</v>
      </c>
      <c r="V9" s="83">
        <f t="shared" si="11"/>
        <v>0.81</v>
      </c>
      <c r="W9" s="83">
        <f t="shared" si="12"/>
        <v>0.74</v>
      </c>
      <c r="X9" s="83">
        <f t="shared" si="13"/>
        <v>0.76</v>
      </c>
      <c r="Y9" s="83">
        <f t="shared" si="14"/>
        <v>0.72</v>
      </c>
      <c r="Z9" s="83">
        <f t="shared" si="15"/>
        <v>0.76</v>
      </c>
      <c r="AA9" s="83">
        <f t="shared" si="16"/>
        <v>0.66</v>
      </c>
      <c r="AB9" s="83">
        <f t="shared" si="17"/>
        <v>0.82</v>
      </c>
      <c r="AC9" s="83">
        <f t="shared" si="18"/>
        <v>0.82</v>
      </c>
      <c r="AD9" s="83">
        <f t="shared" si="19"/>
        <v>0.83</v>
      </c>
      <c r="AE9" s="83">
        <f t="shared" si="20"/>
        <v>0.74</v>
      </c>
      <c r="AF9" s="83">
        <f t="shared" si="21"/>
        <v>0.82</v>
      </c>
      <c r="AG9" s="83">
        <f t="shared" si="22"/>
        <v>0.66</v>
      </c>
      <c r="AH9" s="83">
        <f t="shared" si="23"/>
        <v>0.72</v>
      </c>
      <c r="AI9" s="83">
        <f t="shared" si="24"/>
        <v>0.75</v>
      </c>
      <c r="AJ9" s="83">
        <f t="shared" si="25"/>
        <v>0.72</v>
      </c>
    </row>
    <row r="10" spans="1:36" ht="12.95" customHeight="1" x14ac:dyDescent="0.15">
      <c r="A10" s="82">
        <v>897</v>
      </c>
      <c r="B10" s="123" t="s">
        <v>54</v>
      </c>
      <c r="C10" s="124"/>
      <c r="D10" s="82">
        <v>28</v>
      </c>
      <c r="E10" s="82">
        <v>22</v>
      </c>
      <c r="F10" s="4">
        <f t="shared" si="0"/>
        <v>0.66</v>
      </c>
      <c r="G10" s="82" t="s">
        <v>62</v>
      </c>
      <c r="H10" s="82" t="s">
        <v>65</v>
      </c>
      <c r="I10" s="97" t="s">
        <v>62</v>
      </c>
      <c r="J10" s="1" t="s">
        <v>15</v>
      </c>
      <c r="K10" s="83">
        <f t="shared" si="1"/>
        <v>0.57999999999999996</v>
      </c>
      <c r="L10" s="83">
        <f t="shared" si="2"/>
        <v>0.66</v>
      </c>
      <c r="M10" s="83">
        <f t="shared" si="3"/>
        <v>0.66</v>
      </c>
      <c r="N10" s="83">
        <f t="shared" si="4"/>
        <v>0.65</v>
      </c>
      <c r="O10" s="83">
        <f t="shared" si="5"/>
        <v>0.64</v>
      </c>
      <c r="P10" s="83">
        <f t="shared" si="26"/>
        <v>0.66</v>
      </c>
      <c r="Q10" s="83">
        <f t="shared" si="6"/>
        <v>0.57999999999999996</v>
      </c>
      <c r="R10" s="83">
        <f t="shared" si="7"/>
        <v>0.66</v>
      </c>
      <c r="S10" s="83">
        <f t="shared" si="8"/>
        <v>0.66</v>
      </c>
      <c r="T10" s="83">
        <f t="shared" si="9"/>
        <v>0.7</v>
      </c>
      <c r="U10" s="83">
        <f t="shared" si="10"/>
        <v>0.66</v>
      </c>
      <c r="V10" s="83">
        <f t="shared" si="11"/>
        <v>0.68</v>
      </c>
      <c r="W10" s="83">
        <f t="shared" si="12"/>
        <v>0.63</v>
      </c>
      <c r="X10" s="83">
        <f t="shared" si="13"/>
        <v>0.64</v>
      </c>
      <c r="Y10" s="83">
        <f t="shared" si="14"/>
        <v>0.6</v>
      </c>
      <c r="Z10" s="83">
        <f t="shared" si="15"/>
        <v>0.64</v>
      </c>
      <c r="AA10" s="83">
        <f t="shared" si="16"/>
        <v>0.56000000000000005</v>
      </c>
      <c r="AB10" s="83">
        <f t="shared" si="17"/>
        <v>0.68</v>
      </c>
      <c r="AC10" s="83">
        <f t="shared" si="18"/>
        <v>0.68</v>
      </c>
      <c r="AD10" s="83">
        <f t="shared" si="19"/>
        <v>0.7</v>
      </c>
      <c r="AE10" s="83">
        <f t="shared" si="20"/>
        <v>0.62</v>
      </c>
      <c r="AF10" s="83">
        <f t="shared" si="21"/>
        <v>0.68</v>
      </c>
      <c r="AG10" s="83">
        <f t="shared" si="22"/>
        <v>0.55000000000000004</v>
      </c>
      <c r="AH10" s="83">
        <f t="shared" si="23"/>
        <v>0.6</v>
      </c>
      <c r="AI10" s="83">
        <f t="shared" si="24"/>
        <v>0.63</v>
      </c>
      <c r="AJ10" s="83">
        <f t="shared" si="25"/>
        <v>0.6</v>
      </c>
    </row>
    <row r="11" spans="1:36" ht="12.95" customHeight="1" x14ac:dyDescent="0.15">
      <c r="A11" s="82">
        <v>898</v>
      </c>
      <c r="B11" s="123" t="s">
        <v>54</v>
      </c>
      <c r="C11" s="124"/>
      <c r="D11" s="82">
        <v>30</v>
      </c>
      <c r="E11" s="82">
        <v>23</v>
      </c>
      <c r="F11" s="4">
        <f t="shared" si="0"/>
        <v>0.78</v>
      </c>
      <c r="G11" s="43"/>
      <c r="H11" s="82"/>
      <c r="I11" s="43"/>
      <c r="J11" s="1" t="s">
        <v>15</v>
      </c>
      <c r="K11" s="83">
        <f t="shared" si="1"/>
        <v>0.69</v>
      </c>
      <c r="L11" s="83">
        <f t="shared" si="2"/>
        <v>0.78</v>
      </c>
      <c r="M11" s="83">
        <f t="shared" si="3"/>
        <v>0.78</v>
      </c>
      <c r="N11" s="83">
        <f t="shared" si="4"/>
        <v>0.77</v>
      </c>
      <c r="O11" s="83">
        <f t="shared" si="5"/>
        <v>0.76</v>
      </c>
      <c r="P11" s="83">
        <f t="shared" si="26"/>
        <v>0.78</v>
      </c>
      <c r="Q11" s="83">
        <f t="shared" si="6"/>
        <v>0.69</v>
      </c>
      <c r="R11" s="83">
        <f t="shared" si="7"/>
        <v>0.79</v>
      </c>
      <c r="S11" s="83">
        <f t="shared" si="8"/>
        <v>0.79</v>
      </c>
      <c r="T11" s="83">
        <f t="shared" si="9"/>
        <v>0.83</v>
      </c>
      <c r="U11" s="83">
        <f t="shared" si="10"/>
        <v>0.79</v>
      </c>
      <c r="V11" s="83">
        <f t="shared" si="11"/>
        <v>0.81</v>
      </c>
      <c r="W11" s="83">
        <f t="shared" si="12"/>
        <v>0.74</v>
      </c>
      <c r="X11" s="83">
        <f t="shared" si="13"/>
        <v>0.76</v>
      </c>
      <c r="Y11" s="83">
        <f t="shared" si="14"/>
        <v>0.72</v>
      </c>
      <c r="Z11" s="83">
        <f t="shared" si="15"/>
        <v>0.76</v>
      </c>
      <c r="AA11" s="83">
        <f t="shared" si="16"/>
        <v>0.66</v>
      </c>
      <c r="AB11" s="83">
        <f t="shared" si="17"/>
        <v>0.82</v>
      </c>
      <c r="AC11" s="83">
        <f t="shared" si="18"/>
        <v>0.82</v>
      </c>
      <c r="AD11" s="83">
        <f t="shared" si="19"/>
        <v>0.83</v>
      </c>
      <c r="AE11" s="83">
        <f t="shared" si="20"/>
        <v>0.74</v>
      </c>
      <c r="AF11" s="83">
        <f t="shared" si="21"/>
        <v>0.82</v>
      </c>
      <c r="AG11" s="83">
        <f t="shared" si="22"/>
        <v>0.66</v>
      </c>
      <c r="AH11" s="83">
        <f t="shared" si="23"/>
        <v>0.72</v>
      </c>
      <c r="AI11" s="83">
        <f t="shared" si="24"/>
        <v>0.75</v>
      </c>
      <c r="AJ11" s="83">
        <f t="shared" si="25"/>
        <v>0.72</v>
      </c>
    </row>
    <row r="12" spans="1:36" ht="12.95" customHeight="1" x14ac:dyDescent="0.15">
      <c r="A12" s="82">
        <v>899</v>
      </c>
      <c r="B12" s="123" t="s">
        <v>54</v>
      </c>
      <c r="C12" s="124"/>
      <c r="D12" s="82">
        <v>30</v>
      </c>
      <c r="E12" s="82">
        <v>24</v>
      </c>
      <c r="F12" s="4">
        <f t="shared" si="0"/>
        <v>0.82</v>
      </c>
      <c r="G12" s="5" t="s">
        <v>72</v>
      </c>
      <c r="H12" s="82" t="s">
        <v>65</v>
      </c>
      <c r="I12" s="5" t="s">
        <v>72</v>
      </c>
      <c r="J12" s="1" t="s">
        <v>15</v>
      </c>
      <c r="K12" s="83">
        <f t="shared" si="1"/>
        <v>0.72</v>
      </c>
      <c r="L12" s="83">
        <f t="shared" si="2"/>
        <v>0.82</v>
      </c>
      <c r="M12" s="83">
        <f t="shared" si="3"/>
        <v>0.82</v>
      </c>
      <c r="N12" s="83">
        <f t="shared" si="4"/>
        <v>0.8</v>
      </c>
      <c r="O12" s="83">
        <f t="shared" si="5"/>
        <v>0.79</v>
      </c>
      <c r="P12" s="83">
        <f t="shared" si="26"/>
        <v>0.82</v>
      </c>
      <c r="Q12" s="83">
        <f t="shared" si="6"/>
        <v>0.72</v>
      </c>
      <c r="R12" s="83">
        <f t="shared" si="7"/>
        <v>0.83</v>
      </c>
      <c r="S12" s="83">
        <f t="shared" si="8"/>
        <v>0.83</v>
      </c>
      <c r="T12" s="83">
        <f t="shared" si="9"/>
        <v>0.88</v>
      </c>
      <c r="U12" s="83">
        <f t="shared" si="10"/>
        <v>0.83</v>
      </c>
      <c r="V12" s="83">
        <f t="shared" si="11"/>
        <v>0.84</v>
      </c>
      <c r="W12" s="83">
        <f t="shared" si="12"/>
        <v>0.77</v>
      </c>
      <c r="X12" s="83">
        <f t="shared" si="13"/>
        <v>0.79</v>
      </c>
      <c r="Y12" s="83">
        <f t="shared" si="14"/>
        <v>0.75</v>
      </c>
      <c r="Z12" s="83">
        <f t="shared" si="15"/>
        <v>0.79</v>
      </c>
      <c r="AA12" s="83">
        <f t="shared" si="16"/>
        <v>0.69</v>
      </c>
      <c r="AB12" s="83">
        <f t="shared" si="17"/>
        <v>0.86</v>
      </c>
      <c r="AC12" s="83">
        <f t="shared" si="18"/>
        <v>0.85</v>
      </c>
      <c r="AD12" s="83">
        <f t="shared" si="19"/>
        <v>0.87</v>
      </c>
      <c r="AE12" s="83">
        <f t="shared" si="20"/>
        <v>0.78</v>
      </c>
      <c r="AF12" s="83">
        <f t="shared" si="21"/>
        <v>0.85</v>
      </c>
      <c r="AG12" s="83">
        <f t="shared" si="22"/>
        <v>0.68</v>
      </c>
      <c r="AH12" s="83">
        <f t="shared" si="23"/>
        <v>0.75</v>
      </c>
      <c r="AI12" s="83">
        <f t="shared" si="24"/>
        <v>0.78</v>
      </c>
      <c r="AJ12" s="83">
        <f t="shared" si="25"/>
        <v>0.75</v>
      </c>
    </row>
    <row r="13" spans="1:36" ht="12.95" customHeight="1" x14ac:dyDescent="0.15">
      <c r="A13" s="82">
        <v>900</v>
      </c>
      <c r="B13" s="123" t="s">
        <v>68</v>
      </c>
      <c r="C13" s="124"/>
      <c r="D13" s="82">
        <v>16</v>
      </c>
      <c r="E13" s="82">
        <v>13</v>
      </c>
      <c r="F13" s="4">
        <f t="shared" si="0"/>
        <v>0.12</v>
      </c>
      <c r="G13" s="5"/>
      <c r="H13" s="82"/>
      <c r="I13" s="82"/>
      <c r="J13" s="1" t="s">
        <v>15</v>
      </c>
      <c r="K13" s="83">
        <f t="shared" si="1"/>
        <v>0.13</v>
      </c>
      <c r="L13" s="83">
        <f t="shared" si="2"/>
        <v>0.13</v>
      </c>
      <c r="M13" s="83">
        <f t="shared" si="3"/>
        <v>0.13</v>
      </c>
      <c r="N13" s="83">
        <f t="shared" si="4"/>
        <v>0.14000000000000001</v>
      </c>
      <c r="O13" s="83">
        <f t="shared" si="5"/>
        <v>0.14000000000000001</v>
      </c>
      <c r="P13" s="83">
        <f t="shared" si="26"/>
        <v>0.13</v>
      </c>
      <c r="Q13" s="83">
        <f t="shared" si="6"/>
        <v>0.13</v>
      </c>
      <c r="R13" s="83">
        <f t="shared" si="7"/>
        <v>0.13</v>
      </c>
      <c r="S13" s="83">
        <f t="shared" si="8"/>
        <v>0.14000000000000001</v>
      </c>
      <c r="T13" s="83">
        <f t="shared" si="9"/>
        <v>0.13</v>
      </c>
      <c r="U13" s="83">
        <f t="shared" si="10"/>
        <v>0.13</v>
      </c>
      <c r="V13" s="83">
        <f t="shared" si="11"/>
        <v>0.14000000000000001</v>
      </c>
      <c r="W13" s="83">
        <f t="shared" si="12"/>
        <v>0.13</v>
      </c>
      <c r="X13" s="83">
        <f t="shared" si="13"/>
        <v>0.13</v>
      </c>
      <c r="Y13" s="83">
        <f t="shared" si="14"/>
        <v>0.12</v>
      </c>
      <c r="Z13" s="83">
        <f t="shared" si="15"/>
        <v>0.13</v>
      </c>
      <c r="AA13" s="83">
        <f t="shared" si="16"/>
        <v>0.12</v>
      </c>
      <c r="AB13" s="83">
        <f t="shared" si="17"/>
        <v>0.13</v>
      </c>
      <c r="AC13" s="83">
        <f t="shared" si="18"/>
        <v>0.13</v>
      </c>
      <c r="AD13" s="83">
        <f t="shared" si="19"/>
        <v>0.16</v>
      </c>
      <c r="AE13" s="83">
        <f t="shared" si="20"/>
        <v>0.12</v>
      </c>
      <c r="AF13" s="83">
        <f t="shared" si="21"/>
        <v>0.13</v>
      </c>
      <c r="AG13" s="83">
        <f t="shared" si="22"/>
        <v>0.12</v>
      </c>
      <c r="AH13" s="83">
        <f t="shared" si="23"/>
        <v>0.12</v>
      </c>
      <c r="AI13" s="83">
        <f t="shared" si="24"/>
        <v>0.14000000000000001</v>
      </c>
      <c r="AJ13" s="83">
        <f t="shared" si="25"/>
        <v>0.12</v>
      </c>
    </row>
    <row r="14" spans="1:36" ht="12.95" customHeight="1" x14ac:dyDescent="0.15">
      <c r="A14" s="82">
        <v>901</v>
      </c>
      <c r="B14" s="123" t="s">
        <v>68</v>
      </c>
      <c r="C14" s="124"/>
      <c r="D14" s="82">
        <v>16</v>
      </c>
      <c r="E14" s="82">
        <v>15</v>
      </c>
      <c r="F14" s="4">
        <f t="shared" si="0"/>
        <v>0.14000000000000001</v>
      </c>
      <c r="G14" s="5"/>
      <c r="H14" s="97"/>
      <c r="I14" s="82"/>
      <c r="J14" s="1" t="s">
        <v>15</v>
      </c>
      <c r="K14" s="83">
        <f t="shared" si="1"/>
        <v>0.15</v>
      </c>
      <c r="L14" s="83">
        <f t="shared" si="2"/>
        <v>0.16</v>
      </c>
      <c r="M14" s="83">
        <f t="shared" si="3"/>
        <v>0.16</v>
      </c>
      <c r="N14" s="83">
        <f t="shared" si="4"/>
        <v>0.16</v>
      </c>
      <c r="O14" s="83">
        <f t="shared" si="5"/>
        <v>0.16</v>
      </c>
      <c r="P14" s="83">
        <f t="shared" si="26"/>
        <v>0.16</v>
      </c>
      <c r="Q14" s="83">
        <f t="shared" si="6"/>
        <v>0.15</v>
      </c>
      <c r="R14" s="83">
        <f t="shared" si="7"/>
        <v>0.16</v>
      </c>
      <c r="S14" s="83">
        <f t="shared" si="8"/>
        <v>0.16</v>
      </c>
      <c r="T14" s="83">
        <f t="shared" si="9"/>
        <v>0.16</v>
      </c>
      <c r="U14" s="83">
        <f t="shared" si="10"/>
        <v>0.16</v>
      </c>
      <c r="V14" s="83">
        <f t="shared" si="11"/>
        <v>0.16</v>
      </c>
      <c r="W14" s="83">
        <f t="shared" si="12"/>
        <v>0.15</v>
      </c>
      <c r="X14" s="83">
        <f t="shared" si="13"/>
        <v>0.16</v>
      </c>
      <c r="Y14" s="83">
        <f t="shared" si="14"/>
        <v>0.14000000000000001</v>
      </c>
      <c r="Z14" s="83">
        <f t="shared" si="15"/>
        <v>0.15</v>
      </c>
      <c r="AA14" s="83">
        <f t="shared" si="16"/>
        <v>0.14000000000000001</v>
      </c>
      <c r="AB14" s="83">
        <f t="shared" si="17"/>
        <v>0.15</v>
      </c>
      <c r="AC14" s="83">
        <f t="shared" si="18"/>
        <v>0.16</v>
      </c>
      <c r="AD14" s="83">
        <f t="shared" si="19"/>
        <v>0.19</v>
      </c>
      <c r="AE14" s="83">
        <f t="shared" si="20"/>
        <v>0.14000000000000001</v>
      </c>
      <c r="AF14" s="83">
        <f t="shared" si="21"/>
        <v>0.15</v>
      </c>
      <c r="AG14" s="83">
        <f t="shared" si="22"/>
        <v>0.14000000000000001</v>
      </c>
      <c r="AH14" s="83">
        <f t="shared" si="23"/>
        <v>0.14000000000000001</v>
      </c>
      <c r="AI14" s="83">
        <f t="shared" si="24"/>
        <v>0.16</v>
      </c>
      <c r="AJ14" s="83">
        <f t="shared" si="25"/>
        <v>0.14000000000000001</v>
      </c>
    </row>
    <row r="15" spans="1:36" ht="12.95" customHeight="1" x14ac:dyDescent="0.15">
      <c r="A15" s="82">
        <v>902</v>
      </c>
      <c r="B15" s="123" t="s">
        <v>68</v>
      </c>
      <c r="C15" s="124"/>
      <c r="D15" s="82">
        <v>18</v>
      </c>
      <c r="E15" s="82">
        <v>15</v>
      </c>
      <c r="F15" s="4">
        <f t="shared" si="0"/>
        <v>0.18</v>
      </c>
      <c r="G15" s="82"/>
      <c r="H15" s="82"/>
      <c r="I15" s="82"/>
      <c r="J15" s="1" t="s">
        <v>15</v>
      </c>
      <c r="K15" s="83">
        <f t="shared" si="1"/>
        <v>0.18</v>
      </c>
      <c r="L15" s="83">
        <f t="shared" si="2"/>
        <v>0.19</v>
      </c>
      <c r="M15" s="83">
        <f t="shared" si="3"/>
        <v>0.19</v>
      </c>
      <c r="N15" s="83">
        <f t="shared" si="4"/>
        <v>0.2</v>
      </c>
      <c r="O15" s="83">
        <f t="shared" si="5"/>
        <v>0.2</v>
      </c>
      <c r="P15" s="83">
        <f t="shared" si="26"/>
        <v>0.19</v>
      </c>
      <c r="Q15" s="83">
        <f t="shared" si="6"/>
        <v>0.18</v>
      </c>
      <c r="R15" s="83">
        <f t="shared" si="7"/>
        <v>0.19</v>
      </c>
      <c r="S15" s="83">
        <f t="shared" si="8"/>
        <v>0.2</v>
      </c>
      <c r="T15" s="83">
        <f t="shared" si="9"/>
        <v>0.2</v>
      </c>
      <c r="U15" s="83">
        <f t="shared" si="10"/>
        <v>0.19</v>
      </c>
      <c r="V15" s="83">
        <f t="shared" si="11"/>
        <v>0.2</v>
      </c>
      <c r="W15" s="83">
        <f t="shared" si="12"/>
        <v>0.19</v>
      </c>
      <c r="X15" s="83">
        <f t="shared" si="13"/>
        <v>0.19</v>
      </c>
      <c r="Y15" s="83">
        <f t="shared" si="14"/>
        <v>0.17</v>
      </c>
      <c r="Z15" s="83">
        <f t="shared" si="15"/>
        <v>0.19</v>
      </c>
      <c r="AA15" s="83">
        <f t="shared" si="16"/>
        <v>0.17</v>
      </c>
      <c r="AB15" s="83">
        <f t="shared" si="17"/>
        <v>0.19</v>
      </c>
      <c r="AC15" s="83">
        <f t="shared" si="18"/>
        <v>0.2</v>
      </c>
      <c r="AD15" s="83">
        <f t="shared" si="19"/>
        <v>0.23</v>
      </c>
      <c r="AE15" s="83">
        <f t="shared" si="20"/>
        <v>0.18</v>
      </c>
      <c r="AF15" s="83">
        <f t="shared" si="21"/>
        <v>0.19</v>
      </c>
      <c r="AG15" s="83">
        <f t="shared" si="22"/>
        <v>0.17</v>
      </c>
      <c r="AH15" s="83">
        <f t="shared" si="23"/>
        <v>0.18</v>
      </c>
      <c r="AI15" s="83">
        <f t="shared" si="24"/>
        <v>0.19</v>
      </c>
      <c r="AJ15" s="83">
        <f t="shared" si="25"/>
        <v>0.18</v>
      </c>
    </row>
    <row r="16" spans="1:36" ht="12.95" customHeight="1" x14ac:dyDescent="0.15">
      <c r="A16" s="82">
        <v>903</v>
      </c>
      <c r="B16" s="123" t="s">
        <v>68</v>
      </c>
      <c r="C16" s="124"/>
      <c r="D16" s="82">
        <v>16</v>
      </c>
      <c r="E16" s="82">
        <v>16</v>
      </c>
      <c r="F16" s="4">
        <f t="shared" si="0"/>
        <v>0.15</v>
      </c>
      <c r="G16" s="5"/>
      <c r="H16" s="82"/>
      <c r="I16" s="82"/>
      <c r="J16" s="1" t="s">
        <v>15</v>
      </c>
      <c r="K16" s="83">
        <f t="shared" si="1"/>
        <v>0.16</v>
      </c>
      <c r="L16" s="83">
        <f t="shared" si="2"/>
        <v>0.17</v>
      </c>
      <c r="M16" s="83">
        <f t="shared" si="3"/>
        <v>0.17</v>
      </c>
      <c r="N16" s="83">
        <f t="shared" si="4"/>
        <v>0.17</v>
      </c>
      <c r="O16" s="83">
        <f t="shared" si="5"/>
        <v>0.17</v>
      </c>
      <c r="P16" s="83">
        <f t="shared" si="26"/>
        <v>0.17</v>
      </c>
      <c r="Q16" s="83">
        <f t="shared" si="6"/>
        <v>0.15</v>
      </c>
      <c r="R16" s="83">
        <f t="shared" si="7"/>
        <v>0.17</v>
      </c>
      <c r="S16" s="83">
        <f t="shared" si="8"/>
        <v>0.17</v>
      </c>
      <c r="T16" s="83">
        <f t="shared" si="9"/>
        <v>0.18</v>
      </c>
      <c r="U16" s="83">
        <f t="shared" si="10"/>
        <v>0.17</v>
      </c>
      <c r="V16" s="83">
        <f t="shared" si="11"/>
        <v>0.17</v>
      </c>
      <c r="W16" s="83">
        <f t="shared" si="12"/>
        <v>0.16</v>
      </c>
      <c r="X16" s="83">
        <f t="shared" si="13"/>
        <v>0.17</v>
      </c>
      <c r="Y16" s="83">
        <f t="shared" si="14"/>
        <v>0.14000000000000001</v>
      </c>
      <c r="Z16" s="83">
        <f t="shared" si="15"/>
        <v>0.16</v>
      </c>
      <c r="AA16" s="83">
        <f t="shared" si="16"/>
        <v>0.15</v>
      </c>
      <c r="AB16" s="83">
        <f t="shared" si="17"/>
        <v>0.16</v>
      </c>
      <c r="AC16" s="83">
        <f t="shared" si="18"/>
        <v>0.17</v>
      </c>
      <c r="AD16" s="83">
        <f t="shared" si="19"/>
        <v>0.2</v>
      </c>
      <c r="AE16" s="83">
        <f t="shared" si="20"/>
        <v>0.15</v>
      </c>
      <c r="AF16" s="83">
        <f t="shared" si="21"/>
        <v>0.16</v>
      </c>
      <c r="AG16" s="83">
        <f t="shared" si="22"/>
        <v>0.14000000000000001</v>
      </c>
      <c r="AH16" s="83">
        <f t="shared" si="23"/>
        <v>0.15</v>
      </c>
      <c r="AI16" s="83">
        <f t="shared" si="24"/>
        <v>0.17</v>
      </c>
      <c r="AJ16" s="83">
        <f t="shared" si="25"/>
        <v>0.15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82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178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20</v>
      </c>
      <c r="D48" s="14" t="str">
        <f>IF(D47&gt;0,ROUND(SUMIF(G4:G43,"*下層*",E4:E43)/D47,0),"")</f>
        <v/>
      </c>
      <c r="E48" s="14">
        <f>ROUND(SUM(E4:E43)/E47,0)</f>
        <v>20</v>
      </c>
      <c r="F48" s="13"/>
      <c r="G48" s="15">
        <f>C48</f>
        <v>20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25</v>
      </c>
      <c r="D49" s="14" t="str">
        <f>IF(D47&gt;0,ROUND(SUMIF(G4:G43,"*下層*",D4:D43)/D47,0),"")</f>
        <v/>
      </c>
      <c r="E49" s="14">
        <f>ROUND(SUM(D4:D43)/E47,0)</f>
        <v>25</v>
      </c>
      <c r="F49" s="13"/>
      <c r="G49" s="15">
        <f>C49</f>
        <v>25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7.0600000000000005</v>
      </c>
      <c r="D50" s="16">
        <f>SUMIF(G4:G43,"*下層*",F4:F43)</f>
        <v>0</v>
      </c>
      <c r="E50" s="4">
        <f>SUM(F4:F43)</f>
        <v>7.0600000000000005</v>
      </c>
      <c r="F50" s="13"/>
      <c r="G50" s="17">
        <f>C50*100</f>
        <v>706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形状比＝80、Sr＝14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22</v>
      </c>
      <c r="D55" s="14" t="str">
        <f>IF(D54&gt;0,ROUND(SUMIF(H4:H43,"▲",E4:E43)/D54,0),"")</f>
        <v/>
      </c>
      <c r="E55" s="14">
        <f>ROUND(SUMIF(H4:H43,"*",E4:E43)/E54,0)</f>
        <v>22</v>
      </c>
      <c r="F55" s="13"/>
      <c r="G55" s="15">
        <f>C55</f>
        <v>22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29</v>
      </c>
      <c r="D56" s="14" t="str">
        <f>IF(D54&gt;0,ROUND(SUMIF(H4:H43,"▲",D4:D43)/D54,0),"")</f>
        <v/>
      </c>
      <c r="E56" s="14">
        <f>ROUND(SUMIF(H4:H43,"*",D4:D43)/E54,0)</f>
        <v>29</v>
      </c>
      <c r="F56" s="13"/>
      <c r="G56" s="15">
        <f>C56</f>
        <v>29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2.1</v>
      </c>
      <c r="D57" s="16">
        <f>SUMIF(H4:H43,"▲",F4:F43)</f>
        <v>0</v>
      </c>
      <c r="E57" s="16">
        <f>SUM(C57:D57)</f>
        <v>2.1</v>
      </c>
      <c r="F57" s="13"/>
      <c r="G57" s="19">
        <f>C57*100</f>
        <v>210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23.1</v>
      </c>
      <c r="D61" s="20" t="str">
        <f>IF(D47&gt;0,ROUND(D54/D47*100,1),"")</f>
        <v/>
      </c>
      <c r="E61" s="20">
        <f>ROUND(E54/E47*100,1)</f>
        <v>23.1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29.7</v>
      </c>
      <c r="D62" s="20" t="str">
        <f>IF(D47&gt;0,ROUND(D57/D50*100,1),"")</f>
        <v/>
      </c>
      <c r="E62" s="20">
        <f>ROUND(E57/E50*100,1)</f>
        <v>29.7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24</v>
      </c>
      <c r="D68" s="14" t="str">
        <f>IF(D66&gt;0,ROUND(SUMIFS(D4:D43,G4:G43,"*下層*",H4:H43,"")/D66,0),"")</f>
        <v/>
      </c>
      <c r="E68" s="14">
        <f>IF(E66&gt;0,ROUND(SUMIF(H4:H43,"",D4:D43)/E66,0),"")</f>
        <v>24</v>
      </c>
      <c r="F68" s="13"/>
      <c r="G68" s="15">
        <f>C68</f>
        <v>24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4.9600000000000009</v>
      </c>
      <c r="D69" s="16" t="str">
        <f>IF(D66&gt;0,D50-D57,"")</f>
        <v/>
      </c>
      <c r="E69" s="4">
        <f>SUM(C69:D69)</f>
        <v>4.9600000000000009</v>
      </c>
      <c r="F69" s="13"/>
      <c r="G69" s="17">
        <f>C69*100</f>
        <v>496.00000000000011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形状比＝79、Sr＝17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87" priority="16" stopIfTrue="1">
      <formula>AND(($H4="スギ"),(#REF!&lt;12))</formula>
    </cfRule>
  </conditionalFormatting>
  <conditionalFormatting sqref="L4:L43">
    <cfRule type="expression" dxfId="286" priority="15" stopIfTrue="1">
      <formula>AND(($H4="スギ"),(#REF!&lt;22),(#REF!&gt;=12))</formula>
    </cfRule>
  </conditionalFormatting>
  <conditionalFormatting sqref="M4:M43">
    <cfRule type="expression" dxfId="285" priority="14" stopIfTrue="1">
      <formula>AND(($H4="スギ"),(#REF!&lt;32),(#REF!&gt;=22))</formula>
    </cfRule>
  </conditionalFormatting>
  <conditionalFormatting sqref="N4:N43">
    <cfRule type="expression" dxfId="284" priority="13" stopIfTrue="1">
      <formula>AND(($H4="スギ"),(#REF!&lt;42),(#REF!&gt;=32))</formula>
    </cfRule>
  </conditionalFormatting>
  <conditionalFormatting sqref="U4:U43 Z4:AF43 AJ4:AJ43 O4:P43">
    <cfRule type="expression" dxfId="283" priority="12" stopIfTrue="1">
      <formula>AND(($H4="スギ"),(#REF!&gt;=42))</formula>
    </cfRule>
  </conditionalFormatting>
  <conditionalFormatting sqref="Q4:Q43 AA4:AA43">
    <cfRule type="expression" dxfId="282" priority="11" stopIfTrue="1">
      <formula>AND(($H4="ヒノキ"),(#REF!&lt;12))</formula>
    </cfRule>
  </conditionalFormatting>
  <conditionalFormatting sqref="R4:R43 AB4:AE43">
    <cfRule type="expression" dxfId="281" priority="10" stopIfTrue="1">
      <formula>AND(($H4="ヒノキ"),(#REF!&lt;22),(#REF!&gt;=12))</formula>
    </cfRule>
  </conditionalFormatting>
  <conditionalFormatting sqref="S4:S43">
    <cfRule type="expression" dxfId="280" priority="9" stopIfTrue="1">
      <formula>AND(($H4="ヒノキ"),(#REF!&lt;32),(#REF!&gt;=22))</formula>
    </cfRule>
  </conditionalFormatting>
  <conditionalFormatting sqref="T4:U43 Z4:AF43 AJ4:AJ43">
    <cfRule type="expression" dxfId="279" priority="8" stopIfTrue="1">
      <formula>AND(($H4="ヒノキ"),(#REF!&gt;=32))</formula>
    </cfRule>
  </conditionalFormatting>
  <conditionalFormatting sqref="V4:V43 AA4:AA43">
    <cfRule type="expression" dxfId="278" priority="7" stopIfTrue="1">
      <formula>AND(($H4="アカマツ"),(#REF!&lt;12))</formula>
    </cfRule>
  </conditionalFormatting>
  <conditionalFormatting sqref="W4:W43 AB4:AB43">
    <cfRule type="expression" dxfId="277" priority="6" stopIfTrue="1">
      <formula>AND(($H4="アカマツ"),(#REF!&lt;22),(#REF!&gt;=12))</formula>
    </cfRule>
  </conditionalFormatting>
  <conditionalFormatting sqref="X4:X43 AC4:AC43">
    <cfRule type="expression" dxfId="276" priority="5" stopIfTrue="1">
      <formula>AND(($H4="アカマツ"),(#REF!&lt;42),(#REF!&gt;=22))</formula>
    </cfRule>
  </conditionalFormatting>
  <conditionalFormatting sqref="Y4:AF43 AJ4:AJ43">
    <cfRule type="expression" dxfId="275" priority="4" stopIfTrue="1">
      <formula>AND(($H4="アカマツ"),(#REF!&gt;=42))</formula>
    </cfRule>
  </conditionalFormatting>
  <conditionalFormatting sqref="AG4:AG43">
    <cfRule type="expression" dxfId="274" priority="3" stopIfTrue="1">
      <formula>AND(($H4&lt;&gt;"スギ"),($H4&lt;&gt;"ヒノキ"),($H4&lt;&gt;"アカマツ"),(#REF!&lt;12))</formula>
    </cfRule>
  </conditionalFormatting>
  <conditionalFormatting sqref="AH4:AH43">
    <cfRule type="expression" dxfId="2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AJ120"/>
  <sheetViews>
    <sheetView showGridLines="0" view="pageBreakPreview" zoomScaleNormal="85" zoomScaleSheetLayoutView="100" workbookViewId="0">
      <selection activeCell="I16" sqref="I1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179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871</v>
      </c>
      <c r="B4" s="123" t="s">
        <v>54</v>
      </c>
      <c r="C4" s="124"/>
      <c r="D4" s="82">
        <v>32</v>
      </c>
      <c r="E4" s="82">
        <v>23</v>
      </c>
      <c r="F4" s="4">
        <f t="shared" ref="F4:F43" si="0">IF(D4&gt;0,IF(B4="スギ",P4,IF(B4="ヒノキ",U4,IF(B4="アカマツ",Z4,IF(B4="カラマツ",AF4,AJ4)))),"")</f>
        <v>0.86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0.77</v>
      </c>
      <c r="L4" s="83">
        <f t="shared" ref="L4:L43" si="2">ROUND(10^(-5+0.73504+1.83346*LOG(D4)+1.06569*LOG(E4)),2)</f>
        <v>0.88</v>
      </c>
      <c r="M4" s="83">
        <f t="shared" ref="M4:M43" si="3">ROUND(10^(-5+0.71514+1.74357*LOG(D4)+1.17719*LOG(E4)),2)</f>
        <v>0.88</v>
      </c>
      <c r="N4" s="83">
        <f t="shared" ref="N4:N43" si="4">ROUND(10^(-5+0.82956+1.76381*LOG(D4)+1.06412*LOG(E4)),2)</f>
        <v>0.86</v>
      </c>
      <c r="O4" s="83">
        <f t="shared" ref="O4:O43" si="5">ROUND(10^(-5+0.88226+1.79204*LOG(D4)+0.99303*LOG(E4)),2)</f>
        <v>0.85</v>
      </c>
      <c r="P4" s="83">
        <f>HLOOKUP($D4,K$3:O$43,MATCH($A4,$A$3:$A$43,0),1)</f>
        <v>0.86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0.78</v>
      </c>
      <c r="R4" s="83">
        <f t="shared" ref="R4:R43" si="7">ROUND(10^(1.905709*LOG(D4)+1.011385*LOG(E4)-4.293729),2)</f>
        <v>0.9</v>
      </c>
      <c r="S4" s="83">
        <f t="shared" ref="S4:S43" si="8">ROUND(10^(1.771888*LOG(D4)+1.138415*LOG(E4)-4.271259),2)</f>
        <v>0.88</v>
      </c>
      <c r="T4" s="83">
        <f t="shared" ref="T4:T43" si="9">ROUND(10^(1.671519*LOG(D4)+1.363617*LOG(E4)-4.404407),2)</f>
        <v>0.93</v>
      </c>
      <c r="U4" s="83">
        <f t="shared" ref="U4:U43" si="10">HLOOKUP($D4,Q$3:T$43,MATCH($A4,$A$3:$A$43,0),1)</f>
        <v>0.93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0.92</v>
      </c>
      <c r="W4" s="83">
        <f t="shared" ref="W4:W43" si="12">ROUND(10^(-4.155639+1.847898*LOG(D4)+0.951955*LOG(E4)),2)</f>
        <v>0.84</v>
      </c>
      <c r="X4" s="83">
        <f t="shared" ref="X4:X43" si="13">ROUND(10^(-4.194535+1.804172*LOG(D4)+1.034248*LOG(E4)),2)</f>
        <v>0.85</v>
      </c>
      <c r="Y4" s="83">
        <f t="shared" ref="Y4:Y43" si="14">ROUND(10^(-4.42347+2.006485*LOG(D4)+0.967757*LOG(E4)),2)</f>
        <v>0.82</v>
      </c>
      <c r="Z4" s="83">
        <f t="shared" ref="Z4:Z43" si="15">HLOOKUP($D4,V$3:Y$43,MATCH($A4,$A$3:$A$43,0),1)</f>
        <v>0.85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0.74</v>
      </c>
      <c r="AB4" s="83">
        <f t="shared" ref="AB4:AB43" si="17">ROUND(10^(1.979213*LOG(D4)+0.998347*LOG(E4)-4.369281),2)</f>
        <v>0.93</v>
      </c>
      <c r="AC4" s="83">
        <f t="shared" ref="AC4:AC43" si="18">ROUND(10^(1.904401*LOG(D4)+1.062478*LOG(E4)-4.348104),2)</f>
        <v>0.92</v>
      </c>
      <c r="AD4" s="83">
        <f t="shared" ref="AD4:AD43" si="19">ROUND(10^(1.640825*LOG(D4)+1.080387*LOG(E4)-3.976731),2)</f>
        <v>0.92</v>
      </c>
      <c r="AE4" s="83">
        <f t="shared" ref="AE4:AE43" si="20">ROUND(10^(1.90887*LOG(D4)+1.088002*LOG(E4)-4.431495),2)</f>
        <v>0.84</v>
      </c>
      <c r="AF4" s="83">
        <f t="shared" ref="AF4:AF43" si="21">HLOOKUP($D4,AA$3:AE$43,MATCH($A4,$A$3:$A$43,0),1)</f>
        <v>0.92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0.75</v>
      </c>
      <c r="AH4" s="83">
        <f t="shared" ref="AH4:AH43" si="23">ROUND(10^(1.93813902*LOG(D4)+0.96697002*LOG(E4)-4.32216295),2)</f>
        <v>0.82</v>
      </c>
      <c r="AI4" s="83">
        <f t="shared" ref="AI4:AI43" si="24">ROUND(10^(1.82464098*LOG(D4)+0.97625989*LOG(E4)-4.15096808),2)</f>
        <v>0.84</v>
      </c>
      <c r="AJ4" s="83">
        <f t="shared" ref="AJ4:AJ43" si="25">HLOOKUP($D4,AG$3:AI$43,MATCH($A4,$A$3:$A$43,0),1)</f>
        <v>0.82</v>
      </c>
    </row>
    <row r="5" spans="1:36" ht="12.95" customHeight="1" x14ac:dyDescent="0.15">
      <c r="A5" s="82">
        <v>872</v>
      </c>
      <c r="B5" s="123" t="s">
        <v>54</v>
      </c>
      <c r="C5" s="124"/>
      <c r="D5" s="82">
        <v>26</v>
      </c>
      <c r="E5" s="82">
        <v>21</v>
      </c>
      <c r="F5" s="4">
        <f t="shared" si="0"/>
        <v>0.55000000000000004</v>
      </c>
      <c r="G5" s="43"/>
      <c r="H5" s="82"/>
      <c r="I5" s="82"/>
      <c r="J5" s="1" t="s">
        <v>15</v>
      </c>
      <c r="K5" s="83">
        <f t="shared" si="1"/>
        <v>0.49</v>
      </c>
      <c r="L5" s="83">
        <f t="shared" si="2"/>
        <v>0.55000000000000004</v>
      </c>
      <c r="M5" s="83">
        <f t="shared" si="3"/>
        <v>0.55000000000000004</v>
      </c>
      <c r="N5" s="83">
        <f t="shared" si="4"/>
        <v>0.54</v>
      </c>
      <c r="O5" s="83">
        <f t="shared" si="5"/>
        <v>0.54</v>
      </c>
      <c r="P5" s="83">
        <f t="shared" ref="P5:P43" si="26">HLOOKUP($D5,K$3:O$43,MATCH(A5,$A$3:$A$43,0),1)</f>
        <v>0.55000000000000004</v>
      </c>
      <c r="Q5" s="83">
        <f t="shared" si="6"/>
        <v>0.49</v>
      </c>
      <c r="R5" s="83">
        <f t="shared" si="7"/>
        <v>0.55000000000000004</v>
      </c>
      <c r="S5" s="83">
        <f t="shared" si="8"/>
        <v>0.55000000000000004</v>
      </c>
      <c r="T5" s="83">
        <f t="shared" si="9"/>
        <v>0.57999999999999996</v>
      </c>
      <c r="U5" s="83">
        <f t="shared" si="10"/>
        <v>0.55000000000000004</v>
      </c>
      <c r="V5" s="83">
        <f t="shared" si="11"/>
        <v>0.56000000000000005</v>
      </c>
      <c r="W5" s="83">
        <f t="shared" si="12"/>
        <v>0.52</v>
      </c>
      <c r="X5" s="83">
        <f t="shared" si="13"/>
        <v>0.53</v>
      </c>
      <c r="Y5" s="83">
        <f t="shared" si="14"/>
        <v>0.5</v>
      </c>
      <c r="Z5" s="83">
        <f t="shared" si="15"/>
        <v>0.53</v>
      </c>
      <c r="AA5" s="83">
        <f t="shared" si="16"/>
        <v>0.47</v>
      </c>
      <c r="AB5" s="83">
        <f t="shared" si="17"/>
        <v>0.56000000000000005</v>
      </c>
      <c r="AC5" s="83">
        <f t="shared" si="18"/>
        <v>0.56000000000000005</v>
      </c>
      <c r="AD5" s="83">
        <f t="shared" si="19"/>
        <v>0.59</v>
      </c>
      <c r="AE5" s="83">
        <f t="shared" si="20"/>
        <v>0.51</v>
      </c>
      <c r="AF5" s="83">
        <f t="shared" si="21"/>
        <v>0.56000000000000005</v>
      </c>
      <c r="AG5" s="83">
        <f t="shared" si="22"/>
        <v>0.46</v>
      </c>
      <c r="AH5" s="83">
        <f t="shared" si="23"/>
        <v>0.5</v>
      </c>
      <c r="AI5" s="83">
        <f t="shared" si="24"/>
        <v>0.53</v>
      </c>
      <c r="AJ5" s="83">
        <f t="shared" si="25"/>
        <v>0.5</v>
      </c>
    </row>
    <row r="6" spans="1:36" ht="12.95" customHeight="1" x14ac:dyDescent="0.15">
      <c r="A6" s="82">
        <v>873</v>
      </c>
      <c r="B6" s="123" t="s">
        <v>54</v>
      </c>
      <c r="C6" s="124"/>
      <c r="D6" s="82">
        <v>16</v>
      </c>
      <c r="E6" s="82">
        <v>17</v>
      </c>
      <c r="F6" s="4">
        <f t="shared" si="0"/>
        <v>0.18</v>
      </c>
      <c r="G6" s="5" t="s">
        <v>82</v>
      </c>
      <c r="H6" s="82" t="s">
        <v>65</v>
      </c>
      <c r="I6" s="5" t="s">
        <v>82</v>
      </c>
      <c r="J6" s="1" t="s">
        <v>15</v>
      </c>
      <c r="K6" s="83">
        <f t="shared" si="1"/>
        <v>0.17</v>
      </c>
      <c r="L6" s="83">
        <f t="shared" si="2"/>
        <v>0.18</v>
      </c>
      <c r="M6" s="83">
        <f t="shared" si="3"/>
        <v>0.18</v>
      </c>
      <c r="N6" s="83">
        <f t="shared" si="4"/>
        <v>0.18</v>
      </c>
      <c r="O6" s="83">
        <f t="shared" si="5"/>
        <v>0.18</v>
      </c>
      <c r="P6" s="83">
        <f t="shared" si="26"/>
        <v>0.18</v>
      </c>
      <c r="Q6" s="83">
        <f t="shared" si="6"/>
        <v>0.16</v>
      </c>
      <c r="R6" s="83">
        <f t="shared" si="7"/>
        <v>0.18</v>
      </c>
      <c r="S6" s="83">
        <f t="shared" si="8"/>
        <v>0.18</v>
      </c>
      <c r="T6" s="83">
        <f t="shared" si="9"/>
        <v>0.19</v>
      </c>
      <c r="U6" s="83">
        <f t="shared" si="10"/>
        <v>0.18</v>
      </c>
      <c r="V6" s="83">
        <f t="shared" si="11"/>
        <v>0.18</v>
      </c>
      <c r="W6" s="83">
        <f t="shared" si="12"/>
        <v>0.17</v>
      </c>
      <c r="X6" s="83">
        <f t="shared" si="13"/>
        <v>0.18</v>
      </c>
      <c r="Y6" s="83">
        <f t="shared" si="14"/>
        <v>0.15</v>
      </c>
      <c r="Z6" s="83">
        <f t="shared" si="15"/>
        <v>0.17</v>
      </c>
      <c r="AA6" s="83">
        <f t="shared" si="16"/>
        <v>0.16</v>
      </c>
      <c r="AB6" s="83">
        <f t="shared" si="17"/>
        <v>0.17</v>
      </c>
      <c r="AC6" s="83">
        <f t="shared" si="18"/>
        <v>0.18</v>
      </c>
      <c r="AD6" s="83">
        <f t="shared" si="19"/>
        <v>0.21</v>
      </c>
      <c r="AE6" s="83">
        <f t="shared" si="20"/>
        <v>0.16</v>
      </c>
      <c r="AF6" s="83">
        <f t="shared" si="21"/>
        <v>0.17</v>
      </c>
      <c r="AG6" s="83">
        <f t="shared" si="22"/>
        <v>0.15</v>
      </c>
      <c r="AH6" s="83">
        <f t="shared" si="23"/>
        <v>0.16</v>
      </c>
      <c r="AI6" s="83">
        <f t="shared" si="24"/>
        <v>0.18</v>
      </c>
      <c r="AJ6" s="83">
        <f t="shared" si="25"/>
        <v>0.16</v>
      </c>
    </row>
    <row r="7" spans="1:36" ht="12.95" customHeight="1" x14ac:dyDescent="0.15">
      <c r="A7" s="82">
        <v>874</v>
      </c>
      <c r="B7" s="123" t="s">
        <v>54</v>
      </c>
      <c r="C7" s="124"/>
      <c r="D7" s="82">
        <v>22</v>
      </c>
      <c r="E7" s="82">
        <v>21</v>
      </c>
      <c r="F7" s="4">
        <f t="shared" si="0"/>
        <v>0.41</v>
      </c>
      <c r="G7" s="43"/>
      <c r="H7" s="82"/>
      <c r="I7" s="43"/>
      <c r="J7" s="1" t="s">
        <v>15</v>
      </c>
      <c r="K7" s="83">
        <f t="shared" si="1"/>
        <v>0.36</v>
      </c>
      <c r="L7" s="83">
        <f t="shared" si="2"/>
        <v>0.4</v>
      </c>
      <c r="M7" s="83">
        <f t="shared" si="3"/>
        <v>0.41</v>
      </c>
      <c r="N7" s="83">
        <f t="shared" si="4"/>
        <v>0.4</v>
      </c>
      <c r="O7" s="83">
        <f t="shared" si="5"/>
        <v>0.4</v>
      </c>
      <c r="P7" s="83">
        <f t="shared" si="26"/>
        <v>0.41</v>
      </c>
      <c r="Q7" s="83">
        <f t="shared" si="6"/>
        <v>0.36</v>
      </c>
      <c r="R7" s="83">
        <f t="shared" si="7"/>
        <v>0.4</v>
      </c>
      <c r="S7" s="83">
        <f t="shared" si="8"/>
        <v>0.41</v>
      </c>
      <c r="T7" s="83">
        <f t="shared" si="9"/>
        <v>0.44</v>
      </c>
      <c r="U7" s="83">
        <f t="shared" si="10"/>
        <v>0.41</v>
      </c>
      <c r="V7" s="83">
        <f t="shared" si="11"/>
        <v>0.41</v>
      </c>
      <c r="W7" s="83">
        <f t="shared" si="12"/>
        <v>0.38</v>
      </c>
      <c r="X7" s="83">
        <f t="shared" si="13"/>
        <v>0.39</v>
      </c>
      <c r="Y7" s="83">
        <f t="shared" si="14"/>
        <v>0.35</v>
      </c>
      <c r="Z7" s="83">
        <f t="shared" si="15"/>
        <v>0.39</v>
      </c>
      <c r="AA7" s="83">
        <f t="shared" si="16"/>
        <v>0.35</v>
      </c>
      <c r="AB7" s="83">
        <f t="shared" si="17"/>
        <v>0.41</v>
      </c>
      <c r="AC7" s="83">
        <f t="shared" si="18"/>
        <v>0.41</v>
      </c>
      <c r="AD7" s="83">
        <f t="shared" si="19"/>
        <v>0.45</v>
      </c>
      <c r="AE7" s="83">
        <f t="shared" si="20"/>
        <v>0.37</v>
      </c>
      <c r="AF7" s="83">
        <f t="shared" si="21"/>
        <v>0.41</v>
      </c>
      <c r="AG7" s="83">
        <f t="shared" si="22"/>
        <v>0.33</v>
      </c>
      <c r="AH7" s="83">
        <f t="shared" si="23"/>
        <v>0.36</v>
      </c>
      <c r="AI7" s="83">
        <f t="shared" si="24"/>
        <v>0.39</v>
      </c>
      <c r="AJ7" s="83">
        <f t="shared" si="25"/>
        <v>0.36</v>
      </c>
    </row>
    <row r="8" spans="1:36" ht="12.95" customHeight="1" x14ac:dyDescent="0.15">
      <c r="A8" s="82">
        <v>875</v>
      </c>
      <c r="B8" s="123" t="s">
        <v>54</v>
      </c>
      <c r="C8" s="124"/>
      <c r="D8" s="82">
        <v>38</v>
      </c>
      <c r="E8" s="82">
        <v>24</v>
      </c>
      <c r="F8" s="4">
        <f t="shared" si="0"/>
        <v>1.22</v>
      </c>
      <c r="G8" s="5"/>
      <c r="H8" s="82"/>
      <c r="I8" s="5"/>
      <c r="J8" s="1" t="s">
        <v>15</v>
      </c>
      <c r="K8" s="83">
        <f t="shared" si="1"/>
        <v>1.08</v>
      </c>
      <c r="L8" s="83">
        <f t="shared" si="2"/>
        <v>1.27</v>
      </c>
      <c r="M8" s="83">
        <f t="shared" si="3"/>
        <v>1.24</v>
      </c>
      <c r="N8" s="83">
        <f t="shared" si="4"/>
        <v>1.22</v>
      </c>
      <c r="O8" s="83">
        <f t="shared" si="5"/>
        <v>1.21</v>
      </c>
      <c r="P8" s="83">
        <f t="shared" si="26"/>
        <v>1.22</v>
      </c>
      <c r="Q8" s="83">
        <f t="shared" si="6"/>
        <v>1.1100000000000001</v>
      </c>
      <c r="R8" s="83">
        <f t="shared" si="7"/>
        <v>1.3</v>
      </c>
      <c r="S8" s="83">
        <f t="shared" si="8"/>
        <v>1.26</v>
      </c>
      <c r="T8" s="83">
        <f t="shared" si="9"/>
        <v>1.31</v>
      </c>
      <c r="U8" s="83">
        <f t="shared" si="10"/>
        <v>1.31</v>
      </c>
      <c r="V8" s="83">
        <f t="shared" si="11"/>
        <v>1.34</v>
      </c>
      <c r="W8" s="83">
        <f t="shared" si="12"/>
        <v>1.2</v>
      </c>
      <c r="X8" s="83">
        <f t="shared" si="13"/>
        <v>1.21</v>
      </c>
      <c r="Y8" s="83">
        <f t="shared" si="14"/>
        <v>1.21</v>
      </c>
      <c r="Z8" s="83">
        <f t="shared" si="15"/>
        <v>1.21</v>
      </c>
      <c r="AA8" s="83">
        <f t="shared" si="16"/>
        <v>1.05</v>
      </c>
      <c r="AB8" s="83">
        <f t="shared" si="17"/>
        <v>1.37</v>
      </c>
      <c r="AC8" s="83">
        <f t="shared" si="18"/>
        <v>1.34</v>
      </c>
      <c r="AD8" s="83">
        <f t="shared" si="19"/>
        <v>1.28</v>
      </c>
      <c r="AE8" s="83">
        <f t="shared" si="20"/>
        <v>1.22</v>
      </c>
      <c r="AF8" s="83">
        <f t="shared" si="21"/>
        <v>1.28</v>
      </c>
      <c r="AG8" s="83">
        <f t="shared" si="22"/>
        <v>1.08</v>
      </c>
      <c r="AH8" s="83">
        <f t="shared" si="23"/>
        <v>1.19</v>
      </c>
      <c r="AI8" s="83">
        <f t="shared" si="24"/>
        <v>1.2</v>
      </c>
      <c r="AJ8" s="83">
        <f t="shared" si="25"/>
        <v>1.19</v>
      </c>
    </row>
    <row r="9" spans="1:36" ht="12.95" customHeight="1" x14ac:dyDescent="0.15">
      <c r="A9" s="82">
        <v>876</v>
      </c>
      <c r="B9" s="123" t="s">
        <v>54</v>
      </c>
      <c r="C9" s="124"/>
      <c r="D9" s="82">
        <v>22</v>
      </c>
      <c r="E9" s="82">
        <v>21</v>
      </c>
      <c r="F9" s="4">
        <f t="shared" si="0"/>
        <v>0.41</v>
      </c>
      <c r="G9" s="5" t="s">
        <v>72</v>
      </c>
      <c r="H9" s="82" t="s">
        <v>65</v>
      </c>
      <c r="I9" s="5" t="s">
        <v>72</v>
      </c>
      <c r="J9" s="1" t="s">
        <v>15</v>
      </c>
      <c r="K9" s="83">
        <f t="shared" si="1"/>
        <v>0.36</v>
      </c>
      <c r="L9" s="83">
        <f t="shared" si="2"/>
        <v>0.4</v>
      </c>
      <c r="M9" s="83">
        <f t="shared" si="3"/>
        <v>0.41</v>
      </c>
      <c r="N9" s="83">
        <f t="shared" si="4"/>
        <v>0.4</v>
      </c>
      <c r="O9" s="83">
        <f t="shared" si="5"/>
        <v>0.4</v>
      </c>
      <c r="P9" s="83">
        <f t="shared" si="26"/>
        <v>0.41</v>
      </c>
      <c r="Q9" s="83">
        <f t="shared" si="6"/>
        <v>0.36</v>
      </c>
      <c r="R9" s="83">
        <f t="shared" si="7"/>
        <v>0.4</v>
      </c>
      <c r="S9" s="83">
        <f t="shared" si="8"/>
        <v>0.41</v>
      </c>
      <c r="T9" s="83">
        <f t="shared" si="9"/>
        <v>0.44</v>
      </c>
      <c r="U9" s="83">
        <f t="shared" si="10"/>
        <v>0.41</v>
      </c>
      <c r="V9" s="83">
        <f t="shared" si="11"/>
        <v>0.41</v>
      </c>
      <c r="W9" s="83">
        <f t="shared" si="12"/>
        <v>0.38</v>
      </c>
      <c r="X9" s="83">
        <f t="shared" si="13"/>
        <v>0.39</v>
      </c>
      <c r="Y9" s="83">
        <f t="shared" si="14"/>
        <v>0.35</v>
      </c>
      <c r="Z9" s="83">
        <f t="shared" si="15"/>
        <v>0.39</v>
      </c>
      <c r="AA9" s="83">
        <f t="shared" si="16"/>
        <v>0.35</v>
      </c>
      <c r="AB9" s="83">
        <f t="shared" si="17"/>
        <v>0.41</v>
      </c>
      <c r="AC9" s="83">
        <f t="shared" si="18"/>
        <v>0.41</v>
      </c>
      <c r="AD9" s="83">
        <f t="shared" si="19"/>
        <v>0.45</v>
      </c>
      <c r="AE9" s="83">
        <f t="shared" si="20"/>
        <v>0.37</v>
      </c>
      <c r="AF9" s="83">
        <f t="shared" si="21"/>
        <v>0.41</v>
      </c>
      <c r="AG9" s="83">
        <f t="shared" si="22"/>
        <v>0.33</v>
      </c>
      <c r="AH9" s="83">
        <f t="shared" si="23"/>
        <v>0.36</v>
      </c>
      <c r="AI9" s="83">
        <f t="shared" si="24"/>
        <v>0.39</v>
      </c>
      <c r="AJ9" s="83">
        <f t="shared" si="25"/>
        <v>0.36</v>
      </c>
    </row>
    <row r="10" spans="1:36" ht="12.95" customHeight="1" x14ac:dyDescent="0.15">
      <c r="A10" s="82">
        <v>877</v>
      </c>
      <c r="B10" s="123" t="s">
        <v>54</v>
      </c>
      <c r="C10" s="124"/>
      <c r="D10" s="82">
        <v>18</v>
      </c>
      <c r="E10" s="82">
        <v>19</v>
      </c>
      <c r="F10" s="4">
        <f t="shared" si="0"/>
        <v>0.25</v>
      </c>
      <c r="G10" s="5" t="s">
        <v>72</v>
      </c>
      <c r="H10" s="82" t="s">
        <v>65</v>
      </c>
      <c r="I10" s="5" t="s">
        <v>72</v>
      </c>
      <c r="J10" s="1" t="s">
        <v>15</v>
      </c>
      <c r="K10" s="83">
        <f t="shared" si="1"/>
        <v>0.23</v>
      </c>
      <c r="L10" s="83">
        <f t="shared" si="2"/>
        <v>0.25</v>
      </c>
      <c r="M10" s="83">
        <f t="shared" si="3"/>
        <v>0.26</v>
      </c>
      <c r="N10" s="83">
        <f t="shared" si="4"/>
        <v>0.25</v>
      </c>
      <c r="O10" s="83">
        <f t="shared" si="5"/>
        <v>0.25</v>
      </c>
      <c r="P10" s="83">
        <f t="shared" si="26"/>
        <v>0.25</v>
      </c>
      <c r="Q10" s="83">
        <f t="shared" si="6"/>
        <v>0.23</v>
      </c>
      <c r="R10" s="83">
        <f t="shared" si="7"/>
        <v>0.25</v>
      </c>
      <c r="S10" s="83">
        <f t="shared" si="8"/>
        <v>0.26</v>
      </c>
      <c r="T10" s="83">
        <f t="shared" si="9"/>
        <v>0.27</v>
      </c>
      <c r="U10" s="83">
        <f t="shared" si="10"/>
        <v>0.25</v>
      </c>
      <c r="V10" s="83">
        <f t="shared" si="11"/>
        <v>0.25</v>
      </c>
      <c r="W10" s="83">
        <f t="shared" si="12"/>
        <v>0.24</v>
      </c>
      <c r="X10" s="83">
        <f t="shared" si="13"/>
        <v>0.25</v>
      </c>
      <c r="Y10" s="83">
        <f t="shared" si="14"/>
        <v>0.22</v>
      </c>
      <c r="Z10" s="83">
        <f t="shared" si="15"/>
        <v>0.24</v>
      </c>
      <c r="AA10" s="83">
        <f t="shared" si="16"/>
        <v>0.22</v>
      </c>
      <c r="AB10" s="83">
        <f t="shared" si="17"/>
        <v>0.25</v>
      </c>
      <c r="AC10" s="83">
        <f t="shared" si="18"/>
        <v>0.25</v>
      </c>
      <c r="AD10" s="83">
        <f t="shared" si="19"/>
        <v>0.28999999999999998</v>
      </c>
      <c r="AE10" s="83">
        <f t="shared" si="20"/>
        <v>0.23</v>
      </c>
      <c r="AF10" s="83">
        <f t="shared" si="21"/>
        <v>0.25</v>
      </c>
      <c r="AG10" s="83">
        <f t="shared" si="22"/>
        <v>0.21</v>
      </c>
      <c r="AH10" s="83">
        <f t="shared" si="23"/>
        <v>0.22</v>
      </c>
      <c r="AI10" s="83">
        <f t="shared" si="24"/>
        <v>0.24</v>
      </c>
      <c r="AJ10" s="83">
        <f t="shared" si="25"/>
        <v>0.22</v>
      </c>
    </row>
    <row r="11" spans="1:36" ht="12.95" customHeight="1" x14ac:dyDescent="0.15">
      <c r="A11" s="82">
        <v>878</v>
      </c>
      <c r="B11" s="123" t="s">
        <v>54</v>
      </c>
      <c r="C11" s="124"/>
      <c r="D11" s="82">
        <v>24</v>
      </c>
      <c r="E11" s="82">
        <v>20</v>
      </c>
      <c r="F11" s="4">
        <f t="shared" si="0"/>
        <v>0.45</v>
      </c>
      <c r="G11" s="5"/>
      <c r="H11" s="82"/>
      <c r="I11" s="82"/>
      <c r="J11" s="1" t="s">
        <v>15</v>
      </c>
      <c r="K11" s="83">
        <f t="shared" si="1"/>
        <v>0.4</v>
      </c>
      <c r="L11" s="83">
        <f t="shared" si="2"/>
        <v>0.45</v>
      </c>
      <c r="M11" s="83">
        <f t="shared" si="3"/>
        <v>0.45</v>
      </c>
      <c r="N11" s="83">
        <f t="shared" si="4"/>
        <v>0.45</v>
      </c>
      <c r="O11" s="83">
        <f t="shared" si="5"/>
        <v>0.44</v>
      </c>
      <c r="P11" s="83">
        <f t="shared" si="26"/>
        <v>0.45</v>
      </c>
      <c r="Q11" s="83">
        <f t="shared" si="6"/>
        <v>0.4</v>
      </c>
      <c r="R11" s="83">
        <f t="shared" si="7"/>
        <v>0.45</v>
      </c>
      <c r="S11" s="83">
        <f t="shared" si="8"/>
        <v>0.45</v>
      </c>
      <c r="T11" s="83">
        <f t="shared" si="9"/>
        <v>0.48</v>
      </c>
      <c r="U11" s="83">
        <f t="shared" si="10"/>
        <v>0.45</v>
      </c>
      <c r="V11" s="83">
        <f t="shared" si="11"/>
        <v>0.46</v>
      </c>
      <c r="W11" s="83">
        <f t="shared" si="12"/>
        <v>0.43</v>
      </c>
      <c r="X11" s="83">
        <f t="shared" si="13"/>
        <v>0.44</v>
      </c>
      <c r="Y11" s="83">
        <f t="shared" si="14"/>
        <v>0.4</v>
      </c>
      <c r="Z11" s="83">
        <f t="shared" si="15"/>
        <v>0.44</v>
      </c>
      <c r="AA11" s="83">
        <f t="shared" si="16"/>
        <v>0.39</v>
      </c>
      <c r="AB11" s="83">
        <f t="shared" si="17"/>
        <v>0.46</v>
      </c>
      <c r="AC11" s="83">
        <f t="shared" si="18"/>
        <v>0.46</v>
      </c>
      <c r="AD11" s="83">
        <f t="shared" si="19"/>
        <v>0.49</v>
      </c>
      <c r="AE11" s="83">
        <f t="shared" si="20"/>
        <v>0.42</v>
      </c>
      <c r="AF11" s="83">
        <f t="shared" si="21"/>
        <v>0.46</v>
      </c>
      <c r="AG11" s="83">
        <f t="shared" si="22"/>
        <v>0.38</v>
      </c>
      <c r="AH11" s="83">
        <f t="shared" si="23"/>
        <v>0.41</v>
      </c>
      <c r="AI11" s="83">
        <f t="shared" si="24"/>
        <v>0.43</v>
      </c>
      <c r="AJ11" s="83">
        <f t="shared" si="25"/>
        <v>0.41</v>
      </c>
    </row>
    <row r="12" spans="1:36" ht="12.95" customHeight="1" x14ac:dyDescent="0.15">
      <c r="A12" s="82">
        <v>879</v>
      </c>
      <c r="B12" s="123" t="s">
        <v>54</v>
      </c>
      <c r="C12" s="124"/>
      <c r="D12" s="82">
        <v>26</v>
      </c>
      <c r="E12" s="82">
        <v>21</v>
      </c>
      <c r="F12" s="4">
        <f t="shared" si="0"/>
        <v>0.55000000000000004</v>
      </c>
      <c r="G12" s="43"/>
      <c r="H12" s="82"/>
      <c r="I12" s="82"/>
      <c r="J12" s="1" t="s">
        <v>15</v>
      </c>
      <c r="K12" s="83">
        <f t="shared" si="1"/>
        <v>0.49</v>
      </c>
      <c r="L12" s="83">
        <f t="shared" si="2"/>
        <v>0.55000000000000004</v>
      </c>
      <c r="M12" s="83">
        <f t="shared" si="3"/>
        <v>0.55000000000000004</v>
      </c>
      <c r="N12" s="83">
        <f t="shared" si="4"/>
        <v>0.54</v>
      </c>
      <c r="O12" s="83">
        <f t="shared" si="5"/>
        <v>0.54</v>
      </c>
      <c r="P12" s="83">
        <f t="shared" si="26"/>
        <v>0.55000000000000004</v>
      </c>
      <c r="Q12" s="83">
        <f t="shared" si="6"/>
        <v>0.49</v>
      </c>
      <c r="R12" s="83">
        <f t="shared" si="7"/>
        <v>0.55000000000000004</v>
      </c>
      <c r="S12" s="83">
        <f t="shared" si="8"/>
        <v>0.55000000000000004</v>
      </c>
      <c r="T12" s="83">
        <f t="shared" si="9"/>
        <v>0.57999999999999996</v>
      </c>
      <c r="U12" s="83">
        <f t="shared" si="10"/>
        <v>0.55000000000000004</v>
      </c>
      <c r="V12" s="83">
        <f t="shared" si="11"/>
        <v>0.56000000000000005</v>
      </c>
      <c r="W12" s="83">
        <f t="shared" si="12"/>
        <v>0.52</v>
      </c>
      <c r="X12" s="83">
        <f t="shared" si="13"/>
        <v>0.53</v>
      </c>
      <c r="Y12" s="83">
        <f t="shared" si="14"/>
        <v>0.5</v>
      </c>
      <c r="Z12" s="83">
        <f t="shared" si="15"/>
        <v>0.53</v>
      </c>
      <c r="AA12" s="83">
        <f t="shared" si="16"/>
        <v>0.47</v>
      </c>
      <c r="AB12" s="83">
        <f t="shared" si="17"/>
        <v>0.56000000000000005</v>
      </c>
      <c r="AC12" s="83">
        <f t="shared" si="18"/>
        <v>0.56000000000000005</v>
      </c>
      <c r="AD12" s="83">
        <f t="shared" si="19"/>
        <v>0.59</v>
      </c>
      <c r="AE12" s="83">
        <f t="shared" si="20"/>
        <v>0.51</v>
      </c>
      <c r="AF12" s="83">
        <f t="shared" si="21"/>
        <v>0.56000000000000005</v>
      </c>
      <c r="AG12" s="83">
        <f t="shared" si="22"/>
        <v>0.46</v>
      </c>
      <c r="AH12" s="83">
        <f t="shared" si="23"/>
        <v>0.5</v>
      </c>
      <c r="AI12" s="83">
        <f t="shared" si="24"/>
        <v>0.53</v>
      </c>
      <c r="AJ12" s="83">
        <f t="shared" si="25"/>
        <v>0.5</v>
      </c>
    </row>
    <row r="13" spans="1:36" ht="12.95" customHeight="1" x14ac:dyDescent="0.15">
      <c r="A13" s="82">
        <v>880</v>
      </c>
      <c r="B13" s="123" t="s">
        <v>54</v>
      </c>
      <c r="C13" s="124"/>
      <c r="D13" s="82">
        <v>16</v>
      </c>
      <c r="E13" s="82">
        <v>18</v>
      </c>
      <c r="F13" s="4">
        <f t="shared" si="0"/>
        <v>0.19</v>
      </c>
      <c r="G13" s="5" t="s">
        <v>77</v>
      </c>
      <c r="H13" s="82"/>
      <c r="I13" s="82"/>
      <c r="J13" s="1" t="s">
        <v>15</v>
      </c>
      <c r="K13" s="83">
        <f t="shared" si="1"/>
        <v>0.18</v>
      </c>
      <c r="L13" s="83">
        <f t="shared" si="2"/>
        <v>0.19</v>
      </c>
      <c r="M13" s="83">
        <f t="shared" si="3"/>
        <v>0.2</v>
      </c>
      <c r="N13" s="83">
        <f t="shared" si="4"/>
        <v>0.19</v>
      </c>
      <c r="O13" s="83">
        <f t="shared" si="5"/>
        <v>0.19</v>
      </c>
      <c r="P13" s="83">
        <f t="shared" si="26"/>
        <v>0.19</v>
      </c>
      <c r="Q13" s="83">
        <f t="shared" si="6"/>
        <v>0.17</v>
      </c>
      <c r="R13" s="83">
        <f t="shared" si="7"/>
        <v>0.19</v>
      </c>
      <c r="S13" s="83">
        <f t="shared" si="8"/>
        <v>0.2</v>
      </c>
      <c r="T13" s="83">
        <f t="shared" si="9"/>
        <v>0.21</v>
      </c>
      <c r="U13" s="83">
        <f t="shared" si="10"/>
        <v>0.19</v>
      </c>
      <c r="V13" s="83">
        <f t="shared" si="11"/>
        <v>0.19</v>
      </c>
      <c r="W13" s="83">
        <f t="shared" si="12"/>
        <v>0.18</v>
      </c>
      <c r="X13" s="83">
        <f t="shared" si="13"/>
        <v>0.19</v>
      </c>
      <c r="Y13" s="83">
        <f t="shared" si="14"/>
        <v>0.16</v>
      </c>
      <c r="Z13" s="83">
        <f t="shared" si="15"/>
        <v>0.18</v>
      </c>
      <c r="AA13" s="83">
        <f t="shared" si="16"/>
        <v>0.17</v>
      </c>
      <c r="AB13" s="83">
        <f t="shared" si="17"/>
        <v>0.18</v>
      </c>
      <c r="AC13" s="83">
        <f t="shared" si="18"/>
        <v>0.19</v>
      </c>
      <c r="AD13" s="83">
        <f t="shared" si="19"/>
        <v>0.23</v>
      </c>
      <c r="AE13" s="83">
        <f t="shared" si="20"/>
        <v>0.17</v>
      </c>
      <c r="AF13" s="83">
        <f t="shared" si="21"/>
        <v>0.18</v>
      </c>
      <c r="AG13" s="83">
        <f t="shared" si="22"/>
        <v>0.16</v>
      </c>
      <c r="AH13" s="83">
        <f t="shared" si="23"/>
        <v>0.17</v>
      </c>
      <c r="AI13" s="83">
        <f t="shared" si="24"/>
        <v>0.19</v>
      </c>
      <c r="AJ13" s="83">
        <f t="shared" si="25"/>
        <v>0.17</v>
      </c>
    </row>
    <row r="14" spans="1:36" ht="12.95" customHeight="1" x14ac:dyDescent="0.15">
      <c r="A14" s="82">
        <v>881</v>
      </c>
      <c r="B14" s="123" t="s">
        <v>54</v>
      </c>
      <c r="C14" s="124"/>
      <c r="D14" s="82">
        <v>36</v>
      </c>
      <c r="E14" s="82">
        <v>24</v>
      </c>
      <c r="F14" s="4">
        <f t="shared" si="0"/>
        <v>1.1000000000000001</v>
      </c>
      <c r="G14" s="5"/>
      <c r="H14" s="82"/>
      <c r="I14" s="82"/>
      <c r="J14" s="1" t="s">
        <v>15</v>
      </c>
      <c r="K14" s="83">
        <f t="shared" si="1"/>
        <v>0.98</v>
      </c>
      <c r="L14" s="83">
        <f t="shared" si="2"/>
        <v>1.1499999999999999</v>
      </c>
      <c r="M14" s="83">
        <f t="shared" si="3"/>
        <v>1.1299999999999999</v>
      </c>
      <c r="N14" s="83">
        <f t="shared" si="4"/>
        <v>1.1000000000000001</v>
      </c>
      <c r="O14" s="83">
        <f t="shared" si="5"/>
        <v>1.1000000000000001</v>
      </c>
      <c r="P14" s="83">
        <f t="shared" si="26"/>
        <v>1.1000000000000001</v>
      </c>
      <c r="Q14" s="83">
        <f t="shared" si="6"/>
        <v>1</v>
      </c>
      <c r="R14" s="83">
        <f t="shared" si="7"/>
        <v>1.17</v>
      </c>
      <c r="S14" s="83">
        <f t="shared" si="8"/>
        <v>1.1399999999999999</v>
      </c>
      <c r="T14" s="83">
        <f t="shared" si="9"/>
        <v>1.2</v>
      </c>
      <c r="U14" s="83">
        <f t="shared" si="10"/>
        <v>1.2</v>
      </c>
      <c r="V14" s="83">
        <f t="shared" si="11"/>
        <v>1.2</v>
      </c>
      <c r="W14" s="83">
        <f t="shared" si="12"/>
        <v>1.08</v>
      </c>
      <c r="X14" s="83">
        <f t="shared" si="13"/>
        <v>1.1000000000000001</v>
      </c>
      <c r="Y14" s="83">
        <f t="shared" si="14"/>
        <v>1.08</v>
      </c>
      <c r="Z14" s="83">
        <f t="shared" si="15"/>
        <v>1.1000000000000001</v>
      </c>
      <c r="AA14" s="83">
        <f t="shared" si="16"/>
        <v>0.96</v>
      </c>
      <c r="AB14" s="83">
        <f t="shared" si="17"/>
        <v>1.23</v>
      </c>
      <c r="AC14" s="83">
        <f t="shared" si="18"/>
        <v>1.21</v>
      </c>
      <c r="AD14" s="83">
        <f t="shared" si="19"/>
        <v>1.17</v>
      </c>
      <c r="AE14" s="83">
        <f t="shared" si="20"/>
        <v>1.1000000000000001</v>
      </c>
      <c r="AF14" s="83">
        <f t="shared" si="21"/>
        <v>1.17</v>
      </c>
      <c r="AG14" s="83">
        <f t="shared" si="22"/>
        <v>0.97</v>
      </c>
      <c r="AH14" s="83">
        <f t="shared" si="23"/>
        <v>1.07</v>
      </c>
      <c r="AI14" s="83">
        <f t="shared" si="24"/>
        <v>1.0900000000000001</v>
      </c>
      <c r="AJ14" s="83">
        <f t="shared" si="25"/>
        <v>1.07</v>
      </c>
    </row>
    <row r="15" spans="1:36" ht="12.95" customHeight="1" x14ac:dyDescent="0.15">
      <c r="A15" s="82">
        <v>882</v>
      </c>
      <c r="B15" s="123" t="s">
        <v>54</v>
      </c>
      <c r="C15" s="124"/>
      <c r="D15" s="82">
        <v>30</v>
      </c>
      <c r="E15" s="82">
        <v>24</v>
      </c>
      <c r="F15" s="4">
        <f t="shared" si="0"/>
        <v>0.82</v>
      </c>
      <c r="G15" s="82"/>
      <c r="H15" s="82"/>
      <c r="I15" s="82"/>
      <c r="J15" s="1" t="s">
        <v>15</v>
      </c>
      <c r="K15" s="83">
        <f t="shared" si="1"/>
        <v>0.72</v>
      </c>
      <c r="L15" s="83">
        <f t="shared" si="2"/>
        <v>0.82</v>
      </c>
      <c r="M15" s="83">
        <f t="shared" si="3"/>
        <v>0.82</v>
      </c>
      <c r="N15" s="83">
        <f t="shared" si="4"/>
        <v>0.8</v>
      </c>
      <c r="O15" s="83">
        <f t="shared" si="5"/>
        <v>0.79</v>
      </c>
      <c r="P15" s="83">
        <f t="shared" si="26"/>
        <v>0.82</v>
      </c>
      <c r="Q15" s="83">
        <f t="shared" si="6"/>
        <v>0.72</v>
      </c>
      <c r="R15" s="83">
        <f t="shared" si="7"/>
        <v>0.83</v>
      </c>
      <c r="S15" s="83">
        <f t="shared" si="8"/>
        <v>0.83</v>
      </c>
      <c r="T15" s="83">
        <f t="shared" si="9"/>
        <v>0.88</v>
      </c>
      <c r="U15" s="83">
        <f t="shared" si="10"/>
        <v>0.83</v>
      </c>
      <c r="V15" s="83">
        <f t="shared" si="11"/>
        <v>0.84</v>
      </c>
      <c r="W15" s="83">
        <f t="shared" si="12"/>
        <v>0.77</v>
      </c>
      <c r="X15" s="83">
        <f t="shared" si="13"/>
        <v>0.79</v>
      </c>
      <c r="Y15" s="83">
        <f t="shared" si="14"/>
        <v>0.75</v>
      </c>
      <c r="Z15" s="83">
        <f t="shared" si="15"/>
        <v>0.79</v>
      </c>
      <c r="AA15" s="83">
        <f t="shared" si="16"/>
        <v>0.69</v>
      </c>
      <c r="AB15" s="83">
        <f t="shared" si="17"/>
        <v>0.86</v>
      </c>
      <c r="AC15" s="83">
        <f t="shared" si="18"/>
        <v>0.85</v>
      </c>
      <c r="AD15" s="83">
        <f t="shared" si="19"/>
        <v>0.87</v>
      </c>
      <c r="AE15" s="83">
        <f t="shared" si="20"/>
        <v>0.78</v>
      </c>
      <c r="AF15" s="83">
        <f t="shared" si="21"/>
        <v>0.85</v>
      </c>
      <c r="AG15" s="83">
        <f t="shared" si="22"/>
        <v>0.68</v>
      </c>
      <c r="AH15" s="83">
        <f t="shared" si="23"/>
        <v>0.75</v>
      </c>
      <c r="AI15" s="83">
        <f t="shared" si="24"/>
        <v>0.78</v>
      </c>
      <c r="AJ15" s="83">
        <f t="shared" si="25"/>
        <v>0.75</v>
      </c>
    </row>
    <row r="16" spans="1:36" ht="12.95" customHeight="1" x14ac:dyDescent="0.15">
      <c r="A16" s="82">
        <v>883</v>
      </c>
      <c r="B16" s="123" t="s">
        <v>54</v>
      </c>
      <c r="C16" s="124"/>
      <c r="D16" s="82">
        <v>24</v>
      </c>
      <c r="E16" s="82">
        <v>22</v>
      </c>
      <c r="F16" s="4">
        <f t="shared" si="0"/>
        <v>0.5</v>
      </c>
      <c r="G16" s="5"/>
      <c r="H16" s="82"/>
      <c r="I16" s="82"/>
      <c r="J16" s="1" t="s">
        <v>15</v>
      </c>
      <c r="K16" s="83">
        <f t="shared" si="1"/>
        <v>0.44</v>
      </c>
      <c r="L16" s="83">
        <f t="shared" si="2"/>
        <v>0.5</v>
      </c>
      <c r="M16" s="83">
        <f t="shared" si="3"/>
        <v>0.5</v>
      </c>
      <c r="N16" s="83">
        <f t="shared" si="4"/>
        <v>0.49</v>
      </c>
      <c r="O16" s="83">
        <f t="shared" si="5"/>
        <v>0.49</v>
      </c>
      <c r="P16" s="83">
        <f t="shared" si="26"/>
        <v>0.5</v>
      </c>
      <c r="Q16" s="83">
        <f t="shared" si="6"/>
        <v>0.44</v>
      </c>
      <c r="R16" s="83">
        <f t="shared" si="7"/>
        <v>0.49</v>
      </c>
      <c r="S16" s="83">
        <f t="shared" si="8"/>
        <v>0.5</v>
      </c>
      <c r="T16" s="83">
        <f t="shared" si="9"/>
        <v>0.54</v>
      </c>
      <c r="U16" s="83">
        <f t="shared" si="10"/>
        <v>0.5</v>
      </c>
      <c r="V16" s="83">
        <f t="shared" si="11"/>
        <v>0.5</v>
      </c>
      <c r="W16" s="83">
        <f t="shared" si="12"/>
        <v>0.47</v>
      </c>
      <c r="X16" s="83">
        <f t="shared" si="13"/>
        <v>0.48</v>
      </c>
      <c r="Y16" s="83">
        <f t="shared" si="14"/>
        <v>0.44</v>
      </c>
      <c r="Z16" s="83">
        <f t="shared" si="15"/>
        <v>0.48</v>
      </c>
      <c r="AA16" s="83">
        <f t="shared" si="16"/>
        <v>0.42</v>
      </c>
      <c r="AB16" s="83">
        <f t="shared" si="17"/>
        <v>0.5</v>
      </c>
      <c r="AC16" s="83">
        <f t="shared" si="18"/>
        <v>0.51</v>
      </c>
      <c r="AD16" s="83">
        <f t="shared" si="19"/>
        <v>0.55000000000000004</v>
      </c>
      <c r="AE16" s="83">
        <f t="shared" si="20"/>
        <v>0.46</v>
      </c>
      <c r="AF16" s="83">
        <f t="shared" si="21"/>
        <v>0.51</v>
      </c>
      <c r="AG16" s="83">
        <f t="shared" si="22"/>
        <v>0.41</v>
      </c>
      <c r="AH16" s="83">
        <f t="shared" si="23"/>
        <v>0.45</v>
      </c>
      <c r="AI16" s="83">
        <f t="shared" si="24"/>
        <v>0.48</v>
      </c>
      <c r="AJ16" s="83">
        <f t="shared" si="25"/>
        <v>0.45</v>
      </c>
    </row>
    <row r="17" spans="1:36" ht="12.95" customHeight="1" x14ac:dyDescent="0.15">
      <c r="A17" s="82"/>
      <c r="B17" s="123"/>
      <c r="C17" s="124"/>
      <c r="D17" s="82"/>
      <c r="E17" s="82"/>
      <c r="F17" s="4" t="str">
        <f t="shared" si="0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43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43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82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180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25</v>
      </c>
      <c r="D49" s="14" t="str">
        <f>IF(D47&gt;0,ROUND(SUMIF(G4:G43,"*下層*",D4:D43)/D47,0),"")</f>
        <v/>
      </c>
      <c r="E49" s="14">
        <f>ROUND(SUM(D4:D43)/E47,0)</f>
        <v>25</v>
      </c>
      <c r="F49" s="13"/>
      <c r="G49" s="15">
        <f>C49</f>
        <v>25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7.49</v>
      </c>
      <c r="D50" s="16">
        <f>SUMIF(G4:G43,"*下層*",F4:F43)</f>
        <v>0</v>
      </c>
      <c r="E50" s="4">
        <f>SUM(F4:F43)</f>
        <v>7.49</v>
      </c>
      <c r="F50" s="13"/>
      <c r="G50" s="17">
        <f>C50*100</f>
        <v>749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形状比＝84、Sr＝13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19</v>
      </c>
      <c r="D55" s="14" t="str">
        <f>IF(D54&gt;0,ROUND(SUMIF(H4:H43,"▲",E4:E43)/D54,0),"")</f>
        <v/>
      </c>
      <c r="E55" s="14">
        <f>ROUND(SUMIF(H4:H43,"*",E4:E43)/E54,0)</f>
        <v>19</v>
      </c>
      <c r="F55" s="13"/>
      <c r="G55" s="15">
        <f>C55</f>
        <v>19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0.84</v>
      </c>
      <c r="D57" s="16">
        <f>SUMIF(H4:H43,"▲",F4:F43)</f>
        <v>0</v>
      </c>
      <c r="E57" s="16">
        <f>SUM(C57:D57)</f>
        <v>0.84</v>
      </c>
      <c r="F57" s="13"/>
      <c r="G57" s="19">
        <f>C57*100</f>
        <v>84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23.1</v>
      </c>
      <c r="D61" s="20" t="str">
        <f>IF(D47&gt;0,ROUND(D54/D47*100,1),"")</f>
        <v/>
      </c>
      <c r="E61" s="20">
        <f>ROUND(E54/E47*100,1)</f>
        <v>23.1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11.2</v>
      </c>
      <c r="D62" s="20" t="str">
        <f>IF(D47&gt;0,ROUND(D57/D50*100,1),"")</f>
        <v/>
      </c>
      <c r="E62" s="20">
        <f>ROUND(E57/E50*100,1)</f>
        <v>11.2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6.65</v>
      </c>
      <c r="D69" s="16" t="str">
        <f>IF(D66&gt;0,D50-D57,"")</f>
        <v/>
      </c>
      <c r="E69" s="4">
        <f>SUM(C69:D69)</f>
        <v>6.65</v>
      </c>
      <c r="F69" s="13"/>
      <c r="G69" s="17">
        <f>C69*100</f>
        <v>665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71" priority="16" stopIfTrue="1">
      <formula>AND(($H4="スギ"),(#REF!&lt;12))</formula>
    </cfRule>
  </conditionalFormatting>
  <conditionalFormatting sqref="L4:L43">
    <cfRule type="expression" dxfId="270" priority="15" stopIfTrue="1">
      <formula>AND(($H4="スギ"),(#REF!&lt;22),(#REF!&gt;=12))</formula>
    </cfRule>
  </conditionalFormatting>
  <conditionalFormatting sqref="M4:M43">
    <cfRule type="expression" dxfId="269" priority="14" stopIfTrue="1">
      <formula>AND(($H4="スギ"),(#REF!&lt;32),(#REF!&gt;=22))</formula>
    </cfRule>
  </conditionalFormatting>
  <conditionalFormatting sqref="N4:N43">
    <cfRule type="expression" dxfId="268" priority="13" stopIfTrue="1">
      <formula>AND(($H4="スギ"),(#REF!&lt;42),(#REF!&gt;=32))</formula>
    </cfRule>
  </conditionalFormatting>
  <conditionalFormatting sqref="U4:U43 Z4:AF43 AJ4:AJ43 O4:P43">
    <cfRule type="expression" dxfId="267" priority="12" stopIfTrue="1">
      <formula>AND(($H4="スギ"),(#REF!&gt;=42))</formula>
    </cfRule>
  </conditionalFormatting>
  <conditionalFormatting sqref="Q4:Q43 AA4:AA43">
    <cfRule type="expression" dxfId="266" priority="11" stopIfTrue="1">
      <formula>AND(($H4="ヒノキ"),(#REF!&lt;12))</formula>
    </cfRule>
  </conditionalFormatting>
  <conditionalFormatting sqref="R4:R43 AB4:AE43">
    <cfRule type="expression" dxfId="265" priority="10" stopIfTrue="1">
      <formula>AND(($H4="ヒノキ"),(#REF!&lt;22),(#REF!&gt;=12))</formula>
    </cfRule>
  </conditionalFormatting>
  <conditionalFormatting sqref="S4:S43">
    <cfRule type="expression" dxfId="264" priority="9" stopIfTrue="1">
      <formula>AND(($H4="ヒノキ"),(#REF!&lt;32),(#REF!&gt;=22))</formula>
    </cfRule>
  </conditionalFormatting>
  <conditionalFormatting sqref="T4:U43 Z4:AF43 AJ4:AJ43">
    <cfRule type="expression" dxfId="263" priority="8" stopIfTrue="1">
      <formula>AND(($H4="ヒノキ"),(#REF!&gt;=32))</formula>
    </cfRule>
  </conditionalFormatting>
  <conditionalFormatting sqref="V4:V43 AA4:AA43">
    <cfRule type="expression" dxfId="262" priority="7" stopIfTrue="1">
      <formula>AND(($H4="アカマツ"),(#REF!&lt;12))</formula>
    </cfRule>
  </conditionalFormatting>
  <conditionalFormatting sqref="W4:W43 AB4:AB43">
    <cfRule type="expression" dxfId="261" priority="6" stopIfTrue="1">
      <formula>AND(($H4="アカマツ"),(#REF!&lt;22),(#REF!&gt;=12))</formula>
    </cfRule>
  </conditionalFormatting>
  <conditionalFormatting sqref="X4:X43 AC4:AC43">
    <cfRule type="expression" dxfId="260" priority="5" stopIfTrue="1">
      <formula>AND(($H4="アカマツ"),(#REF!&lt;42),(#REF!&gt;=22))</formula>
    </cfRule>
  </conditionalFormatting>
  <conditionalFormatting sqref="Y4:AF43 AJ4:AJ43">
    <cfRule type="expression" dxfId="259" priority="4" stopIfTrue="1">
      <formula>AND(($H4="アカマツ"),(#REF!&gt;=42))</formula>
    </cfRule>
  </conditionalFormatting>
  <conditionalFormatting sqref="AG4:AG43">
    <cfRule type="expression" dxfId="258" priority="3" stopIfTrue="1">
      <formula>AND(($H4&lt;&gt;"スギ"),($H4&lt;&gt;"ヒノキ"),($H4&lt;&gt;"アカマツ"),(#REF!&lt;12))</formula>
    </cfRule>
  </conditionalFormatting>
  <conditionalFormatting sqref="AH4:AH43">
    <cfRule type="expression" dxfId="2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U90"/>
  <sheetViews>
    <sheetView zoomScaleNormal="100" zoomScaleSheetLayoutView="100" workbookViewId="0">
      <selection activeCell="P25" sqref="P25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181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22" t="s">
        <v>182</v>
      </c>
      <c r="E2" s="22" t="s">
        <v>184</v>
      </c>
      <c r="F2" s="22"/>
      <c r="G2" s="22"/>
      <c r="H2" s="22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183</v>
      </c>
      <c r="E3" s="23" t="s">
        <v>185</v>
      </c>
      <c r="F3" s="23"/>
      <c r="G3" s="23"/>
      <c r="H3" s="23"/>
      <c r="I3" s="23"/>
      <c r="J3" s="23"/>
    </row>
    <row r="5" spans="1:21" ht="14.25" x14ac:dyDescent="0.15">
      <c r="A5" s="136" t="str">
        <f>D1</f>
        <v>S-22スギ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5" t="s">
        <v>18</v>
      </c>
      <c r="D8" s="146"/>
      <c r="E8" s="146"/>
      <c r="F8" s="146"/>
      <c r="G8" s="146"/>
      <c r="H8" s="146"/>
      <c r="I8" s="146"/>
      <c r="J8" s="146"/>
      <c r="K8" s="147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No.36</v>
      </c>
      <c r="E9" s="26" t="str">
        <f t="shared" si="0"/>
        <v>No.37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13</v>
      </c>
      <c r="D10" s="82">
        <f ca="1">IF(D$2&lt;&gt;"",INDIRECT(D$2&amp;"!C47"),"")</f>
        <v>13</v>
      </c>
      <c r="E10" s="82">
        <f t="shared" ref="E10:J10" ca="1" si="1">IF(E$2&lt;&gt;"",INDIRECT(E$2&amp;"!C47"),"")</f>
        <v>13</v>
      </c>
      <c r="F10" s="82" t="str">
        <f t="shared" ca="1" si="1"/>
        <v/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1300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21</v>
      </c>
      <c r="D11" s="82">
        <f t="shared" ref="D11:J11" ca="1" si="2">IF(D$2&lt;&gt;"",INDIRECT(D$2&amp;"!C48"),"")</f>
        <v>20</v>
      </c>
      <c r="E11" s="82">
        <f t="shared" ca="1" si="2"/>
        <v>21</v>
      </c>
      <c r="F11" s="82" t="str">
        <f t="shared" ca="1" si="2"/>
        <v/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21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25</v>
      </c>
      <c r="D12" s="82">
        <f t="shared" ref="D12:J12" ca="1" si="3">IF(D$2&lt;&gt;"",INDIRECT(D$2&amp;"!C49"),"")</f>
        <v>25</v>
      </c>
      <c r="E12" s="82">
        <f t="shared" ca="1" si="3"/>
        <v>25</v>
      </c>
      <c r="F12" s="82" t="str">
        <f t="shared" ca="1" si="3"/>
        <v/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25</v>
      </c>
    </row>
    <row r="13" spans="1:21" ht="12.75" customHeight="1" x14ac:dyDescent="0.15">
      <c r="A13" s="121" t="s">
        <v>25</v>
      </c>
      <c r="B13" s="122"/>
      <c r="C13" s="4">
        <f ca="1">ROUND(AVERAGE(D13:J13),3)</f>
        <v>7.2750000000000004</v>
      </c>
      <c r="D13" s="30">
        <f t="shared" ref="D13:J13" ca="1" si="4">IF(D$2&lt;&gt;"",INDIRECT(D$2&amp;"!C50"),"")</f>
        <v>7.0600000000000005</v>
      </c>
      <c r="E13" s="30">
        <f t="shared" ca="1" si="4"/>
        <v>7.49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727.5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形状比＝84、Sr＝13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No.36</v>
      </c>
      <c r="E17" s="26" t="str">
        <f t="shared" si="5"/>
        <v>No.37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0</v>
      </c>
      <c r="F18" s="82" t="str">
        <f t="shared" ca="1" si="6"/>
        <v/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82" t="str">
        <f t="shared" ref="D19:J19" ca="1" si="7">IF(D$2&lt;&gt;"",INDIRECT(D$2&amp;"!D48"),"")</f>
        <v/>
      </c>
      <c r="E19" s="82" t="str">
        <f t="shared" ca="1" si="7"/>
        <v/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82" t="str">
        <f t="shared" ref="D20:J20" ca="1" si="8">IF(D$2&lt;&gt;"",INDIRECT(D$2&amp;"!D49"),"")</f>
        <v/>
      </c>
      <c r="E20" s="82" t="str">
        <f t="shared" ca="1" si="8"/>
        <v/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No.36</v>
      </c>
      <c r="E24" s="26" t="str">
        <f t="shared" si="10"/>
        <v>No.37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13</v>
      </c>
      <c r="D25" s="82">
        <f t="shared" ref="D25:J25" ca="1" si="11">IF(D$2&lt;&gt;"",INDIRECT(D$2&amp;"!E47"),"")</f>
        <v>13</v>
      </c>
      <c r="E25" s="82">
        <f t="shared" ca="1" si="11"/>
        <v>13</v>
      </c>
      <c r="F25" s="82" t="str">
        <f t="shared" ca="1" si="11"/>
        <v/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21</v>
      </c>
      <c r="D26" s="82">
        <f t="shared" ref="D26:J26" ca="1" si="12">IF(D$2&lt;&gt;"",INDIRECT(D$2&amp;"!E48"),"")</f>
        <v>20</v>
      </c>
      <c r="E26" s="82">
        <f t="shared" ca="1" si="12"/>
        <v>21</v>
      </c>
      <c r="F26" s="82" t="str">
        <f t="shared" ca="1" si="12"/>
        <v/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25</v>
      </c>
      <c r="D27" s="82">
        <f t="shared" ref="D27:J27" ca="1" si="13">IF(D$2&lt;&gt;"",INDIRECT(D$2&amp;"!E49"),"")</f>
        <v>25</v>
      </c>
      <c r="E27" s="82">
        <f t="shared" ca="1" si="13"/>
        <v>25</v>
      </c>
      <c r="F27" s="82" t="str">
        <f t="shared" ca="1" si="13"/>
        <v/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7.2750000000000004</v>
      </c>
      <c r="D28" s="30">
        <f t="shared" ref="D28:J28" ca="1" si="14">IF(D$2&lt;&gt;"",INDIRECT(D$2&amp;"!E50"),"")</f>
        <v>7.0600000000000005</v>
      </c>
      <c r="E28" s="30">
        <f t="shared" ca="1" si="14"/>
        <v>7.49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No.36</v>
      </c>
      <c r="E32" s="26" t="str">
        <f t="shared" si="15"/>
        <v>No.37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3</v>
      </c>
      <c r="D33" s="82">
        <f t="shared" ref="D33:J33" ca="1" si="16">IF(D$2&lt;&gt;"",INDIRECT(D$2&amp;"!C54"),"")</f>
        <v>3</v>
      </c>
      <c r="E33" s="82">
        <f t="shared" ca="1" si="16"/>
        <v>3</v>
      </c>
      <c r="F33" s="82" t="str">
        <f t="shared" ca="1" si="16"/>
        <v/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300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21</v>
      </c>
      <c r="D34" s="82">
        <f t="shared" ref="D34:J34" ca="1" si="17">IF(D$2&lt;&gt;"",INDIRECT(D$2&amp;"!C55"),"")</f>
        <v>22</v>
      </c>
      <c r="E34" s="82">
        <f t="shared" ca="1" si="17"/>
        <v>19</v>
      </c>
      <c r="F34" s="82" t="str">
        <f t="shared" ca="1" si="17"/>
        <v/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21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24</v>
      </c>
      <c r="D35" s="82">
        <f t="shared" ref="D35:J35" ca="1" si="18">IF(D$2&lt;&gt;"",INDIRECT(D$2&amp;"!C56"),"")</f>
        <v>29</v>
      </c>
      <c r="E35" s="82">
        <f t="shared" ca="1" si="18"/>
        <v>19</v>
      </c>
      <c r="F35" s="82" t="str">
        <f t="shared" ca="1" si="18"/>
        <v/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24</v>
      </c>
    </row>
    <row r="36" spans="1:21" ht="12.75" customHeight="1" x14ac:dyDescent="0.15">
      <c r="A36" s="121" t="s">
        <v>25</v>
      </c>
      <c r="B36" s="122"/>
      <c r="C36" s="4">
        <f ca="1">ROUND(AVERAGE(D36:J36),3)</f>
        <v>1.47</v>
      </c>
      <c r="D36" s="30">
        <f t="shared" ref="D36:J36" ca="1" si="19">IF(D$2&lt;&gt;"",INDIRECT(D$2&amp;"!C57"),"")</f>
        <v>2.1</v>
      </c>
      <c r="E36" s="30">
        <f t="shared" ca="1" si="19"/>
        <v>0.84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147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No.36</v>
      </c>
      <c r="E39" s="26" t="str">
        <f t="shared" si="20"/>
        <v>No.37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82">
        <f t="shared" ref="D40:J40" ca="1" si="21">IF(D$2&lt;&gt;"",INDIRECT(D$2&amp;"!D54"),"")</f>
        <v>0</v>
      </c>
      <c r="E40" s="82">
        <f t="shared" ca="1" si="21"/>
        <v>0</v>
      </c>
      <c r="F40" s="82" t="str">
        <f t="shared" ca="1" si="21"/>
        <v/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82" t="str">
        <f t="shared" ref="D41:J41" ca="1" si="22">IF(D$2&lt;&gt;"",INDIRECT(D$2&amp;"!D55"),"")</f>
        <v/>
      </c>
      <c r="E41" s="82" t="str">
        <f t="shared" ca="1" si="22"/>
        <v/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82" t="str">
        <f t="shared" ref="D42:J42" ca="1" si="23">IF(D$2&lt;&gt;"",INDIRECT(D$2&amp;"!D56"),"")</f>
        <v/>
      </c>
      <c r="E42" s="82" t="str">
        <f t="shared" ca="1" si="23"/>
        <v/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No.36</v>
      </c>
      <c r="E46" s="26" t="str">
        <f t="shared" si="25"/>
        <v>No.37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3</v>
      </c>
      <c r="D47" s="82">
        <f t="shared" ref="D47:J47" ca="1" si="26">IF(D$2&lt;&gt;"",INDIRECT(D$2&amp;"!E54"),"")</f>
        <v>3</v>
      </c>
      <c r="E47" s="82">
        <f t="shared" ca="1" si="26"/>
        <v>3</v>
      </c>
      <c r="F47" s="82" t="str">
        <f t="shared" ca="1" si="26"/>
        <v/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21</v>
      </c>
      <c r="D48" s="82">
        <f t="shared" ref="D48:J48" ca="1" si="27">IF(D$2&lt;&gt;"",INDIRECT(D$2&amp;"!E55"),"")</f>
        <v>22</v>
      </c>
      <c r="E48" s="82">
        <f t="shared" ca="1" si="27"/>
        <v>19</v>
      </c>
      <c r="F48" s="82" t="str">
        <f t="shared" ca="1" si="27"/>
        <v/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24</v>
      </c>
      <c r="D49" s="82">
        <f t="shared" ref="D49:J49" ca="1" si="28">IF(D$2&lt;&gt;"",INDIRECT(D$2&amp;"!E56"),"")</f>
        <v>29</v>
      </c>
      <c r="E49" s="82">
        <f t="shared" ca="1" si="28"/>
        <v>19</v>
      </c>
      <c r="F49" s="82" t="str">
        <f t="shared" ca="1" si="28"/>
        <v/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1.47</v>
      </c>
      <c r="D50" s="30">
        <f t="shared" ref="D50:J50" ca="1" si="29">IF(D$2&lt;&gt;"",INDIRECT(D$2&amp;"!E57"),"")</f>
        <v>2.1</v>
      </c>
      <c r="E50" s="30">
        <f t="shared" ca="1" si="29"/>
        <v>0.84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23.1</v>
      </c>
      <c r="D54" s="14" t="str">
        <f ca="1">IF($C$18=0,"",ROUND((C40/C18*100),1))</f>
        <v/>
      </c>
      <c r="E54" s="35">
        <f ca="1">ROUND((C47/C25*100),1)</f>
        <v>23.1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20.2</v>
      </c>
      <c r="D55" s="14" t="str">
        <f ca="1">IF($C$18=0,"",ROUND((C43/C21)*100,1))</f>
        <v/>
      </c>
      <c r="E55" s="35">
        <f ca="1">ROUND((C50/C28)*100,1)</f>
        <v>20.2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No.36</v>
      </c>
      <c r="E59" s="26" t="str">
        <f t="shared" si="30"/>
        <v>No.37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10</v>
      </c>
      <c r="D60" s="82">
        <f t="shared" ref="D60:J60" ca="1" si="31">IF(D$2&lt;&gt;"",INDIRECT(D$2&amp;"!C66"),"")</f>
        <v>10</v>
      </c>
      <c r="E60" s="82">
        <f t="shared" ca="1" si="31"/>
        <v>10</v>
      </c>
      <c r="F60" s="82" t="str">
        <f t="shared" ca="1" si="31"/>
        <v/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1000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21</v>
      </c>
      <c r="D61" s="82">
        <f t="shared" ref="D61:J61" ca="1" si="32">IF(D$2&lt;&gt;"",INDIRECT(D$2&amp;"!C67"),"")</f>
        <v>19</v>
      </c>
      <c r="E61" s="82">
        <f t="shared" ca="1" si="32"/>
        <v>22</v>
      </c>
      <c r="F61" s="82" t="str">
        <f t="shared" ca="1" si="32"/>
        <v/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21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26</v>
      </c>
      <c r="D62" s="82">
        <f t="shared" ref="D62:J62" ca="1" si="33">IF(D$2&lt;&gt;"",INDIRECT(D$2&amp;"!C68"),"")</f>
        <v>24</v>
      </c>
      <c r="E62" s="82">
        <f t="shared" ca="1" si="33"/>
        <v>27</v>
      </c>
      <c r="F62" s="82" t="str">
        <f t="shared" ca="1" si="33"/>
        <v/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26</v>
      </c>
    </row>
    <row r="63" spans="1:21" ht="12.75" customHeight="1" x14ac:dyDescent="0.15">
      <c r="A63" s="121" t="s">
        <v>25</v>
      </c>
      <c r="B63" s="122"/>
      <c r="C63" s="4">
        <f ca="1">ROUND(AVERAGE(D63:J63),3)</f>
        <v>5.8049999999999997</v>
      </c>
      <c r="D63" s="30">
        <f t="shared" ref="D63:J63" ca="1" si="34">IF(D$2&lt;&gt;"",INDIRECT(D$2&amp;"!C69"),"")</f>
        <v>4.9600000000000009</v>
      </c>
      <c r="E63" s="30">
        <f t="shared" ca="1" si="34"/>
        <v>6.65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580.5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形状比＝81、Sr＝15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No.36</v>
      </c>
      <c r="E67" s="26" t="str">
        <f t="shared" si="35"/>
        <v>No.37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 t="str">
        <f t="shared" ca="1" si="36"/>
        <v/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No.36</v>
      </c>
      <c r="E74" s="26" t="str">
        <f t="shared" si="40"/>
        <v>No.37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10</v>
      </c>
      <c r="D75" s="82">
        <f t="shared" ref="D75:J75" ca="1" si="41">IF(D$2&lt;&gt;"",INDIRECT(D$2&amp;"!E66"),"")</f>
        <v>10</v>
      </c>
      <c r="E75" s="82">
        <f t="shared" ca="1" si="41"/>
        <v>10</v>
      </c>
      <c r="F75" s="82" t="str">
        <f t="shared" ca="1" si="41"/>
        <v/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21</v>
      </c>
      <c r="D76" s="82">
        <f t="shared" ref="D76:J76" ca="1" si="42">IF(D$2&lt;&gt;"",INDIRECT(D$2&amp;"!E67"),"")</f>
        <v>19</v>
      </c>
      <c r="E76" s="82">
        <f t="shared" ca="1" si="42"/>
        <v>22</v>
      </c>
      <c r="F76" s="82" t="str">
        <f t="shared" ca="1" si="42"/>
        <v/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26</v>
      </c>
      <c r="D77" s="82">
        <f t="shared" ref="D77:J77" ca="1" si="43">IF(D$2&lt;&gt;"",INDIRECT(D$2&amp;"!E68"),"")</f>
        <v>24</v>
      </c>
      <c r="E77" s="82">
        <f t="shared" ca="1" si="43"/>
        <v>27</v>
      </c>
      <c r="F77" s="82" t="str">
        <f t="shared" ca="1" si="43"/>
        <v/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5.8049999999999997</v>
      </c>
      <c r="D78" s="30">
        <f t="shared" ref="D78:J78" ca="1" si="44">IF(D$2&lt;&gt;"",INDIRECT(D$2&amp;"!E69"),"")</f>
        <v>4.9600000000000009</v>
      </c>
      <c r="E78" s="30">
        <f t="shared" ca="1" si="44"/>
        <v>6.65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9D5EC"/>
  </sheetPr>
  <dimension ref="A1:AJ120"/>
  <sheetViews>
    <sheetView showGridLines="0" view="pageBreakPreview" topLeftCell="A16" zoomScaleNormal="85" zoomScaleSheetLayoutView="100" workbookViewId="0">
      <selection activeCell="I11" sqref="I1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186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961</v>
      </c>
      <c r="B4" s="123" t="s">
        <v>56</v>
      </c>
      <c r="C4" s="124"/>
      <c r="D4" s="82">
        <v>20</v>
      </c>
      <c r="E4" s="82">
        <v>14</v>
      </c>
      <c r="F4" s="4">
        <f t="shared" ref="F4:F43" si="0">IF(D4&gt;0,IF(B4="スギ",P4,IF(B4="ヒノキ",U4,IF(B4="アカマツ",Z4,IF(B4="カラマツ",AF4,AJ4)))),"")</f>
        <v>0.22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</v>
      </c>
      <c r="L4" s="83">
        <f t="shared" ref="L4:L43" si="2">ROUND(10^(-5+0.73504+1.83346*LOG(D4)+1.06569*LOG(E4)),2)</f>
        <v>0.22</v>
      </c>
      <c r="M4" s="83">
        <f t="shared" ref="M4:M43" si="3">ROUND(10^(-5+0.71514+1.74357*LOG(D4)+1.17719*LOG(E4)),2)</f>
        <v>0.22</v>
      </c>
      <c r="N4" s="83">
        <f t="shared" ref="N4:N43" si="4">ROUND(10^(-5+0.82956+1.76381*LOG(D4)+1.06412*LOG(E4)),2)</f>
        <v>0.22</v>
      </c>
      <c r="O4" s="83">
        <f t="shared" ref="O4:O43" si="5">ROUND(10^(-5+0.88226+1.79204*LOG(D4)+0.99303*LOG(E4)),2)</f>
        <v>0.22</v>
      </c>
      <c r="P4" s="83">
        <f>HLOOKUP($D4,K$3:O$43,MATCH($A4,$A$3:$A$43,0),1)</f>
        <v>0.22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83">
        <f t="shared" ref="R4:R43" si="7">ROUND(10^(1.905709*LOG(D4)+1.011385*LOG(E4)-4.293729),2)</f>
        <v>0.22</v>
      </c>
      <c r="S4" s="83">
        <f t="shared" ref="S4:S43" si="8">ROUND(10^(1.771888*LOG(D4)+1.138415*LOG(E4)-4.271259),2)</f>
        <v>0.22</v>
      </c>
      <c r="T4" s="83">
        <f t="shared" ref="T4:T43" si="9">ROUND(10^(1.671519*LOG(D4)+1.363617*LOG(E4)-4.404407),2)</f>
        <v>0.22</v>
      </c>
      <c r="U4" s="83">
        <f t="shared" ref="U4:U43" si="10">HLOOKUP($D4,Q$3:T$43,MATCH($A4,$A$3:$A$43,0),1)</f>
        <v>0.22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83">
        <f t="shared" ref="W4:W43" si="12">ROUND(10^(-4.155639+1.847898*LOG(D4)+0.951955*LOG(E4)),2)</f>
        <v>0.22</v>
      </c>
      <c r="X4" s="83">
        <f t="shared" ref="X4:X43" si="13">ROUND(10^(-4.194535+1.804172*LOG(D4)+1.034248*LOG(E4)),2)</f>
        <v>0.22</v>
      </c>
      <c r="Y4" s="83">
        <f t="shared" ref="Y4:Y43" si="14">ROUND(10^(-4.42347+2.006485*LOG(D4)+0.967757*LOG(E4)),2)</f>
        <v>0.2</v>
      </c>
      <c r="Z4" s="83">
        <f t="shared" ref="Z4:Z43" si="15">HLOOKUP($D4,V$3:Y$43,MATCH($A4,$A$3:$A$43,0),1)</f>
        <v>0.22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83">
        <f t="shared" ref="AB4:AB43" si="17">ROUND(10^(1.979213*LOG(D4)+0.998347*LOG(E4)-4.369281),2)</f>
        <v>0.22</v>
      </c>
      <c r="AC4" s="83">
        <f t="shared" ref="AC4:AC43" si="18">ROUND(10^(1.904401*LOG(D4)+1.062478*LOG(E4)-4.348104),2)</f>
        <v>0.22</v>
      </c>
      <c r="AD4" s="83">
        <f t="shared" ref="AD4:AD43" si="19">ROUND(10^(1.640825*LOG(D4)+1.080387*LOG(E4)-3.976731),2)</f>
        <v>0.25</v>
      </c>
      <c r="AE4" s="83">
        <f t="shared" ref="AE4:AE43" si="20">ROUND(10^(1.90887*LOG(D4)+1.088002*LOG(E4)-4.431495),2)</f>
        <v>0.2</v>
      </c>
      <c r="AF4" s="83">
        <f t="shared" ref="AF4:AF43" si="21">HLOOKUP($D4,AA$3:AE$43,MATCH($A4,$A$3:$A$43,0),1)</f>
        <v>0.22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83">
        <f t="shared" ref="AH4:AH43" si="23">ROUND(10^(1.93813902*LOG(D4)+0.96697002*LOG(E4)-4.32216295),2)</f>
        <v>0.2</v>
      </c>
      <c r="AI4" s="83">
        <f t="shared" ref="AI4:AI43" si="24">ROUND(10^(1.82464098*LOG(D4)+0.97625989*LOG(E4)-4.15096808),2)</f>
        <v>0.22</v>
      </c>
      <c r="AJ4" s="83">
        <f t="shared" ref="AJ4:AJ43" si="25">HLOOKUP($D4,AG$3:AI$43,MATCH($A4,$A$3:$A$43,0),1)</f>
        <v>0.2</v>
      </c>
    </row>
    <row r="5" spans="1:36" ht="12.95" customHeight="1" x14ac:dyDescent="0.15">
      <c r="A5" s="82">
        <v>962</v>
      </c>
      <c r="B5" s="123" t="s">
        <v>56</v>
      </c>
      <c r="C5" s="124"/>
      <c r="D5" s="82">
        <v>28</v>
      </c>
      <c r="E5" s="82">
        <v>16</v>
      </c>
      <c r="F5" s="4">
        <f t="shared" si="0"/>
        <v>0.46</v>
      </c>
      <c r="G5" s="5"/>
      <c r="H5" s="82"/>
      <c r="I5" s="82"/>
      <c r="J5" s="1" t="s">
        <v>15</v>
      </c>
      <c r="K5" s="83">
        <f t="shared" si="1"/>
        <v>0.42</v>
      </c>
      <c r="L5" s="83">
        <f t="shared" si="2"/>
        <v>0.47</v>
      </c>
      <c r="M5" s="83">
        <f t="shared" si="3"/>
        <v>0.45</v>
      </c>
      <c r="N5" s="83">
        <f t="shared" si="4"/>
        <v>0.46</v>
      </c>
      <c r="O5" s="83">
        <f t="shared" si="5"/>
        <v>0.47</v>
      </c>
      <c r="P5" s="83">
        <f t="shared" ref="P5:P43" si="26">HLOOKUP($D5,K$3:O$43,MATCH(A5,$A$3:$A$43,0),1)</f>
        <v>0.45</v>
      </c>
      <c r="Q5" s="83">
        <f t="shared" si="6"/>
        <v>0.43</v>
      </c>
      <c r="R5" s="83">
        <f t="shared" si="7"/>
        <v>0.48</v>
      </c>
      <c r="S5" s="83">
        <f t="shared" si="8"/>
        <v>0.46</v>
      </c>
      <c r="T5" s="83">
        <f t="shared" si="9"/>
        <v>0.45</v>
      </c>
      <c r="U5" s="83">
        <f t="shared" si="10"/>
        <v>0.46</v>
      </c>
      <c r="V5" s="83">
        <f t="shared" si="11"/>
        <v>0.5</v>
      </c>
      <c r="W5" s="83">
        <f t="shared" si="12"/>
        <v>0.46</v>
      </c>
      <c r="X5" s="83">
        <f t="shared" si="13"/>
        <v>0.46</v>
      </c>
      <c r="Y5" s="83">
        <f t="shared" si="14"/>
        <v>0.44</v>
      </c>
      <c r="Z5" s="83">
        <f t="shared" si="15"/>
        <v>0.46</v>
      </c>
      <c r="AA5" s="83">
        <f t="shared" si="16"/>
        <v>0.41</v>
      </c>
      <c r="AB5" s="83">
        <f t="shared" si="17"/>
        <v>0.5</v>
      </c>
      <c r="AC5" s="83">
        <f t="shared" si="18"/>
        <v>0.49</v>
      </c>
      <c r="AD5" s="83">
        <f t="shared" si="19"/>
        <v>0.5</v>
      </c>
      <c r="AE5" s="83">
        <f t="shared" si="20"/>
        <v>0.44</v>
      </c>
      <c r="AF5" s="83">
        <f t="shared" si="21"/>
        <v>0.49</v>
      </c>
      <c r="AG5" s="83">
        <f t="shared" si="22"/>
        <v>0.42</v>
      </c>
      <c r="AH5" s="83">
        <f t="shared" si="23"/>
        <v>0.44</v>
      </c>
      <c r="AI5" s="83">
        <f t="shared" si="24"/>
        <v>0.46</v>
      </c>
      <c r="AJ5" s="83">
        <f t="shared" si="25"/>
        <v>0.44</v>
      </c>
    </row>
    <row r="6" spans="1:36" ht="12.95" customHeight="1" x14ac:dyDescent="0.15">
      <c r="A6" s="82">
        <v>963</v>
      </c>
      <c r="B6" s="123" t="s">
        <v>56</v>
      </c>
      <c r="C6" s="124"/>
      <c r="D6" s="82">
        <v>18</v>
      </c>
      <c r="E6" s="82">
        <v>14</v>
      </c>
      <c r="F6" s="4">
        <f t="shared" si="0"/>
        <v>0.18</v>
      </c>
      <c r="G6" s="82" t="s">
        <v>187</v>
      </c>
      <c r="H6" s="82" t="s">
        <v>65</v>
      </c>
      <c r="I6" s="98" t="s">
        <v>187</v>
      </c>
      <c r="J6" s="1" t="s">
        <v>15</v>
      </c>
      <c r="K6" s="83">
        <f t="shared" si="1"/>
        <v>0.17</v>
      </c>
      <c r="L6" s="83">
        <f t="shared" si="2"/>
        <v>0.18</v>
      </c>
      <c r="M6" s="83">
        <f t="shared" si="3"/>
        <v>0.18</v>
      </c>
      <c r="N6" s="83">
        <f t="shared" si="4"/>
        <v>0.18</v>
      </c>
      <c r="O6" s="83">
        <f t="shared" si="5"/>
        <v>0.19</v>
      </c>
      <c r="P6" s="83">
        <f t="shared" si="26"/>
        <v>0.18</v>
      </c>
      <c r="Q6" s="83">
        <f t="shared" si="6"/>
        <v>0.17</v>
      </c>
      <c r="R6" s="83">
        <f t="shared" si="7"/>
        <v>0.18</v>
      </c>
      <c r="S6" s="83">
        <f t="shared" si="8"/>
        <v>0.18</v>
      </c>
      <c r="T6" s="83">
        <f t="shared" si="9"/>
        <v>0.18</v>
      </c>
      <c r="U6" s="83">
        <f t="shared" si="10"/>
        <v>0.18</v>
      </c>
      <c r="V6" s="83">
        <f t="shared" si="11"/>
        <v>0.19</v>
      </c>
      <c r="W6" s="83">
        <f t="shared" si="12"/>
        <v>0.18</v>
      </c>
      <c r="X6" s="83">
        <f t="shared" si="13"/>
        <v>0.18</v>
      </c>
      <c r="Y6" s="83">
        <f t="shared" si="14"/>
        <v>0.16</v>
      </c>
      <c r="Z6" s="83">
        <f t="shared" si="15"/>
        <v>0.18</v>
      </c>
      <c r="AA6" s="83">
        <f t="shared" si="16"/>
        <v>0.16</v>
      </c>
      <c r="AB6" s="83">
        <f t="shared" si="17"/>
        <v>0.18</v>
      </c>
      <c r="AC6" s="83">
        <f t="shared" si="18"/>
        <v>0.18</v>
      </c>
      <c r="AD6" s="83">
        <f t="shared" si="19"/>
        <v>0.21</v>
      </c>
      <c r="AE6" s="83">
        <f t="shared" si="20"/>
        <v>0.16</v>
      </c>
      <c r="AF6" s="83">
        <f t="shared" si="21"/>
        <v>0.18</v>
      </c>
      <c r="AG6" s="83">
        <f t="shared" si="22"/>
        <v>0.16</v>
      </c>
      <c r="AH6" s="83">
        <f t="shared" si="23"/>
        <v>0.17</v>
      </c>
      <c r="AI6" s="83">
        <f t="shared" si="24"/>
        <v>0.18</v>
      </c>
      <c r="AJ6" s="83">
        <f t="shared" si="25"/>
        <v>0.17</v>
      </c>
    </row>
    <row r="7" spans="1:36" ht="12.95" customHeight="1" x14ac:dyDescent="0.15">
      <c r="A7" s="82">
        <v>964</v>
      </c>
      <c r="B7" s="123" t="s">
        <v>56</v>
      </c>
      <c r="C7" s="124"/>
      <c r="D7" s="82">
        <v>16</v>
      </c>
      <c r="E7" s="82">
        <v>13</v>
      </c>
      <c r="F7" s="4">
        <f t="shared" si="0"/>
        <v>0.13</v>
      </c>
      <c r="G7" s="5"/>
      <c r="H7" s="82"/>
      <c r="I7" s="5"/>
      <c r="J7" s="1" t="s">
        <v>15</v>
      </c>
      <c r="K7" s="83">
        <f t="shared" si="1"/>
        <v>0.13</v>
      </c>
      <c r="L7" s="83">
        <f t="shared" si="2"/>
        <v>0.13</v>
      </c>
      <c r="M7" s="83">
        <f t="shared" si="3"/>
        <v>0.13</v>
      </c>
      <c r="N7" s="83">
        <f t="shared" si="4"/>
        <v>0.14000000000000001</v>
      </c>
      <c r="O7" s="83">
        <f t="shared" si="5"/>
        <v>0.14000000000000001</v>
      </c>
      <c r="P7" s="83">
        <f t="shared" si="26"/>
        <v>0.13</v>
      </c>
      <c r="Q7" s="83">
        <f t="shared" si="6"/>
        <v>0.13</v>
      </c>
      <c r="R7" s="83">
        <f t="shared" si="7"/>
        <v>0.13</v>
      </c>
      <c r="S7" s="83">
        <f t="shared" si="8"/>
        <v>0.14000000000000001</v>
      </c>
      <c r="T7" s="83">
        <f t="shared" si="9"/>
        <v>0.13</v>
      </c>
      <c r="U7" s="83">
        <f t="shared" si="10"/>
        <v>0.13</v>
      </c>
      <c r="V7" s="83">
        <f t="shared" si="11"/>
        <v>0.14000000000000001</v>
      </c>
      <c r="W7" s="83">
        <f t="shared" si="12"/>
        <v>0.13</v>
      </c>
      <c r="X7" s="83">
        <f t="shared" si="13"/>
        <v>0.13</v>
      </c>
      <c r="Y7" s="83">
        <f t="shared" si="14"/>
        <v>0.12</v>
      </c>
      <c r="Z7" s="83">
        <f t="shared" si="15"/>
        <v>0.13</v>
      </c>
      <c r="AA7" s="83">
        <f t="shared" si="16"/>
        <v>0.12</v>
      </c>
      <c r="AB7" s="83">
        <f t="shared" si="17"/>
        <v>0.13</v>
      </c>
      <c r="AC7" s="83">
        <f t="shared" si="18"/>
        <v>0.13</v>
      </c>
      <c r="AD7" s="83">
        <f t="shared" si="19"/>
        <v>0.16</v>
      </c>
      <c r="AE7" s="83">
        <f t="shared" si="20"/>
        <v>0.12</v>
      </c>
      <c r="AF7" s="83">
        <f t="shared" si="21"/>
        <v>0.13</v>
      </c>
      <c r="AG7" s="83">
        <f t="shared" si="22"/>
        <v>0.12</v>
      </c>
      <c r="AH7" s="83">
        <f t="shared" si="23"/>
        <v>0.12</v>
      </c>
      <c r="AI7" s="83">
        <f t="shared" si="24"/>
        <v>0.14000000000000001</v>
      </c>
      <c r="AJ7" s="83">
        <f t="shared" si="25"/>
        <v>0.12</v>
      </c>
    </row>
    <row r="8" spans="1:36" ht="12.95" customHeight="1" x14ac:dyDescent="0.15">
      <c r="A8" s="82">
        <v>965</v>
      </c>
      <c r="B8" s="123" t="s">
        <v>56</v>
      </c>
      <c r="C8" s="124"/>
      <c r="D8" s="82">
        <v>26</v>
      </c>
      <c r="E8" s="82">
        <v>16</v>
      </c>
      <c r="F8" s="4">
        <f t="shared" si="0"/>
        <v>0.4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0.37</v>
      </c>
      <c r="L8" s="83">
        <f t="shared" si="2"/>
        <v>0.41</v>
      </c>
      <c r="M8" s="83">
        <f t="shared" si="3"/>
        <v>0.4</v>
      </c>
      <c r="N8" s="83">
        <f t="shared" si="4"/>
        <v>0.4</v>
      </c>
      <c r="O8" s="83">
        <f t="shared" si="5"/>
        <v>0.41</v>
      </c>
      <c r="P8" s="83">
        <f t="shared" si="26"/>
        <v>0.4</v>
      </c>
      <c r="Q8" s="83">
        <f t="shared" si="6"/>
        <v>0.37</v>
      </c>
      <c r="R8" s="83">
        <f t="shared" si="7"/>
        <v>0.42</v>
      </c>
      <c r="S8" s="83">
        <f t="shared" si="8"/>
        <v>0.4</v>
      </c>
      <c r="T8" s="83">
        <f t="shared" si="9"/>
        <v>0.4</v>
      </c>
      <c r="U8" s="83">
        <f t="shared" si="10"/>
        <v>0.4</v>
      </c>
      <c r="V8" s="83">
        <f t="shared" si="11"/>
        <v>0.44</v>
      </c>
      <c r="W8" s="83">
        <f t="shared" si="12"/>
        <v>0.4</v>
      </c>
      <c r="X8" s="83">
        <f t="shared" si="13"/>
        <v>0.4</v>
      </c>
      <c r="Y8" s="83">
        <f t="shared" si="14"/>
        <v>0.38</v>
      </c>
      <c r="Z8" s="83">
        <f t="shared" si="15"/>
        <v>0.4</v>
      </c>
      <c r="AA8" s="83">
        <f t="shared" si="16"/>
        <v>0.36</v>
      </c>
      <c r="AB8" s="83">
        <f t="shared" si="17"/>
        <v>0.43</v>
      </c>
      <c r="AC8" s="83">
        <f t="shared" si="18"/>
        <v>0.42</v>
      </c>
      <c r="AD8" s="83">
        <f t="shared" si="19"/>
        <v>0.44</v>
      </c>
      <c r="AE8" s="83">
        <f t="shared" si="20"/>
        <v>0.38</v>
      </c>
      <c r="AF8" s="83">
        <f t="shared" si="21"/>
        <v>0.42</v>
      </c>
      <c r="AG8" s="83">
        <f t="shared" si="22"/>
        <v>0.37</v>
      </c>
      <c r="AH8" s="83">
        <f t="shared" si="23"/>
        <v>0.38</v>
      </c>
      <c r="AI8" s="83">
        <f t="shared" si="24"/>
        <v>0.4</v>
      </c>
      <c r="AJ8" s="83">
        <f t="shared" si="25"/>
        <v>0.38</v>
      </c>
    </row>
    <row r="9" spans="1:36" ht="12.95" customHeight="1" x14ac:dyDescent="0.15">
      <c r="A9" s="82">
        <v>966</v>
      </c>
      <c r="B9" s="123" t="s">
        <v>56</v>
      </c>
      <c r="C9" s="124"/>
      <c r="D9" s="82">
        <v>20</v>
      </c>
      <c r="E9" s="82">
        <v>16</v>
      </c>
      <c r="F9" s="4">
        <f t="shared" si="0"/>
        <v>0.25</v>
      </c>
      <c r="G9" s="5"/>
      <c r="H9" s="82"/>
      <c r="I9" s="82"/>
      <c r="J9" s="1" t="s">
        <v>15</v>
      </c>
      <c r="K9" s="83">
        <f t="shared" si="1"/>
        <v>0.23</v>
      </c>
      <c r="L9" s="83">
        <f t="shared" si="2"/>
        <v>0.25</v>
      </c>
      <c r="M9" s="83">
        <f t="shared" si="3"/>
        <v>0.25</v>
      </c>
      <c r="N9" s="83">
        <f t="shared" si="4"/>
        <v>0.25</v>
      </c>
      <c r="O9" s="83">
        <f t="shared" si="5"/>
        <v>0.26</v>
      </c>
      <c r="P9" s="83">
        <f t="shared" si="26"/>
        <v>0.25</v>
      </c>
      <c r="Q9" s="83">
        <f t="shared" si="6"/>
        <v>0.23</v>
      </c>
      <c r="R9" s="83">
        <f t="shared" si="7"/>
        <v>0.25</v>
      </c>
      <c r="S9" s="83">
        <f t="shared" si="8"/>
        <v>0.25</v>
      </c>
      <c r="T9" s="83">
        <f t="shared" si="9"/>
        <v>0.26</v>
      </c>
      <c r="U9" s="83">
        <f t="shared" si="10"/>
        <v>0.25</v>
      </c>
      <c r="V9" s="83">
        <f t="shared" si="11"/>
        <v>0.26</v>
      </c>
      <c r="W9" s="83">
        <f t="shared" si="12"/>
        <v>0.25</v>
      </c>
      <c r="X9" s="83">
        <f t="shared" si="13"/>
        <v>0.25</v>
      </c>
      <c r="Y9" s="83">
        <f t="shared" si="14"/>
        <v>0.23</v>
      </c>
      <c r="Z9" s="83">
        <f t="shared" si="15"/>
        <v>0.25</v>
      </c>
      <c r="AA9" s="83">
        <f t="shared" si="16"/>
        <v>0.22</v>
      </c>
      <c r="AB9" s="83">
        <f t="shared" si="17"/>
        <v>0.26</v>
      </c>
      <c r="AC9" s="83">
        <f t="shared" si="18"/>
        <v>0.26</v>
      </c>
      <c r="AD9" s="83">
        <f t="shared" si="19"/>
        <v>0.28999999999999998</v>
      </c>
      <c r="AE9" s="83">
        <f t="shared" si="20"/>
        <v>0.23</v>
      </c>
      <c r="AF9" s="83">
        <f t="shared" si="21"/>
        <v>0.26</v>
      </c>
      <c r="AG9" s="83">
        <f t="shared" si="22"/>
        <v>0.22</v>
      </c>
      <c r="AH9" s="83">
        <f t="shared" si="23"/>
        <v>0.23</v>
      </c>
      <c r="AI9" s="83">
        <f t="shared" si="24"/>
        <v>0.25</v>
      </c>
      <c r="AJ9" s="83">
        <f t="shared" si="25"/>
        <v>0.23</v>
      </c>
    </row>
    <row r="10" spans="1:36" ht="12.95" customHeight="1" x14ac:dyDescent="0.15">
      <c r="A10" s="82">
        <v>967</v>
      </c>
      <c r="B10" s="123" t="s">
        <v>56</v>
      </c>
      <c r="C10" s="124"/>
      <c r="D10" s="82">
        <v>18</v>
      </c>
      <c r="E10" s="82">
        <v>13</v>
      </c>
      <c r="F10" s="4">
        <f t="shared" si="0"/>
        <v>0.17</v>
      </c>
      <c r="G10" s="82"/>
      <c r="H10" s="82" t="s">
        <v>65</v>
      </c>
      <c r="I10" s="82" t="s">
        <v>299</v>
      </c>
      <c r="J10" s="1" t="s">
        <v>15</v>
      </c>
      <c r="K10" s="83">
        <f t="shared" si="1"/>
        <v>0.16</v>
      </c>
      <c r="L10" s="83">
        <f t="shared" si="2"/>
        <v>0.17</v>
      </c>
      <c r="M10" s="83">
        <f t="shared" si="3"/>
        <v>0.16</v>
      </c>
      <c r="N10" s="83">
        <f t="shared" si="4"/>
        <v>0.17</v>
      </c>
      <c r="O10" s="83">
        <f t="shared" si="5"/>
        <v>0.17</v>
      </c>
      <c r="P10" s="83">
        <f t="shared" si="26"/>
        <v>0.17</v>
      </c>
      <c r="Q10" s="83">
        <f t="shared" si="6"/>
        <v>0.16</v>
      </c>
      <c r="R10" s="83">
        <f t="shared" si="7"/>
        <v>0.17</v>
      </c>
      <c r="S10" s="83">
        <f t="shared" si="8"/>
        <v>0.17</v>
      </c>
      <c r="T10" s="83">
        <f t="shared" si="9"/>
        <v>0.16</v>
      </c>
      <c r="U10" s="83">
        <f t="shared" si="10"/>
        <v>0.17</v>
      </c>
      <c r="V10" s="83">
        <f t="shared" si="11"/>
        <v>0.18</v>
      </c>
      <c r="W10" s="83">
        <f t="shared" si="12"/>
        <v>0.17</v>
      </c>
      <c r="X10" s="83">
        <f t="shared" si="13"/>
        <v>0.17</v>
      </c>
      <c r="Y10" s="83">
        <f t="shared" si="14"/>
        <v>0.15</v>
      </c>
      <c r="Z10" s="83">
        <f t="shared" si="15"/>
        <v>0.17</v>
      </c>
      <c r="AA10" s="83">
        <f t="shared" si="16"/>
        <v>0.15</v>
      </c>
      <c r="AB10" s="83">
        <f t="shared" si="17"/>
        <v>0.17</v>
      </c>
      <c r="AC10" s="83">
        <f t="shared" si="18"/>
        <v>0.17</v>
      </c>
      <c r="AD10" s="83">
        <f t="shared" si="19"/>
        <v>0.19</v>
      </c>
      <c r="AE10" s="83">
        <f t="shared" si="20"/>
        <v>0.15</v>
      </c>
      <c r="AF10" s="83">
        <f t="shared" si="21"/>
        <v>0.17</v>
      </c>
      <c r="AG10" s="83">
        <f t="shared" si="22"/>
        <v>0.15</v>
      </c>
      <c r="AH10" s="83">
        <f t="shared" si="23"/>
        <v>0.15</v>
      </c>
      <c r="AI10" s="83">
        <f t="shared" si="24"/>
        <v>0.17</v>
      </c>
      <c r="AJ10" s="83">
        <f t="shared" si="25"/>
        <v>0.15</v>
      </c>
    </row>
    <row r="11" spans="1:36" ht="12.95" customHeight="1" x14ac:dyDescent="0.15">
      <c r="A11" s="82">
        <v>968</v>
      </c>
      <c r="B11" s="123" t="s">
        <v>56</v>
      </c>
      <c r="C11" s="124"/>
      <c r="D11" s="82">
        <v>18</v>
      </c>
      <c r="E11" s="82">
        <v>14</v>
      </c>
      <c r="F11" s="4">
        <f t="shared" si="0"/>
        <v>0.18</v>
      </c>
      <c r="G11" s="43"/>
      <c r="H11" s="82"/>
      <c r="I11" s="82"/>
      <c r="J11" s="1" t="s">
        <v>15</v>
      </c>
      <c r="K11" s="83">
        <f t="shared" si="1"/>
        <v>0.17</v>
      </c>
      <c r="L11" s="83">
        <f t="shared" si="2"/>
        <v>0.18</v>
      </c>
      <c r="M11" s="83">
        <f t="shared" si="3"/>
        <v>0.18</v>
      </c>
      <c r="N11" s="83">
        <f t="shared" si="4"/>
        <v>0.18</v>
      </c>
      <c r="O11" s="83">
        <f t="shared" si="5"/>
        <v>0.19</v>
      </c>
      <c r="P11" s="83">
        <f t="shared" si="26"/>
        <v>0.18</v>
      </c>
      <c r="Q11" s="83">
        <f t="shared" si="6"/>
        <v>0.17</v>
      </c>
      <c r="R11" s="83">
        <f t="shared" si="7"/>
        <v>0.18</v>
      </c>
      <c r="S11" s="83">
        <f t="shared" si="8"/>
        <v>0.18</v>
      </c>
      <c r="T11" s="83">
        <f t="shared" si="9"/>
        <v>0.18</v>
      </c>
      <c r="U11" s="83">
        <f t="shared" si="10"/>
        <v>0.18</v>
      </c>
      <c r="V11" s="83">
        <f t="shared" si="11"/>
        <v>0.19</v>
      </c>
      <c r="W11" s="83">
        <f t="shared" si="12"/>
        <v>0.18</v>
      </c>
      <c r="X11" s="83">
        <f t="shared" si="13"/>
        <v>0.18</v>
      </c>
      <c r="Y11" s="83">
        <f t="shared" si="14"/>
        <v>0.16</v>
      </c>
      <c r="Z11" s="83">
        <f t="shared" si="15"/>
        <v>0.18</v>
      </c>
      <c r="AA11" s="83">
        <f t="shared" si="16"/>
        <v>0.16</v>
      </c>
      <c r="AB11" s="83">
        <f t="shared" si="17"/>
        <v>0.18</v>
      </c>
      <c r="AC11" s="83">
        <f t="shared" si="18"/>
        <v>0.18</v>
      </c>
      <c r="AD11" s="83">
        <f t="shared" si="19"/>
        <v>0.21</v>
      </c>
      <c r="AE11" s="83">
        <f t="shared" si="20"/>
        <v>0.16</v>
      </c>
      <c r="AF11" s="83">
        <f t="shared" si="21"/>
        <v>0.18</v>
      </c>
      <c r="AG11" s="83">
        <f t="shared" si="22"/>
        <v>0.16</v>
      </c>
      <c r="AH11" s="83">
        <f t="shared" si="23"/>
        <v>0.17</v>
      </c>
      <c r="AI11" s="83">
        <f t="shared" si="24"/>
        <v>0.18</v>
      </c>
      <c r="AJ11" s="83">
        <f t="shared" si="25"/>
        <v>0.17</v>
      </c>
    </row>
    <row r="12" spans="1:36" ht="12.95" customHeight="1" x14ac:dyDescent="0.15">
      <c r="A12" s="82">
        <v>969</v>
      </c>
      <c r="B12" s="123" t="s">
        <v>56</v>
      </c>
      <c r="C12" s="124"/>
      <c r="D12" s="82">
        <v>22</v>
      </c>
      <c r="E12" s="82">
        <v>14</v>
      </c>
      <c r="F12" s="4">
        <f t="shared" si="0"/>
        <v>0.26</v>
      </c>
      <c r="G12" s="5"/>
      <c r="H12" s="82"/>
      <c r="I12" s="82"/>
      <c r="J12" s="1" t="s">
        <v>15</v>
      </c>
      <c r="K12" s="83">
        <f t="shared" si="1"/>
        <v>0.24</v>
      </c>
      <c r="L12" s="83">
        <f t="shared" si="2"/>
        <v>0.26</v>
      </c>
      <c r="M12" s="83">
        <f t="shared" si="3"/>
        <v>0.25</v>
      </c>
      <c r="N12" s="83">
        <f t="shared" si="4"/>
        <v>0.26</v>
      </c>
      <c r="O12" s="83">
        <f t="shared" si="5"/>
        <v>0.27</v>
      </c>
      <c r="P12" s="83">
        <f t="shared" si="26"/>
        <v>0.25</v>
      </c>
      <c r="Q12" s="83">
        <f t="shared" si="6"/>
        <v>0.24</v>
      </c>
      <c r="R12" s="83">
        <f t="shared" si="7"/>
        <v>0.27</v>
      </c>
      <c r="S12" s="83">
        <f t="shared" si="8"/>
        <v>0.26</v>
      </c>
      <c r="T12" s="83">
        <f t="shared" si="9"/>
        <v>0.25</v>
      </c>
      <c r="U12" s="83">
        <f t="shared" si="10"/>
        <v>0.26</v>
      </c>
      <c r="V12" s="83">
        <f t="shared" si="11"/>
        <v>0.28000000000000003</v>
      </c>
      <c r="W12" s="83">
        <f t="shared" si="12"/>
        <v>0.26</v>
      </c>
      <c r="X12" s="83">
        <f t="shared" si="13"/>
        <v>0.26</v>
      </c>
      <c r="Y12" s="83">
        <f t="shared" si="14"/>
        <v>0.24</v>
      </c>
      <c r="Z12" s="83">
        <f t="shared" si="15"/>
        <v>0.26</v>
      </c>
      <c r="AA12" s="83">
        <f t="shared" si="16"/>
        <v>0.23</v>
      </c>
      <c r="AB12" s="83">
        <f t="shared" si="17"/>
        <v>0.27</v>
      </c>
      <c r="AC12" s="83">
        <f t="shared" si="18"/>
        <v>0.27</v>
      </c>
      <c r="AD12" s="83">
        <f t="shared" si="19"/>
        <v>0.28999999999999998</v>
      </c>
      <c r="AE12" s="83">
        <f t="shared" si="20"/>
        <v>0.24</v>
      </c>
      <c r="AF12" s="83">
        <f t="shared" si="21"/>
        <v>0.27</v>
      </c>
      <c r="AG12" s="83">
        <f t="shared" si="22"/>
        <v>0.24</v>
      </c>
      <c r="AH12" s="83">
        <f t="shared" si="23"/>
        <v>0.24</v>
      </c>
      <c r="AI12" s="83">
        <f t="shared" si="24"/>
        <v>0.26</v>
      </c>
      <c r="AJ12" s="83">
        <f t="shared" si="25"/>
        <v>0.24</v>
      </c>
    </row>
    <row r="13" spans="1:36" ht="12.95" customHeight="1" x14ac:dyDescent="0.15">
      <c r="A13" s="82"/>
      <c r="B13" s="123"/>
      <c r="C13" s="124"/>
      <c r="D13" s="82"/>
      <c r="E13" s="82"/>
      <c r="F13" s="4" t="str">
        <f t="shared" si="0"/>
        <v/>
      </c>
      <c r="G13" s="5"/>
      <c r="H13" s="82"/>
      <c r="I13" s="82"/>
      <c r="J13" s="1" t="s">
        <v>15</v>
      </c>
      <c r="K13" s="83" t="e">
        <f t="shared" si="1"/>
        <v>#NUM!</v>
      </c>
      <c r="L13" s="83" t="e">
        <f t="shared" si="2"/>
        <v>#NUM!</v>
      </c>
      <c r="M13" s="83" t="e">
        <f t="shared" si="3"/>
        <v>#NUM!</v>
      </c>
      <c r="N13" s="83" t="e">
        <f t="shared" si="4"/>
        <v>#NUM!</v>
      </c>
      <c r="O13" s="83" t="e">
        <f t="shared" si="5"/>
        <v>#NUM!</v>
      </c>
      <c r="P13" s="83" t="e">
        <f t="shared" si="26"/>
        <v>#N/A</v>
      </c>
      <c r="Q13" s="83" t="e">
        <f t="shared" si="6"/>
        <v>#NUM!</v>
      </c>
      <c r="R13" s="83" t="e">
        <f t="shared" si="7"/>
        <v>#NUM!</v>
      </c>
      <c r="S13" s="83" t="e">
        <f t="shared" si="8"/>
        <v>#NUM!</v>
      </c>
      <c r="T13" s="83" t="e">
        <f t="shared" si="9"/>
        <v>#NUM!</v>
      </c>
      <c r="U13" s="83" t="e">
        <f t="shared" si="10"/>
        <v>#N/A</v>
      </c>
      <c r="V13" s="83" t="e">
        <f t="shared" si="11"/>
        <v>#NUM!</v>
      </c>
      <c r="W13" s="83" t="e">
        <f t="shared" si="12"/>
        <v>#NUM!</v>
      </c>
      <c r="X13" s="83" t="e">
        <f t="shared" si="13"/>
        <v>#NUM!</v>
      </c>
      <c r="Y13" s="83" t="e">
        <f t="shared" si="14"/>
        <v>#NUM!</v>
      </c>
      <c r="Z13" s="83" t="e">
        <f t="shared" si="15"/>
        <v>#N/A</v>
      </c>
      <c r="AA13" s="83" t="e">
        <f t="shared" si="16"/>
        <v>#NUM!</v>
      </c>
      <c r="AB13" s="83" t="e">
        <f t="shared" si="17"/>
        <v>#NUM!</v>
      </c>
      <c r="AC13" s="83" t="e">
        <f t="shared" si="18"/>
        <v>#NUM!</v>
      </c>
      <c r="AD13" s="83" t="e">
        <f t="shared" si="19"/>
        <v>#NUM!</v>
      </c>
      <c r="AE13" s="83" t="e">
        <f t="shared" si="20"/>
        <v>#NUM!</v>
      </c>
      <c r="AF13" s="83" t="e">
        <f t="shared" si="21"/>
        <v>#N/A</v>
      </c>
      <c r="AG13" s="83" t="e">
        <f t="shared" si="22"/>
        <v>#NUM!</v>
      </c>
      <c r="AH13" s="83" t="e">
        <f t="shared" si="23"/>
        <v>#NUM!</v>
      </c>
      <c r="AI13" s="83" t="e">
        <f t="shared" si="24"/>
        <v>#NUM!</v>
      </c>
      <c r="AJ13" s="83" t="e">
        <f t="shared" si="25"/>
        <v>#N/A</v>
      </c>
    </row>
    <row r="14" spans="1:36" ht="12.95" customHeight="1" x14ac:dyDescent="0.15">
      <c r="A14" s="82"/>
      <c r="B14" s="123"/>
      <c r="C14" s="124"/>
      <c r="D14" s="82"/>
      <c r="E14" s="82"/>
      <c r="F14" s="4" t="str">
        <f t="shared" si="0"/>
        <v/>
      </c>
      <c r="G14" s="5"/>
      <c r="H14" s="82"/>
      <c r="I14" s="82"/>
      <c r="J14" s="1" t="s">
        <v>15</v>
      </c>
      <c r="K14" s="83" t="e">
        <f t="shared" si="1"/>
        <v>#NUM!</v>
      </c>
      <c r="L14" s="83" t="e">
        <f t="shared" si="2"/>
        <v>#NUM!</v>
      </c>
      <c r="M14" s="83" t="e">
        <f t="shared" si="3"/>
        <v>#NUM!</v>
      </c>
      <c r="N14" s="83" t="e">
        <f t="shared" si="4"/>
        <v>#NUM!</v>
      </c>
      <c r="O14" s="83" t="e">
        <f t="shared" si="5"/>
        <v>#NUM!</v>
      </c>
      <c r="P14" s="83" t="e">
        <f t="shared" si="26"/>
        <v>#N/A</v>
      </c>
      <c r="Q14" s="83" t="e">
        <f t="shared" si="6"/>
        <v>#NUM!</v>
      </c>
      <c r="R14" s="83" t="e">
        <f t="shared" si="7"/>
        <v>#NUM!</v>
      </c>
      <c r="S14" s="83" t="e">
        <f t="shared" si="8"/>
        <v>#NUM!</v>
      </c>
      <c r="T14" s="83" t="e">
        <f t="shared" si="9"/>
        <v>#NUM!</v>
      </c>
      <c r="U14" s="83" t="e">
        <f t="shared" si="10"/>
        <v>#N/A</v>
      </c>
      <c r="V14" s="83" t="e">
        <f t="shared" si="11"/>
        <v>#NUM!</v>
      </c>
      <c r="W14" s="83" t="e">
        <f t="shared" si="12"/>
        <v>#NUM!</v>
      </c>
      <c r="X14" s="83" t="e">
        <f t="shared" si="13"/>
        <v>#NUM!</v>
      </c>
      <c r="Y14" s="83" t="e">
        <f t="shared" si="14"/>
        <v>#NUM!</v>
      </c>
      <c r="Z14" s="83" t="e">
        <f t="shared" si="15"/>
        <v>#N/A</v>
      </c>
      <c r="AA14" s="83" t="e">
        <f t="shared" si="16"/>
        <v>#NUM!</v>
      </c>
      <c r="AB14" s="83" t="e">
        <f t="shared" si="17"/>
        <v>#NUM!</v>
      </c>
      <c r="AC14" s="83" t="e">
        <f t="shared" si="18"/>
        <v>#NUM!</v>
      </c>
      <c r="AD14" s="83" t="e">
        <f t="shared" si="19"/>
        <v>#NUM!</v>
      </c>
      <c r="AE14" s="83" t="e">
        <f t="shared" si="20"/>
        <v>#NUM!</v>
      </c>
      <c r="AF14" s="83" t="e">
        <f t="shared" si="21"/>
        <v>#N/A</v>
      </c>
      <c r="AG14" s="83" t="e">
        <f t="shared" si="22"/>
        <v>#NUM!</v>
      </c>
      <c r="AH14" s="83" t="e">
        <f t="shared" si="23"/>
        <v>#NUM!</v>
      </c>
      <c r="AI14" s="83" t="e">
        <f t="shared" si="24"/>
        <v>#NUM!</v>
      </c>
      <c r="AJ14" s="83" t="e">
        <f t="shared" si="25"/>
        <v>#N/A</v>
      </c>
    </row>
    <row r="15" spans="1:36" ht="12.95" customHeight="1" x14ac:dyDescent="0.15">
      <c r="A15" s="82"/>
      <c r="B15" s="123"/>
      <c r="C15" s="124"/>
      <c r="D15" s="82"/>
      <c r="E15" s="82"/>
      <c r="F15" s="4" t="str">
        <f t="shared" si="0"/>
        <v/>
      </c>
      <c r="G15" s="82"/>
      <c r="H15" s="82"/>
      <c r="I15" s="82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123"/>
      <c r="C16" s="124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23"/>
      <c r="C17" s="124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23"/>
      <c r="C18" s="124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23"/>
      <c r="C19" s="124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23"/>
      <c r="C20" s="124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82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188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9</v>
      </c>
      <c r="D47" s="14">
        <f>COUNTIF(G4:G43,"*下層*")</f>
        <v>0</v>
      </c>
      <c r="E47" s="14">
        <f>COUNTA(A4:A43)</f>
        <v>9</v>
      </c>
      <c r="F47" s="10"/>
      <c r="G47" s="15">
        <f>C47*100</f>
        <v>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2.25</v>
      </c>
      <c r="D50" s="16">
        <f>SUMIF(G4:G43,"*下層*",F4:F43)</f>
        <v>0</v>
      </c>
      <c r="E50" s="4">
        <f>SUM(F4:F43)</f>
        <v>2.25</v>
      </c>
      <c r="F50" s="13"/>
      <c r="G50" s="17">
        <f>C50*100</f>
        <v>225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形状比＝67、Sr＝24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1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0.75000000000000011</v>
      </c>
      <c r="D57" s="16">
        <f>SUMIF(H4:H43,"▲",F4:F43)</f>
        <v>0</v>
      </c>
      <c r="E57" s="16">
        <f>SUM(C57:D57)</f>
        <v>0.75000000000000011</v>
      </c>
      <c r="F57" s="13"/>
      <c r="G57" s="19">
        <f>C57*100</f>
        <v>75.000000000000014</v>
      </c>
      <c r="H57" s="13"/>
      <c r="I57" s="5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33.299999999999997</v>
      </c>
      <c r="D62" s="20" t="str">
        <f>IF(D47&gt;0,ROUND(D57/D50*100,1),"")</f>
        <v/>
      </c>
      <c r="E62" s="20">
        <f>ROUND(E57/E50*100,1)</f>
        <v>33.299999999999997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1.5</v>
      </c>
      <c r="D69" s="16" t="str">
        <f>IF(D66&gt;0,D50-D57,"")</f>
        <v/>
      </c>
      <c r="E69" s="4">
        <f>SUM(C69:D69)</f>
        <v>1.5</v>
      </c>
      <c r="F69" s="13"/>
      <c r="G69" s="17">
        <f>C69*100</f>
        <v>150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55" priority="16" stopIfTrue="1">
      <formula>AND(($H4="スギ"),(#REF!&lt;12))</formula>
    </cfRule>
  </conditionalFormatting>
  <conditionalFormatting sqref="L4:L43">
    <cfRule type="expression" dxfId="254" priority="15" stopIfTrue="1">
      <formula>AND(($H4="スギ"),(#REF!&lt;22),(#REF!&gt;=12))</formula>
    </cfRule>
  </conditionalFormatting>
  <conditionalFormatting sqref="M4:M43">
    <cfRule type="expression" dxfId="253" priority="14" stopIfTrue="1">
      <formula>AND(($H4="スギ"),(#REF!&lt;32),(#REF!&gt;=22))</formula>
    </cfRule>
  </conditionalFormatting>
  <conditionalFormatting sqref="N4:N43">
    <cfRule type="expression" dxfId="252" priority="13" stopIfTrue="1">
      <formula>AND(($H4="スギ"),(#REF!&lt;42),(#REF!&gt;=32))</formula>
    </cfRule>
  </conditionalFormatting>
  <conditionalFormatting sqref="U4:U43 Z4:AF43 AJ4:AJ43 O4:P43">
    <cfRule type="expression" dxfId="251" priority="12" stopIfTrue="1">
      <formula>AND(($H4="スギ"),(#REF!&gt;=42))</formula>
    </cfRule>
  </conditionalFormatting>
  <conditionalFormatting sqref="Q4:Q43 AA4:AA43">
    <cfRule type="expression" dxfId="250" priority="11" stopIfTrue="1">
      <formula>AND(($H4="ヒノキ"),(#REF!&lt;12))</formula>
    </cfRule>
  </conditionalFormatting>
  <conditionalFormatting sqref="R4:R43 AB4:AE43">
    <cfRule type="expression" dxfId="249" priority="10" stopIfTrue="1">
      <formula>AND(($H4="ヒノキ"),(#REF!&lt;22),(#REF!&gt;=12))</formula>
    </cfRule>
  </conditionalFormatting>
  <conditionalFormatting sqref="S4:S43">
    <cfRule type="expression" dxfId="248" priority="9" stopIfTrue="1">
      <formula>AND(($H4="ヒノキ"),(#REF!&lt;32),(#REF!&gt;=22))</formula>
    </cfRule>
  </conditionalFormatting>
  <conditionalFormatting sqref="T4:U43 Z4:AF43 AJ4:AJ43">
    <cfRule type="expression" dxfId="247" priority="8" stopIfTrue="1">
      <formula>AND(($H4="ヒノキ"),(#REF!&gt;=32))</formula>
    </cfRule>
  </conditionalFormatting>
  <conditionalFormatting sqref="V4:V43 AA4:AA43">
    <cfRule type="expression" dxfId="246" priority="7" stopIfTrue="1">
      <formula>AND(($H4="アカマツ"),(#REF!&lt;12))</formula>
    </cfRule>
  </conditionalFormatting>
  <conditionalFormatting sqref="W4:W43 AB4:AB43">
    <cfRule type="expression" dxfId="245" priority="6" stopIfTrue="1">
      <formula>AND(($H4="アカマツ"),(#REF!&lt;22),(#REF!&gt;=12))</formula>
    </cfRule>
  </conditionalFormatting>
  <conditionalFormatting sqref="X4:X43 AC4:AC43">
    <cfRule type="expression" dxfId="244" priority="5" stopIfTrue="1">
      <formula>AND(($H4="アカマツ"),(#REF!&lt;42),(#REF!&gt;=22))</formula>
    </cfRule>
  </conditionalFormatting>
  <conditionalFormatting sqref="Y4:AF43 AJ4:AJ43">
    <cfRule type="expression" dxfId="243" priority="4" stopIfTrue="1">
      <formula>AND(($H4="アカマツ"),(#REF!&gt;=42))</formula>
    </cfRule>
  </conditionalFormatting>
  <conditionalFormatting sqref="AG4:AG43">
    <cfRule type="expression" dxfId="242" priority="3" stopIfTrue="1">
      <formula>AND(($H4&lt;&gt;"スギ"),($H4&lt;&gt;"ヒノキ"),($H4&lt;&gt;"アカマツ"),(#REF!&lt;12))</formula>
    </cfRule>
  </conditionalFormatting>
  <conditionalFormatting sqref="AH4:AH43">
    <cfRule type="expression" dxfId="2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AJ120"/>
  <sheetViews>
    <sheetView showGridLines="0" view="pageBreakPreview" topLeftCell="A22" zoomScaleNormal="85" zoomScaleSheetLayoutView="100" workbookViewId="0">
      <selection activeCell="I46" sqref="I46:I6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189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941</v>
      </c>
      <c r="B4" s="108" t="s">
        <v>54</v>
      </c>
      <c r="C4" s="108"/>
      <c r="D4" s="82">
        <v>36</v>
      </c>
      <c r="E4" s="82">
        <v>26</v>
      </c>
      <c r="F4" s="4">
        <f t="shared" ref="F4:F43" si="0">IF(D4&gt;0,IF(B4="スギ",P4,IF(B4="ヒノキ",U4,IF(B4="アカマツ",Z4,IF(B4="カラマツ",AF4,AJ4)))),"")</f>
        <v>1.2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1.07</v>
      </c>
      <c r="L4" s="83">
        <f t="shared" ref="L4:L43" si="2">ROUND(10^(-5+0.73504+1.83346*LOG(D4)+1.06569*LOG(E4)),2)</f>
        <v>1.25</v>
      </c>
      <c r="M4" s="83">
        <f t="shared" ref="M4:M43" si="3">ROUND(10^(-5+0.71514+1.74357*LOG(D4)+1.17719*LOG(E4)),2)</f>
        <v>1.24</v>
      </c>
      <c r="N4" s="83">
        <f t="shared" ref="N4:N43" si="4">ROUND(10^(-5+0.82956+1.76381*LOG(D4)+1.06412*LOG(E4)),2)</f>
        <v>1.2</v>
      </c>
      <c r="O4" s="83">
        <f t="shared" ref="O4:O43" si="5">ROUND(10^(-5+0.88226+1.79204*LOG(D4)+0.99303*LOG(E4)),2)</f>
        <v>1.19</v>
      </c>
      <c r="P4" s="83">
        <f>HLOOKUP($D4,K$3:O$43,MATCH($A4,$A$3:$A$43,0),1)</f>
        <v>1.2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1.08</v>
      </c>
      <c r="R4" s="83">
        <f t="shared" ref="R4:R43" si="7">ROUND(10^(1.905709*LOG(D4)+1.011385*LOG(E4)-4.293729),2)</f>
        <v>1.27</v>
      </c>
      <c r="S4" s="83">
        <f t="shared" ref="S4:S43" si="8">ROUND(10^(1.771888*LOG(D4)+1.138415*LOG(E4)-4.271259),2)</f>
        <v>1.25</v>
      </c>
      <c r="T4" s="83">
        <f t="shared" ref="T4:T43" si="9">ROUND(10^(1.671519*LOG(D4)+1.363617*LOG(E4)-4.404407),2)</f>
        <v>1.34</v>
      </c>
      <c r="U4" s="83">
        <f t="shared" ref="U4:U43" si="10">HLOOKUP($D4,Q$3:T$43,MATCH($A4,$A$3:$A$43,0),1)</f>
        <v>1.34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1.3</v>
      </c>
      <c r="W4" s="83">
        <f t="shared" ref="W4:W43" si="12">ROUND(10^(-4.155639+1.847898*LOG(D4)+0.951955*LOG(E4)),2)</f>
        <v>1.17</v>
      </c>
      <c r="X4" s="83">
        <f t="shared" ref="X4:X43" si="13">ROUND(10^(-4.194535+1.804172*LOG(D4)+1.034248*LOG(E4)),2)</f>
        <v>1.19</v>
      </c>
      <c r="Y4" s="83">
        <f t="shared" ref="Y4:Y43" si="14">ROUND(10^(-4.42347+2.006485*LOG(D4)+0.967757*LOG(E4)),2)</f>
        <v>1.17</v>
      </c>
      <c r="Z4" s="83">
        <f t="shared" ref="Z4:Z43" si="15">HLOOKUP($D4,V$3:Y$43,MATCH($A4,$A$3:$A$43,0),1)</f>
        <v>1.19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1.03</v>
      </c>
      <c r="AB4" s="83">
        <f t="shared" ref="AB4:AB43" si="17">ROUND(10^(1.979213*LOG(D4)+0.998347*LOG(E4)-4.369281),2)</f>
        <v>1.33</v>
      </c>
      <c r="AC4" s="83">
        <f t="shared" ref="AC4:AC43" si="18">ROUND(10^(1.904401*LOG(D4)+1.062478*LOG(E4)-4.348104),2)</f>
        <v>1.32</v>
      </c>
      <c r="AD4" s="83">
        <f t="shared" ref="AD4:AD43" si="19">ROUND(10^(1.640825*LOG(D4)+1.080387*LOG(E4)-3.976731),2)</f>
        <v>1.28</v>
      </c>
      <c r="AE4" s="83">
        <f t="shared" ref="AE4:AE43" si="20">ROUND(10^(1.90887*LOG(D4)+1.088002*LOG(E4)-4.431495),2)</f>
        <v>1.2</v>
      </c>
      <c r="AF4" s="83">
        <f t="shared" ref="AF4:AF43" si="21">HLOOKUP($D4,AA$3:AE$43,MATCH($A4,$A$3:$A$43,0),1)</f>
        <v>1.28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1.04</v>
      </c>
      <c r="AH4" s="83">
        <f t="shared" ref="AH4:AH43" si="23">ROUND(10^(1.93813902*LOG(D4)+0.96697002*LOG(E4)-4.32216295),2)</f>
        <v>1.1499999999999999</v>
      </c>
      <c r="AI4" s="83">
        <f t="shared" ref="AI4:AI43" si="24">ROUND(10^(1.82464098*LOG(D4)+0.97625989*LOG(E4)-4.15096808),2)</f>
        <v>1.18</v>
      </c>
      <c r="AJ4" s="83">
        <f t="shared" ref="AJ4:AJ43" si="25">HLOOKUP($D4,AG$3:AI$43,MATCH($A4,$A$3:$A$43,0),1)</f>
        <v>1.1499999999999999</v>
      </c>
    </row>
    <row r="5" spans="1:36" ht="12.95" customHeight="1" x14ac:dyDescent="0.15">
      <c r="A5" s="82">
        <v>942</v>
      </c>
      <c r="B5" s="108" t="s">
        <v>54</v>
      </c>
      <c r="C5" s="108"/>
      <c r="D5" s="82">
        <v>18</v>
      </c>
      <c r="E5" s="82">
        <v>18</v>
      </c>
      <c r="F5" s="4">
        <f t="shared" si="0"/>
        <v>0.24</v>
      </c>
      <c r="G5" s="5" t="s">
        <v>77</v>
      </c>
      <c r="H5" s="82" t="s">
        <v>65</v>
      </c>
      <c r="I5" s="82" t="s">
        <v>299</v>
      </c>
      <c r="J5" s="1" t="s">
        <v>15</v>
      </c>
      <c r="K5" s="83">
        <f t="shared" si="1"/>
        <v>0.22</v>
      </c>
      <c r="L5" s="83">
        <f t="shared" si="2"/>
        <v>0.24</v>
      </c>
      <c r="M5" s="83">
        <f t="shared" si="3"/>
        <v>0.24</v>
      </c>
      <c r="N5" s="83">
        <f t="shared" si="4"/>
        <v>0.24</v>
      </c>
      <c r="O5" s="83">
        <f t="shared" si="5"/>
        <v>0.24</v>
      </c>
      <c r="P5" s="83">
        <f t="shared" ref="P5:P43" si="26">HLOOKUP($D5,K$3:O$43,MATCH(A5,$A$3:$A$43,0),1)</f>
        <v>0.24</v>
      </c>
      <c r="Q5" s="83">
        <f t="shared" si="6"/>
        <v>0.22</v>
      </c>
      <c r="R5" s="83">
        <f t="shared" si="7"/>
        <v>0.23</v>
      </c>
      <c r="S5" s="83">
        <f t="shared" si="8"/>
        <v>0.24</v>
      </c>
      <c r="T5" s="83">
        <f t="shared" si="9"/>
        <v>0.25</v>
      </c>
      <c r="U5" s="83">
        <f t="shared" si="10"/>
        <v>0.23</v>
      </c>
      <c r="V5" s="83">
        <f t="shared" si="11"/>
        <v>0.24</v>
      </c>
      <c r="W5" s="83">
        <f t="shared" si="12"/>
        <v>0.23</v>
      </c>
      <c r="X5" s="83">
        <f t="shared" si="13"/>
        <v>0.23</v>
      </c>
      <c r="Y5" s="83">
        <f t="shared" si="14"/>
        <v>0.2</v>
      </c>
      <c r="Z5" s="83">
        <f t="shared" si="15"/>
        <v>0.23</v>
      </c>
      <c r="AA5" s="83">
        <f t="shared" si="16"/>
        <v>0.21</v>
      </c>
      <c r="AB5" s="83">
        <f t="shared" si="17"/>
        <v>0.23</v>
      </c>
      <c r="AC5" s="83">
        <f t="shared" si="18"/>
        <v>0.24</v>
      </c>
      <c r="AD5" s="83">
        <f t="shared" si="19"/>
        <v>0.27</v>
      </c>
      <c r="AE5" s="83">
        <f t="shared" si="20"/>
        <v>0.21</v>
      </c>
      <c r="AF5" s="83">
        <f t="shared" si="21"/>
        <v>0.23</v>
      </c>
      <c r="AG5" s="83">
        <f t="shared" si="22"/>
        <v>0.2</v>
      </c>
      <c r="AH5" s="83">
        <f t="shared" si="23"/>
        <v>0.21</v>
      </c>
      <c r="AI5" s="83">
        <f t="shared" si="24"/>
        <v>0.23</v>
      </c>
      <c r="AJ5" s="83">
        <f t="shared" si="25"/>
        <v>0.21</v>
      </c>
    </row>
    <row r="6" spans="1:36" ht="12.95" customHeight="1" x14ac:dyDescent="0.15">
      <c r="A6" s="82">
        <v>943</v>
      </c>
      <c r="B6" s="108" t="s">
        <v>54</v>
      </c>
      <c r="C6" s="108"/>
      <c r="D6" s="82">
        <v>30</v>
      </c>
      <c r="E6" s="82">
        <v>23</v>
      </c>
      <c r="F6" s="4">
        <f t="shared" si="0"/>
        <v>0.78</v>
      </c>
      <c r="G6" s="82"/>
      <c r="H6" s="82"/>
      <c r="I6" s="82"/>
      <c r="J6" s="1" t="s">
        <v>15</v>
      </c>
      <c r="K6" s="83">
        <f t="shared" si="1"/>
        <v>0.69</v>
      </c>
      <c r="L6" s="83">
        <f t="shared" si="2"/>
        <v>0.78</v>
      </c>
      <c r="M6" s="83">
        <f t="shared" si="3"/>
        <v>0.78</v>
      </c>
      <c r="N6" s="83">
        <f t="shared" si="4"/>
        <v>0.77</v>
      </c>
      <c r="O6" s="83">
        <f t="shared" si="5"/>
        <v>0.76</v>
      </c>
      <c r="P6" s="83">
        <f t="shared" si="26"/>
        <v>0.78</v>
      </c>
      <c r="Q6" s="83">
        <f t="shared" si="6"/>
        <v>0.69</v>
      </c>
      <c r="R6" s="83">
        <f t="shared" si="7"/>
        <v>0.79</v>
      </c>
      <c r="S6" s="83">
        <f t="shared" si="8"/>
        <v>0.79</v>
      </c>
      <c r="T6" s="83">
        <f t="shared" si="9"/>
        <v>0.83</v>
      </c>
      <c r="U6" s="83">
        <f t="shared" si="10"/>
        <v>0.79</v>
      </c>
      <c r="V6" s="83">
        <f t="shared" si="11"/>
        <v>0.81</v>
      </c>
      <c r="W6" s="83">
        <f t="shared" si="12"/>
        <v>0.74</v>
      </c>
      <c r="X6" s="83">
        <f t="shared" si="13"/>
        <v>0.76</v>
      </c>
      <c r="Y6" s="83">
        <f t="shared" si="14"/>
        <v>0.72</v>
      </c>
      <c r="Z6" s="83">
        <f t="shared" si="15"/>
        <v>0.76</v>
      </c>
      <c r="AA6" s="83">
        <f t="shared" si="16"/>
        <v>0.66</v>
      </c>
      <c r="AB6" s="83">
        <f t="shared" si="17"/>
        <v>0.82</v>
      </c>
      <c r="AC6" s="83">
        <f t="shared" si="18"/>
        <v>0.82</v>
      </c>
      <c r="AD6" s="83">
        <f t="shared" si="19"/>
        <v>0.83</v>
      </c>
      <c r="AE6" s="83">
        <f t="shared" si="20"/>
        <v>0.74</v>
      </c>
      <c r="AF6" s="83">
        <f t="shared" si="21"/>
        <v>0.82</v>
      </c>
      <c r="AG6" s="83">
        <f t="shared" si="22"/>
        <v>0.66</v>
      </c>
      <c r="AH6" s="83">
        <f t="shared" si="23"/>
        <v>0.72</v>
      </c>
      <c r="AI6" s="83">
        <f t="shared" si="24"/>
        <v>0.75</v>
      </c>
      <c r="AJ6" s="83">
        <f t="shared" si="25"/>
        <v>0.72</v>
      </c>
    </row>
    <row r="7" spans="1:36" ht="12.95" customHeight="1" x14ac:dyDescent="0.15">
      <c r="A7" s="82">
        <v>944</v>
      </c>
      <c r="B7" s="108" t="s">
        <v>54</v>
      </c>
      <c r="C7" s="108"/>
      <c r="D7" s="82">
        <v>36</v>
      </c>
      <c r="E7" s="82">
        <v>21</v>
      </c>
      <c r="F7" s="4">
        <f t="shared" si="0"/>
        <v>0.96</v>
      </c>
      <c r="G7" s="5" t="s">
        <v>190</v>
      </c>
      <c r="H7" s="82" t="s">
        <v>65</v>
      </c>
      <c r="I7" s="5" t="s">
        <v>190</v>
      </c>
      <c r="J7" s="1" t="s">
        <v>15</v>
      </c>
      <c r="K7" s="83">
        <f t="shared" si="1"/>
        <v>0.86</v>
      </c>
      <c r="L7" s="83">
        <f t="shared" si="2"/>
        <v>0.99</v>
      </c>
      <c r="M7" s="83">
        <f t="shared" si="3"/>
        <v>0.97</v>
      </c>
      <c r="N7" s="83">
        <f t="shared" si="4"/>
        <v>0.96</v>
      </c>
      <c r="O7" s="83">
        <f t="shared" si="5"/>
        <v>0.96</v>
      </c>
      <c r="P7" s="83">
        <f t="shared" si="26"/>
        <v>0.96</v>
      </c>
      <c r="Q7" s="83">
        <f t="shared" si="6"/>
        <v>0.88</v>
      </c>
      <c r="R7" s="83">
        <f t="shared" si="7"/>
        <v>1.02</v>
      </c>
      <c r="S7" s="83">
        <f t="shared" si="8"/>
        <v>0.98</v>
      </c>
      <c r="T7" s="83">
        <f t="shared" si="9"/>
        <v>1</v>
      </c>
      <c r="U7" s="83">
        <f t="shared" si="10"/>
        <v>1</v>
      </c>
      <c r="V7" s="83">
        <f t="shared" si="11"/>
        <v>1.06</v>
      </c>
      <c r="W7" s="83">
        <f t="shared" si="12"/>
        <v>0.95</v>
      </c>
      <c r="X7" s="83">
        <f t="shared" si="13"/>
        <v>0.96</v>
      </c>
      <c r="Y7" s="83">
        <f t="shared" si="14"/>
        <v>0.95</v>
      </c>
      <c r="Z7" s="83">
        <f t="shared" si="15"/>
        <v>0.96</v>
      </c>
      <c r="AA7" s="83">
        <f t="shared" si="16"/>
        <v>0.84</v>
      </c>
      <c r="AB7" s="83">
        <f t="shared" si="17"/>
        <v>1.07</v>
      </c>
      <c r="AC7" s="83">
        <f t="shared" si="18"/>
        <v>1.05</v>
      </c>
      <c r="AD7" s="83">
        <f t="shared" si="19"/>
        <v>1.01</v>
      </c>
      <c r="AE7" s="83">
        <f t="shared" si="20"/>
        <v>0.95</v>
      </c>
      <c r="AF7" s="83">
        <f t="shared" si="21"/>
        <v>1.01</v>
      </c>
      <c r="AG7" s="83">
        <f t="shared" si="22"/>
        <v>0.87</v>
      </c>
      <c r="AH7" s="83">
        <f t="shared" si="23"/>
        <v>0.94</v>
      </c>
      <c r="AI7" s="83">
        <f t="shared" si="24"/>
        <v>0.95</v>
      </c>
      <c r="AJ7" s="83">
        <f t="shared" si="25"/>
        <v>0.94</v>
      </c>
    </row>
    <row r="8" spans="1:36" ht="12.95" customHeight="1" x14ac:dyDescent="0.15">
      <c r="A8" s="82">
        <v>945</v>
      </c>
      <c r="B8" s="108" t="s">
        <v>54</v>
      </c>
      <c r="C8" s="108"/>
      <c r="D8" s="82">
        <v>32</v>
      </c>
      <c r="E8" s="82">
        <v>24</v>
      </c>
      <c r="F8" s="4">
        <f t="shared" si="0"/>
        <v>0.9</v>
      </c>
      <c r="G8" s="82"/>
      <c r="H8" s="82"/>
      <c r="I8" s="82"/>
      <c r="J8" s="1" t="s">
        <v>15</v>
      </c>
      <c r="K8" s="83">
        <f t="shared" si="1"/>
        <v>0.8</v>
      </c>
      <c r="L8" s="83">
        <f t="shared" si="2"/>
        <v>0.92</v>
      </c>
      <c r="M8" s="83">
        <f t="shared" si="3"/>
        <v>0.92</v>
      </c>
      <c r="N8" s="83">
        <f t="shared" si="4"/>
        <v>0.9</v>
      </c>
      <c r="O8" s="83">
        <f t="shared" si="5"/>
        <v>0.89</v>
      </c>
      <c r="P8" s="83">
        <f t="shared" si="26"/>
        <v>0.9</v>
      </c>
      <c r="Q8" s="83">
        <f t="shared" si="6"/>
        <v>0.81</v>
      </c>
      <c r="R8" s="83">
        <f t="shared" si="7"/>
        <v>0.93</v>
      </c>
      <c r="S8" s="83">
        <f t="shared" si="8"/>
        <v>0.93</v>
      </c>
      <c r="T8" s="83">
        <f t="shared" si="9"/>
        <v>0.99</v>
      </c>
      <c r="U8" s="83">
        <f t="shared" si="10"/>
        <v>0.99</v>
      </c>
      <c r="V8" s="83">
        <f t="shared" si="11"/>
        <v>0.96</v>
      </c>
      <c r="W8" s="83">
        <f t="shared" si="12"/>
        <v>0.87</v>
      </c>
      <c r="X8" s="83">
        <f t="shared" si="13"/>
        <v>0.89</v>
      </c>
      <c r="Y8" s="83">
        <f t="shared" si="14"/>
        <v>0.86</v>
      </c>
      <c r="Z8" s="83">
        <f t="shared" si="15"/>
        <v>0.89</v>
      </c>
      <c r="AA8" s="83">
        <f t="shared" si="16"/>
        <v>0.77</v>
      </c>
      <c r="AB8" s="83">
        <f t="shared" si="17"/>
        <v>0.97</v>
      </c>
      <c r="AC8" s="83">
        <f t="shared" si="18"/>
        <v>0.97</v>
      </c>
      <c r="AD8" s="83">
        <f t="shared" si="19"/>
        <v>0.96</v>
      </c>
      <c r="AE8" s="83">
        <f t="shared" si="20"/>
        <v>0.88</v>
      </c>
      <c r="AF8" s="83">
        <f t="shared" si="21"/>
        <v>0.96</v>
      </c>
      <c r="AG8" s="83">
        <f t="shared" si="22"/>
        <v>0.77</v>
      </c>
      <c r="AH8" s="83">
        <f t="shared" si="23"/>
        <v>0.85</v>
      </c>
      <c r="AI8" s="83">
        <f t="shared" si="24"/>
        <v>0.88</v>
      </c>
      <c r="AJ8" s="83">
        <f t="shared" si="25"/>
        <v>0.85</v>
      </c>
    </row>
    <row r="9" spans="1:36" ht="12.95" customHeight="1" x14ac:dyDescent="0.15">
      <c r="A9" s="82">
        <v>946</v>
      </c>
      <c r="B9" s="108" t="s">
        <v>54</v>
      </c>
      <c r="C9" s="108"/>
      <c r="D9" s="82">
        <v>32</v>
      </c>
      <c r="E9" s="82">
        <v>24</v>
      </c>
      <c r="F9" s="4">
        <f t="shared" si="0"/>
        <v>0.9</v>
      </c>
      <c r="G9" s="5"/>
      <c r="H9" s="82"/>
      <c r="I9" s="82"/>
      <c r="J9" s="1" t="s">
        <v>15</v>
      </c>
      <c r="K9" s="83">
        <f t="shared" si="1"/>
        <v>0.8</v>
      </c>
      <c r="L9" s="83">
        <f t="shared" si="2"/>
        <v>0.92</v>
      </c>
      <c r="M9" s="83">
        <f t="shared" si="3"/>
        <v>0.92</v>
      </c>
      <c r="N9" s="83">
        <f t="shared" si="4"/>
        <v>0.9</v>
      </c>
      <c r="O9" s="83">
        <f t="shared" si="5"/>
        <v>0.89</v>
      </c>
      <c r="P9" s="83">
        <f t="shared" si="26"/>
        <v>0.9</v>
      </c>
      <c r="Q9" s="83">
        <f t="shared" si="6"/>
        <v>0.81</v>
      </c>
      <c r="R9" s="83">
        <f t="shared" si="7"/>
        <v>0.93</v>
      </c>
      <c r="S9" s="83">
        <f t="shared" si="8"/>
        <v>0.93</v>
      </c>
      <c r="T9" s="83">
        <f t="shared" si="9"/>
        <v>0.99</v>
      </c>
      <c r="U9" s="83">
        <f t="shared" si="10"/>
        <v>0.99</v>
      </c>
      <c r="V9" s="83">
        <f t="shared" si="11"/>
        <v>0.96</v>
      </c>
      <c r="W9" s="83">
        <f t="shared" si="12"/>
        <v>0.87</v>
      </c>
      <c r="X9" s="83">
        <f t="shared" si="13"/>
        <v>0.89</v>
      </c>
      <c r="Y9" s="83">
        <f t="shared" si="14"/>
        <v>0.86</v>
      </c>
      <c r="Z9" s="83">
        <f t="shared" si="15"/>
        <v>0.89</v>
      </c>
      <c r="AA9" s="83">
        <f t="shared" si="16"/>
        <v>0.77</v>
      </c>
      <c r="AB9" s="83">
        <f t="shared" si="17"/>
        <v>0.97</v>
      </c>
      <c r="AC9" s="83">
        <f t="shared" si="18"/>
        <v>0.97</v>
      </c>
      <c r="AD9" s="83">
        <f t="shared" si="19"/>
        <v>0.96</v>
      </c>
      <c r="AE9" s="83">
        <f t="shared" si="20"/>
        <v>0.88</v>
      </c>
      <c r="AF9" s="83">
        <f t="shared" si="21"/>
        <v>0.96</v>
      </c>
      <c r="AG9" s="83">
        <f t="shared" si="22"/>
        <v>0.77</v>
      </c>
      <c r="AH9" s="83">
        <f t="shared" si="23"/>
        <v>0.85</v>
      </c>
      <c r="AI9" s="83">
        <f t="shared" si="24"/>
        <v>0.88</v>
      </c>
      <c r="AJ9" s="83">
        <f t="shared" si="25"/>
        <v>0.85</v>
      </c>
    </row>
    <row r="10" spans="1:36" ht="12.95" customHeight="1" x14ac:dyDescent="0.15">
      <c r="A10" s="82">
        <v>947</v>
      </c>
      <c r="B10" s="108" t="s">
        <v>54</v>
      </c>
      <c r="C10" s="108"/>
      <c r="D10" s="82">
        <v>28</v>
      </c>
      <c r="E10" s="82">
        <v>22</v>
      </c>
      <c r="F10" s="4">
        <f t="shared" si="0"/>
        <v>0.66</v>
      </c>
      <c r="G10" s="5"/>
      <c r="H10" s="82"/>
      <c r="I10" s="82"/>
      <c r="J10" s="1" t="s">
        <v>15</v>
      </c>
      <c r="K10" s="83">
        <f t="shared" si="1"/>
        <v>0.57999999999999996</v>
      </c>
      <c r="L10" s="83">
        <f t="shared" si="2"/>
        <v>0.66</v>
      </c>
      <c r="M10" s="83">
        <f t="shared" si="3"/>
        <v>0.66</v>
      </c>
      <c r="N10" s="83">
        <f t="shared" si="4"/>
        <v>0.65</v>
      </c>
      <c r="O10" s="83">
        <f t="shared" si="5"/>
        <v>0.64</v>
      </c>
      <c r="P10" s="83">
        <f t="shared" si="26"/>
        <v>0.66</v>
      </c>
      <c r="Q10" s="83">
        <f t="shared" si="6"/>
        <v>0.57999999999999996</v>
      </c>
      <c r="R10" s="83">
        <f t="shared" si="7"/>
        <v>0.66</v>
      </c>
      <c r="S10" s="83">
        <f t="shared" si="8"/>
        <v>0.66</v>
      </c>
      <c r="T10" s="83">
        <f t="shared" si="9"/>
        <v>0.7</v>
      </c>
      <c r="U10" s="83">
        <f t="shared" si="10"/>
        <v>0.66</v>
      </c>
      <c r="V10" s="83">
        <f t="shared" si="11"/>
        <v>0.68</v>
      </c>
      <c r="W10" s="83">
        <f t="shared" si="12"/>
        <v>0.63</v>
      </c>
      <c r="X10" s="83">
        <f t="shared" si="13"/>
        <v>0.64</v>
      </c>
      <c r="Y10" s="83">
        <f t="shared" si="14"/>
        <v>0.6</v>
      </c>
      <c r="Z10" s="83">
        <f t="shared" si="15"/>
        <v>0.64</v>
      </c>
      <c r="AA10" s="83">
        <f t="shared" si="16"/>
        <v>0.56000000000000005</v>
      </c>
      <c r="AB10" s="83">
        <f t="shared" si="17"/>
        <v>0.68</v>
      </c>
      <c r="AC10" s="83">
        <f t="shared" si="18"/>
        <v>0.68</v>
      </c>
      <c r="AD10" s="83">
        <f t="shared" si="19"/>
        <v>0.7</v>
      </c>
      <c r="AE10" s="83">
        <f t="shared" si="20"/>
        <v>0.62</v>
      </c>
      <c r="AF10" s="83">
        <f t="shared" si="21"/>
        <v>0.68</v>
      </c>
      <c r="AG10" s="83">
        <f t="shared" si="22"/>
        <v>0.55000000000000004</v>
      </c>
      <c r="AH10" s="83">
        <f t="shared" si="23"/>
        <v>0.6</v>
      </c>
      <c r="AI10" s="83">
        <f t="shared" si="24"/>
        <v>0.63</v>
      </c>
      <c r="AJ10" s="83">
        <f t="shared" si="25"/>
        <v>0.6</v>
      </c>
    </row>
    <row r="11" spans="1:36" ht="12.95" customHeight="1" x14ac:dyDescent="0.15">
      <c r="A11" s="82">
        <v>948</v>
      </c>
      <c r="B11" s="108" t="s">
        <v>54</v>
      </c>
      <c r="C11" s="108"/>
      <c r="D11" s="82">
        <v>30</v>
      </c>
      <c r="E11" s="82">
        <v>23</v>
      </c>
      <c r="F11" s="4">
        <f t="shared" si="0"/>
        <v>0.78</v>
      </c>
      <c r="G11" s="5" t="s">
        <v>72</v>
      </c>
      <c r="H11" s="82" t="s">
        <v>65</v>
      </c>
      <c r="I11" s="5" t="s">
        <v>72</v>
      </c>
      <c r="J11" s="1" t="s">
        <v>15</v>
      </c>
      <c r="K11" s="83">
        <f t="shared" si="1"/>
        <v>0.69</v>
      </c>
      <c r="L11" s="83">
        <f t="shared" si="2"/>
        <v>0.78</v>
      </c>
      <c r="M11" s="83">
        <f t="shared" si="3"/>
        <v>0.78</v>
      </c>
      <c r="N11" s="83">
        <f t="shared" si="4"/>
        <v>0.77</v>
      </c>
      <c r="O11" s="83">
        <f t="shared" si="5"/>
        <v>0.76</v>
      </c>
      <c r="P11" s="83">
        <f t="shared" si="26"/>
        <v>0.78</v>
      </c>
      <c r="Q11" s="83">
        <f t="shared" si="6"/>
        <v>0.69</v>
      </c>
      <c r="R11" s="83">
        <f t="shared" si="7"/>
        <v>0.79</v>
      </c>
      <c r="S11" s="83">
        <f t="shared" si="8"/>
        <v>0.79</v>
      </c>
      <c r="T11" s="83">
        <f t="shared" si="9"/>
        <v>0.83</v>
      </c>
      <c r="U11" s="83">
        <f t="shared" si="10"/>
        <v>0.79</v>
      </c>
      <c r="V11" s="83">
        <f t="shared" si="11"/>
        <v>0.81</v>
      </c>
      <c r="W11" s="83">
        <f t="shared" si="12"/>
        <v>0.74</v>
      </c>
      <c r="X11" s="83">
        <f t="shared" si="13"/>
        <v>0.76</v>
      </c>
      <c r="Y11" s="83">
        <f t="shared" si="14"/>
        <v>0.72</v>
      </c>
      <c r="Z11" s="83">
        <f t="shared" si="15"/>
        <v>0.76</v>
      </c>
      <c r="AA11" s="83">
        <f t="shared" si="16"/>
        <v>0.66</v>
      </c>
      <c r="AB11" s="83">
        <f t="shared" si="17"/>
        <v>0.82</v>
      </c>
      <c r="AC11" s="83">
        <f t="shared" si="18"/>
        <v>0.82</v>
      </c>
      <c r="AD11" s="83">
        <f t="shared" si="19"/>
        <v>0.83</v>
      </c>
      <c r="AE11" s="83">
        <f t="shared" si="20"/>
        <v>0.74</v>
      </c>
      <c r="AF11" s="83">
        <f t="shared" si="21"/>
        <v>0.82</v>
      </c>
      <c r="AG11" s="83">
        <f t="shared" si="22"/>
        <v>0.66</v>
      </c>
      <c r="AH11" s="83">
        <f t="shared" si="23"/>
        <v>0.72</v>
      </c>
      <c r="AI11" s="83">
        <f t="shared" si="24"/>
        <v>0.75</v>
      </c>
      <c r="AJ11" s="83">
        <f t="shared" si="25"/>
        <v>0.72</v>
      </c>
    </row>
    <row r="12" spans="1:36" ht="12.95" customHeight="1" x14ac:dyDescent="0.15">
      <c r="A12" s="82">
        <v>949</v>
      </c>
      <c r="B12" s="108" t="s">
        <v>54</v>
      </c>
      <c r="C12" s="108"/>
      <c r="D12" s="82">
        <v>30</v>
      </c>
      <c r="E12" s="82">
        <v>24</v>
      </c>
      <c r="F12" s="4">
        <f t="shared" si="0"/>
        <v>0.82</v>
      </c>
      <c r="G12" s="5"/>
      <c r="H12" s="82"/>
      <c r="I12" s="82"/>
      <c r="J12" s="1" t="s">
        <v>15</v>
      </c>
      <c r="K12" s="83">
        <f t="shared" si="1"/>
        <v>0.72</v>
      </c>
      <c r="L12" s="83">
        <f t="shared" si="2"/>
        <v>0.82</v>
      </c>
      <c r="M12" s="83">
        <f t="shared" si="3"/>
        <v>0.82</v>
      </c>
      <c r="N12" s="83">
        <f t="shared" si="4"/>
        <v>0.8</v>
      </c>
      <c r="O12" s="83">
        <f t="shared" si="5"/>
        <v>0.79</v>
      </c>
      <c r="P12" s="83">
        <f t="shared" si="26"/>
        <v>0.82</v>
      </c>
      <c r="Q12" s="83">
        <f t="shared" si="6"/>
        <v>0.72</v>
      </c>
      <c r="R12" s="83">
        <f t="shared" si="7"/>
        <v>0.83</v>
      </c>
      <c r="S12" s="83">
        <f t="shared" si="8"/>
        <v>0.83</v>
      </c>
      <c r="T12" s="83">
        <f t="shared" si="9"/>
        <v>0.88</v>
      </c>
      <c r="U12" s="83">
        <f t="shared" si="10"/>
        <v>0.83</v>
      </c>
      <c r="V12" s="83">
        <f t="shared" si="11"/>
        <v>0.84</v>
      </c>
      <c r="W12" s="83">
        <f t="shared" si="12"/>
        <v>0.77</v>
      </c>
      <c r="X12" s="83">
        <f t="shared" si="13"/>
        <v>0.79</v>
      </c>
      <c r="Y12" s="83">
        <f t="shared" si="14"/>
        <v>0.75</v>
      </c>
      <c r="Z12" s="83">
        <f t="shared" si="15"/>
        <v>0.79</v>
      </c>
      <c r="AA12" s="83">
        <f t="shared" si="16"/>
        <v>0.69</v>
      </c>
      <c r="AB12" s="83">
        <f t="shared" si="17"/>
        <v>0.86</v>
      </c>
      <c r="AC12" s="83">
        <f t="shared" si="18"/>
        <v>0.85</v>
      </c>
      <c r="AD12" s="83">
        <f t="shared" si="19"/>
        <v>0.87</v>
      </c>
      <c r="AE12" s="83">
        <f t="shared" si="20"/>
        <v>0.78</v>
      </c>
      <c r="AF12" s="83">
        <f t="shared" si="21"/>
        <v>0.85</v>
      </c>
      <c r="AG12" s="83">
        <f t="shared" si="22"/>
        <v>0.68</v>
      </c>
      <c r="AH12" s="83">
        <f t="shared" si="23"/>
        <v>0.75</v>
      </c>
      <c r="AI12" s="83">
        <f t="shared" si="24"/>
        <v>0.78</v>
      </c>
      <c r="AJ12" s="83">
        <f t="shared" si="25"/>
        <v>0.75</v>
      </c>
    </row>
    <row r="13" spans="1:36" ht="12.95" customHeight="1" x14ac:dyDescent="0.15">
      <c r="A13" s="82">
        <v>950</v>
      </c>
      <c r="B13" s="108" t="s">
        <v>54</v>
      </c>
      <c r="C13" s="108"/>
      <c r="D13" s="82">
        <v>14</v>
      </c>
      <c r="E13" s="82">
        <v>11</v>
      </c>
      <c r="F13" s="4">
        <f t="shared" si="0"/>
        <v>0.09</v>
      </c>
      <c r="G13" s="5" t="s">
        <v>252</v>
      </c>
      <c r="H13" s="82" t="s">
        <v>55</v>
      </c>
      <c r="I13" s="82"/>
      <c r="J13" s="1" t="s">
        <v>15</v>
      </c>
      <c r="K13" s="83">
        <f t="shared" si="1"/>
        <v>0.09</v>
      </c>
      <c r="L13" s="83">
        <f t="shared" si="2"/>
        <v>0.09</v>
      </c>
      <c r="M13" s="83">
        <f t="shared" si="3"/>
        <v>0.09</v>
      </c>
      <c r="N13" s="83">
        <f t="shared" si="4"/>
        <v>0.09</v>
      </c>
      <c r="O13" s="83">
        <f t="shared" si="5"/>
        <v>0.09</v>
      </c>
      <c r="P13" s="83">
        <f t="shared" si="26"/>
        <v>0.09</v>
      </c>
      <c r="Q13" s="83">
        <f t="shared" si="6"/>
        <v>0.08</v>
      </c>
      <c r="R13" s="83">
        <f t="shared" si="7"/>
        <v>0.09</v>
      </c>
      <c r="S13" s="83">
        <f t="shared" si="8"/>
        <v>0.09</v>
      </c>
      <c r="T13" s="83">
        <f t="shared" si="9"/>
        <v>0.09</v>
      </c>
      <c r="U13" s="83">
        <f t="shared" si="10"/>
        <v>0.09</v>
      </c>
      <c r="V13" s="83">
        <f t="shared" si="11"/>
        <v>0.09</v>
      </c>
      <c r="W13" s="83">
        <f t="shared" si="12"/>
        <v>0.09</v>
      </c>
      <c r="X13" s="83">
        <f t="shared" si="13"/>
        <v>0.09</v>
      </c>
      <c r="Y13" s="83">
        <f t="shared" si="14"/>
        <v>0.08</v>
      </c>
      <c r="Z13" s="83">
        <f t="shared" si="15"/>
        <v>0.09</v>
      </c>
      <c r="AA13" s="83">
        <f t="shared" si="16"/>
        <v>0.08</v>
      </c>
      <c r="AB13" s="83">
        <f t="shared" si="17"/>
        <v>0.09</v>
      </c>
      <c r="AC13" s="83">
        <f t="shared" si="18"/>
        <v>0.09</v>
      </c>
      <c r="AD13" s="83">
        <f t="shared" si="19"/>
        <v>0.11</v>
      </c>
      <c r="AE13" s="83">
        <f t="shared" si="20"/>
        <v>0.08</v>
      </c>
      <c r="AF13" s="83">
        <f t="shared" si="21"/>
        <v>0.09</v>
      </c>
      <c r="AG13" s="83">
        <f t="shared" si="22"/>
        <v>0.08</v>
      </c>
      <c r="AH13" s="83">
        <f t="shared" si="23"/>
        <v>0.08</v>
      </c>
      <c r="AI13" s="83">
        <f t="shared" si="24"/>
        <v>0.09</v>
      </c>
      <c r="AJ13" s="83">
        <f t="shared" si="25"/>
        <v>0.08</v>
      </c>
    </row>
    <row r="14" spans="1:36" ht="12.95" customHeight="1" x14ac:dyDescent="0.15">
      <c r="A14" s="82">
        <v>951</v>
      </c>
      <c r="B14" s="108" t="s">
        <v>54</v>
      </c>
      <c r="C14" s="108"/>
      <c r="D14" s="82">
        <v>10</v>
      </c>
      <c r="E14" s="82">
        <v>10</v>
      </c>
      <c r="F14" s="4">
        <f t="shared" si="0"/>
        <v>0.04</v>
      </c>
      <c r="G14" s="5" t="s">
        <v>252</v>
      </c>
      <c r="H14" s="82" t="s">
        <v>55</v>
      </c>
      <c r="I14" s="82"/>
      <c r="J14" s="1" t="s">
        <v>15</v>
      </c>
      <c r="K14" s="83">
        <f t="shared" si="1"/>
        <v>0.04</v>
      </c>
      <c r="L14" s="83">
        <f t="shared" si="2"/>
        <v>0.04</v>
      </c>
      <c r="M14" s="83">
        <f t="shared" si="3"/>
        <v>0.04</v>
      </c>
      <c r="N14" s="83">
        <f t="shared" si="4"/>
        <v>0.05</v>
      </c>
      <c r="O14" s="83">
        <f t="shared" si="5"/>
        <v>0.05</v>
      </c>
      <c r="P14" s="83">
        <f t="shared" si="26"/>
        <v>0.04</v>
      </c>
      <c r="Q14" s="83">
        <f t="shared" si="6"/>
        <v>0.04</v>
      </c>
      <c r="R14" s="83">
        <f t="shared" si="7"/>
        <v>0.04</v>
      </c>
      <c r="S14" s="83">
        <f t="shared" si="8"/>
        <v>0.04</v>
      </c>
      <c r="T14" s="83">
        <f t="shared" si="9"/>
        <v>0.04</v>
      </c>
      <c r="U14" s="83">
        <f t="shared" si="10"/>
        <v>0.04</v>
      </c>
      <c r="V14" s="83">
        <f t="shared" si="11"/>
        <v>0.04</v>
      </c>
      <c r="W14" s="83">
        <f t="shared" si="12"/>
        <v>0.04</v>
      </c>
      <c r="X14" s="83">
        <f t="shared" si="13"/>
        <v>0.04</v>
      </c>
      <c r="Y14" s="83">
        <f t="shared" si="14"/>
        <v>0.04</v>
      </c>
      <c r="Z14" s="83">
        <f t="shared" si="15"/>
        <v>0.04</v>
      </c>
      <c r="AA14" s="83">
        <f t="shared" si="16"/>
        <v>0.04</v>
      </c>
      <c r="AB14" s="83">
        <f t="shared" si="17"/>
        <v>0.04</v>
      </c>
      <c r="AC14" s="83">
        <f t="shared" si="18"/>
        <v>0.04</v>
      </c>
      <c r="AD14" s="83">
        <f t="shared" si="19"/>
        <v>0.06</v>
      </c>
      <c r="AE14" s="83">
        <f t="shared" si="20"/>
        <v>0.04</v>
      </c>
      <c r="AF14" s="83">
        <f t="shared" si="21"/>
        <v>0.04</v>
      </c>
      <c r="AG14" s="83">
        <f t="shared" si="22"/>
        <v>0.04</v>
      </c>
      <c r="AH14" s="83">
        <f t="shared" si="23"/>
        <v>0.04</v>
      </c>
      <c r="AI14" s="83">
        <f t="shared" si="24"/>
        <v>0.04</v>
      </c>
      <c r="AJ14" s="83">
        <f t="shared" si="25"/>
        <v>0.04</v>
      </c>
    </row>
    <row r="15" spans="1:36" ht="12.95" customHeight="1" x14ac:dyDescent="0.15">
      <c r="A15" s="82">
        <v>952</v>
      </c>
      <c r="B15" s="108" t="s">
        <v>54</v>
      </c>
      <c r="C15" s="108"/>
      <c r="D15" s="82">
        <v>34</v>
      </c>
      <c r="E15" s="82">
        <v>23</v>
      </c>
      <c r="F15" s="4">
        <f t="shared" si="0"/>
        <v>0.95</v>
      </c>
      <c r="G15" s="82"/>
      <c r="H15" s="82"/>
      <c r="I15" s="82"/>
      <c r="J15" s="1" t="s">
        <v>15</v>
      </c>
      <c r="K15" s="83">
        <f t="shared" si="1"/>
        <v>0.85</v>
      </c>
      <c r="L15" s="83">
        <f t="shared" si="2"/>
        <v>0.99</v>
      </c>
      <c r="M15" s="83">
        <f t="shared" si="3"/>
        <v>0.97</v>
      </c>
      <c r="N15" s="83">
        <f t="shared" si="4"/>
        <v>0.95</v>
      </c>
      <c r="O15" s="83">
        <f t="shared" si="5"/>
        <v>0.95</v>
      </c>
      <c r="P15" s="83">
        <f t="shared" si="26"/>
        <v>0.95</v>
      </c>
      <c r="Q15" s="83">
        <f t="shared" si="6"/>
        <v>0.87</v>
      </c>
      <c r="R15" s="83">
        <f t="shared" si="7"/>
        <v>1</v>
      </c>
      <c r="S15" s="83">
        <f t="shared" si="8"/>
        <v>0.98</v>
      </c>
      <c r="T15" s="83">
        <f t="shared" si="9"/>
        <v>1.03</v>
      </c>
      <c r="U15" s="83">
        <f t="shared" si="10"/>
        <v>1.03</v>
      </c>
      <c r="V15" s="83">
        <f t="shared" si="11"/>
        <v>1.04</v>
      </c>
      <c r="W15" s="83">
        <f t="shared" si="12"/>
        <v>0.93</v>
      </c>
      <c r="X15" s="83">
        <f t="shared" si="13"/>
        <v>0.95</v>
      </c>
      <c r="Y15" s="83">
        <f t="shared" si="14"/>
        <v>0.93</v>
      </c>
      <c r="Z15" s="83">
        <f t="shared" si="15"/>
        <v>0.95</v>
      </c>
      <c r="AA15" s="83">
        <f t="shared" si="16"/>
        <v>0.83</v>
      </c>
      <c r="AB15" s="83">
        <f t="shared" si="17"/>
        <v>1.05</v>
      </c>
      <c r="AC15" s="83">
        <f t="shared" si="18"/>
        <v>1.04</v>
      </c>
      <c r="AD15" s="83">
        <f t="shared" si="19"/>
        <v>1.02</v>
      </c>
      <c r="AE15" s="83">
        <f t="shared" si="20"/>
        <v>0.94</v>
      </c>
      <c r="AF15" s="83">
        <f t="shared" si="21"/>
        <v>1.02</v>
      </c>
      <c r="AG15" s="83">
        <f t="shared" si="22"/>
        <v>0.84</v>
      </c>
      <c r="AH15" s="83">
        <f t="shared" si="23"/>
        <v>0.92</v>
      </c>
      <c r="AI15" s="83">
        <f t="shared" si="24"/>
        <v>0.94</v>
      </c>
      <c r="AJ15" s="83">
        <f t="shared" si="25"/>
        <v>0.92</v>
      </c>
    </row>
    <row r="16" spans="1:36" ht="12.95" customHeight="1" x14ac:dyDescent="0.15">
      <c r="A16" s="82">
        <v>953</v>
      </c>
      <c r="B16" s="108" t="s">
        <v>54</v>
      </c>
      <c r="C16" s="108"/>
      <c r="D16" s="82">
        <v>26</v>
      </c>
      <c r="E16" s="82">
        <v>23</v>
      </c>
      <c r="F16" s="4">
        <f t="shared" si="0"/>
        <v>0.61</v>
      </c>
      <c r="G16" s="5"/>
      <c r="H16" s="82"/>
      <c r="I16" s="82"/>
      <c r="J16" s="1" t="s">
        <v>15</v>
      </c>
      <c r="K16" s="83">
        <f t="shared" si="1"/>
        <v>0.53</v>
      </c>
      <c r="L16" s="83">
        <f t="shared" si="2"/>
        <v>0.6</v>
      </c>
      <c r="M16" s="83">
        <f t="shared" si="3"/>
        <v>0.61</v>
      </c>
      <c r="N16" s="83">
        <f t="shared" si="4"/>
        <v>0.59</v>
      </c>
      <c r="O16" s="83">
        <f t="shared" si="5"/>
        <v>0.59</v>
      </c>
      <c r="P16" s="83">
        <f t="shared" si="26"/>
        <v>0.61</v>
      </c>
      <c r="Q16" s="83">
        <f t="shared" si="6"/>
        <v>0.53</v>
      </c>
      <c r="R16" s="83">
        <f t="shared" si="7"/>
        <v>0.6</v>
      </c>
      <c r="S16" s="83">
        <f t="shared" si="8"/>
        <v>0.61</v>
      </c>
      <c r="T16" s="83">
        <f t="shared" si="9"/>
        <v>0.66</v>
      </c>
      <c r="U16" s="83">
        <f t="shared" si="10"/>
        <v>0.61</v>
      </c>
      <c r="V16" s="83">
        <f t="shared" si="11"/>
        <v>0.61</v>
      </c>
      <c r="W16" s="83">
        <f t="shared" si="12"/>
        <v>0.56999999999999995</v>
      </c>
      <c r="X16" s="83">
        <f t="shared" si="13"/>
        <v>0.57999999999999996</v>
      </c>
      <c r="Y16" s="83">
        <f t="shared" si="14"/>
        <v>0.54</v>
      </c>
      <c r="Z16" s="83">
        <f t="shared" si="15"/>
        <v>0.57999999999999996</v>
      </c>
      <c r="AA16" s="83">
        <f t="shared" si="16"/>
        <v>0.51</v>
      </c>
      <c r="AB16" s="83">
        <f t="shared" si="17"/>
        <v>0.62</v>
      </c>
      <c r="AC16" s="83">
        <f t="shared" si="18"/>
        <v>0.62</v>
      </c>
      <c r="AD16" s="83">
        <f t="shared" si="19"/>
        <v>0.65</v>
      </c>
      <c r="AE16" s="83">
        <f t="shared" si="20"/>
        <v>0.56000000000000005</v>
      </c>
      <c r="AF16" s="83">
        <f t="shared" si="21"/>
        <v>0.62</v>
      </c>
      <c r="AG16" s="83">
        <f t="shared" si="22"/>
        <v>0.5</v>
      </c>
      <c r="AH16" s="83">
        <f t="shared" si="23"/>
        <v>0.55000000000000004</v>
      </c>
      <c r="AI16" s="83">
        <f t="shared" si="24"/>
        <v>0.57999999999999996</v>
      </c>
      <c r="AJ16" s="83">
        <f t="shared" si="25"/>
        <v>0.55000000000000004</v>
      </c>
    </row>
    <row r="17" spans="1:36" ht="12.95" customHeight="1" x14ac:dyDescent="0.15">
      <c r="A17" s="82">
        <v>954</v>
      </c>
      <c r="B17" s="108" t="s">
        <v>54</v>
      </c>
      <c r="C17" s="108"/>
      <c r="D17" s="82">
        <v>30</v>
      </c>
      <c r="E17" s="82">
        <v>23</v>
      </c>
      <c r="F17" s="4">
        <f t="shared" si="0"/>
        <v>0.78</v>
      </c>
      <c r="G17" s="82"/>
      <c r="H17" s="82"/>
      <c r="I17" s="82"/>
      <c r="J17" s="1" t="s">
        <v>15</v>
      </c>
      <c r="K17" s="83">
        <f t="shared" si="1"/>
        <v>0.69</v>
      </c>
      <c r="L17" s="83">
        <f t="shared" si="2"/>
        <v>0.78</v>
      </c>
      <c r="M17" s="83">
        <f t="shared" si="3"/>
        <v>0.78</v>
      </c>
      <c r="N17" s="83">
        <f t="shared" si="4"/>
        <v>0.77</v>
      </c>
      <c r="O17" s="83">
        <f t="shared" si="5"/>
        <v>0.76</v>
      </c>
      <c r="P17" s="83">
        <f t="shared" si="26"/>
        <v>0.78</v>
      </c>
      <c r="Q17" s="83">
        <f t="shared" si="6"/>
        <v>0.69</v>
      </c>
      <c r="R17" s="83">
        <f t="shared" si="7"/>
        <v>0.79</v>
      </c>
      <c r="S17" s="83">
        <f t="shared" si="8"/>
        <v>0.79</v>
      </c>
      <c r="T17" s="83">
        <f t="shared" si="9"/>
        <v>0.83</v>
      </c>
      <c r="U17" s="83">
        <f t="shared" si="10"/>
        <v>0.79</v>
      </c>
      <c r="V17" s="83">
        <f t="shared" si="11"/>
        <v>0.81</v>
      </c>
      <c r="W17" s="83">
        <f t="shared" si="12"/>
        <v>0.74</v>
      </c>
      <c r="X17" s="83">
        <f t="shared" si="13"/>
        <v>0.76</v>
      </c>
      <c r="Y17" s="83">
        <f t="shared" si="14"/>
        <v>0.72</v>
      </c>
      <c r="Z17" s="83">
        <f t="shared" si="15"/>
        <v>0.76</v>
      </c>
      <c r="AA17" s="83">
        <f t="shared" si="16"/>
        <v>0.66</v>
      </c>
      <c r="AB17" s="83">
        <f t="shared" si="17"/>
        <v>0.82</v>
      </c>
      <c r="AC17" s="83">
        <f t="shared" si="18"/>
        <v>0.82</v>
      </c>
      <c r="AD17" s="83">
        <f t="shared" si="19"/>
        <v>0.83</v>
      </c>
      <c r="AE17" s="83">
        <f t="shared" si="20"/>
        <v>0.74</v>
      </c>
      <c r="AF17" s="83">
        <f t="shared" si="21"/>
        <v>0.82</v>
      </c>
      <c r="AG17" s="83">
        <f t="shared" si="22"/>
        <v>0.66</v>
      </c>
      <c r="AH17" s="83">
        <f t="shared" si="23"/>
        <v>0.72</v>
      </c>
      <c r="AI17" s="83">
        <f t="shared" si="24"/>
        <v>0.75</v>
      </c>
      <c r="AJ17" s="83">
        <f t="shared" si="25"/>
        <v>0.72</v>
      </c>
    </row>
    <row r="18" spans="1:36" ht="12.95" customHeight="1" x14ac:dyDescent="0.15">
      <c r="A18" s="82">
        <v>955</v>
      </c>
      <c r="B18" s="108" t="s">
        <v>54</v>
      </c>
      <c r="C18" s="108"/>
      <c r="D18" s="82">
        <v>6</v>
      </c>
      <c r="E18" s="82">
        <v>7</v>
      </c>
      <c r="F18" s="4">
        <f t="shared" si="0"/>
        <v>0.01</v>
      </c>
      <c r="G18" s="5" t="s">
        <v>252</v>
      </c>
      <c r="H18" s="82" t="s">
        <v>55</v>
      </c>
      <c r="I18" s="82"/>
      <c r="J18" s="1" t="s">
        <v>15</v>
      </c>
      <c r="K18" s="83">
        <f t="shared" si="1"/>
        <v>0.01</v>
      </c>
      <c r="L18" s="83">
        <f t="shared" si="2"/>
        <v>0.01</v>
      </c>
      <c r="M18" s="83">
        <f t="shared" si="3"/>
        <v>0.01</v>
      </c>
      <c r="N18" s="83">
        <f t="shared" si="4"/>
        <v>0.01</v>
      </c>
      <c r="O18" s="83">
        <f t="shared" si="5"/>
        <v>0.01</v>
      </c>
      <c r="P18" s="83">
        <f t="shared" si="26"/>
        <v>0.01</v>
      </c>
      <c r="Q18" s="83">
        <f t="shared" si="6"/>
        <v>0.01</v>
      </c>
      <c r="R18" s="83">
        <f t="shared" si="7"/>
        <v>0.01</v>
      </c>
      <c r="S18" s="83">
        <f t="shared" si="8"/>
        <v>0.01</v>
      </c>
      <c r="T18" s="83">
        <f t="shared" si="9"/>
        <v>0.01</v>
      </c>
      <c r="U18" s="83">
        <f t="shared" si="10"/>
        <v>0.01</v>
      </c>
      <c r="V18" s="83">
        <f t="shared" si="11"/>
        <v>0.01</v>
      </c>
      <c r="W18" s="83">
        <f t="shared" si="12"/>
        <v>0.01</v>
      </c>
      <c r="X18" s="83">
        <f t="shared" si="13"/>
        <v>0.01</v>
      </c>
      <c r="Y18" s="83">
        <f t="shared" si="14"/>
        <v>0.01</v>
      </c>
      <c r="Z18" s="83">
        <f t="shared" si="15"/>
        <v>0.01</v>
      </c>
      <c r="AA18" s="83">
        <f t="shared" si="16"/>
        <v>0.01</v>
      </c>
      <c r="AB18" s="83">
        <f t="shared" si="17"/>
        <v>0.01</v>
      </c>
      <c r="AC18" s="83">
        <f t="shared" si="18"/>
        <v>0.01</v>
      </c>
      <c r="AD18" s="83">
        <f t="shared" si="19"/>
        <v>0.02</v>
      </c>
      <c r="AE18" s="83">
        <f t="shared" si="20"/>
        <v>0.01</v>
      </c>
      <c r="AF18" s="83">
        <f t="shared" si="21"/>
        <v>0.01</v>
      </c>
      <c r="AG18" s="83">
        <f t="shared" si="22"/>
        <v>0.01</v>
      </c>
      <c r="AH18" s="83">
        <f t="shared" si="23"/>
        <v>0.01</v>
      </c>
      <c r="AI18" s="83">
        <f t="shared" si="24"/>
        <v>0.01</v>
      </c>
      <c r="AJ18" s="83">
        <f t="shared" si="25"/>
        <v>0.01</v>
      </c>
    </row>
    <row r="19" spans="1:36" ht="12.95" customHeight="1" x14ac:dyDescent="0.15">
      <c r="A19" s="82">
        <v>956</v>
      </c>
      <c r="B19" s="108" t="s">
        <v>54</v>
      </c>
      <c r="C19" s="108"/>
      <c r="D19" s="82">
        <v>38</v>
      </c>
      <c r="E19" s="82">
        <v>24</v>
      </c>
      <c r="F19" s="4">
        <f t="shared" si="0"/>
        <v>1.22</v>
      </c>
      <c r="G19" s="5"/>
      <c r="H19" s="82"/>
      <c r="I19" s="82"/>
      <c r="J19" s="1" t="s">
        <v>15</v>
      </c>
      <c r="K19" s="83">
        <f t="shared" si="1"/>
        <v>1.08</v>
      </c>
      <c r="L19" s="83">
        <f t="shared" si="2"/>
        <v>1.27</v>
      </c>
      <c r="M19" s="83">
        <f t="shared" si="3"/>
        <v>1.24</v>
      </c>
      <c r="N19" s="83">
        <f t="shared" si="4"/>
        <v>1.22</v>
      </c>
      <c r="O19" s="83">
        <f t="shared" si="5"/>
        <v>1.21</v>
      </c>
      <c r="P19" s="83">
        <f t="shared" si="26"/>
        <v>1.22</v>
      </c>
      <c r="Q19" s="83">
        <f t="shared" si="6"/>
        <v>1.1100000000000001</v>
      </c>
      <c r="R19" s="83">
        <f t="shared" si="7"/>
        <v>1.3</v>
      </c>
      <c r="S19" s="83">
        <f t="shared" si="8"/>
        <v>1.26</v>
      </c>
      <c r="T19" s="83">
        <f t="shared" si="9"/>
        <v>1.31</v>
      </c>
      <c r="U19" s="83">
        <f t="shared" si="10"/>
        <v>1.31</v>
      </c>
      <c r="V19" s="83">
        <f t="shared" si="11"/>
        <v>1.34</v>
      </c>
      <c r="W19" s="83">
        <f t="shared" si="12"/>
        <v>1.2</v>
      </c>
      <c r="X19" s="83">
        <f t="shared" si="13"/>
        <v>1.21</v>
      </c>
      <c r="Y19" s="83">
        <f t="shared" si="14"/>
        <v>1.21</v>
      </c>
      <c r="Z19" s="83">
        <f t="shared" si="15"/>
        <v>1.21</v>
      </c>
      <c r="AA19" s="83">
        <f t="shared" si="16"/>
        <v>1.05</v>
      </c>
      <c r="AB19" s="83">
        <f t="shared" si="17"/>
        <v>1.37</v>
      </c>
      <c r="AC19" s="83">
        <f t="shared" si="18"/>
        <v>1.34</v>
      </c>
      <c r="AD19" s="83">
        <f t="shared" si="19"/>
        <v>1.28</v>
      </c>
      <c r="AE19" s="83">
        <f t="shared" si="20"/>
        <v>1.22</v>
      </c>
      <c r="AF19" s="83">
        <f t="shared" si="21"/>
        <v>1.28</v>
      </c>
      <c r="AG19" s="83">
        <f t="shared" si="22"/>
        <v>1.08</v>
      </c>
      <c r="AH19" s="83">
        <f t="shared" si="23"/>
        <v>1.19</v>
      </c>
      <c r="AI19" s="83">
        <f t="shared" si="24"/>
        <v>1.2</v>
      </c>
      <c r="AJ19" s="83">
        <f t="shared" si="25"/>
        <v>1.19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60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191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3</v>
      </c>
      <c r="E47" s="14">
        <f>COUNTA(A4:A43)</f>
        <v>16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23</v>
      </c>
      <c r="D48" s="14">
        <f>IF(D47&gt;0,ROUND(SUMIF(G4:G43,"*下層*",E4:E43)/D47,0),"")</f>
        <v>9</v>
      </c>
      <c r="E48" s="14">
        <f>ROUND(SUM(E4:E43)/E47,0)</f>
        <v>20</v>
      </c>
      <c r="F48" s="13"/>
      <c r="G48" s="15">
        <f>C48</f>
        <v>23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31</v>
      </c>
      <c r="D49" s="14">
        <f>IF(D47&gt;0,ROUND(SUMIF(G4:G43,"*下層*",D4:D43)/D47,0),"")</f>
        <v>10</v>
      </c>
      <c r="E49" s="14">
        <f>ROUND(SUM(D4:D43)/E47,0)</f>
        <v>27</v>
      </c>
      <c r="F49" s="13"/>
      <c r="G49" s="15">
        <f>C49</f>
        <v>31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10.799999999999999</v>
      </c>
      <c r="D50" s="16">
        <f>SUMIF(G4:G43,"*下層*",F4:F43)</f>
        <v>0.14000000000000001</v>
      </c>
      <c r="E50" s="4">
        <f>SUM(F4:F43)</f>
        <v>10.94</v>
      </c>
      <c r="F50" s="13"/>
      <c r="G50" s="17">
        <f>C50*100</f>
        <v>1080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形状比＝74、Sr＝12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3</v>
      </c>
      <c r="E54" s="14">
        <f>COUNTA(H4:H43)</f>
        <v>6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21</v>
      </c>
      <c r="D55" s="14">
        <f>IF(D54&gt;0,ROUND(SUMIF(H4:H43,"▲",E4:E43)/D54,0),"")</f>
        <v>9</v>
      </c>
      <c r="E55" s="14">
        <f>ROUND(SUMIF(H4:H43,"*",E4:E43)/E54,0)</f>
        <v>15</v>
      </c>
      <c r="F55" s="13"/>
      <c r="G55" s="15">
        <f>C55</f>
        <v>21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28</v>
      </c>
      <c r="D56" s="14">
        <f>IF(D54&gt;0,ROUND(SUMIF(H4:H43,"▲",D4:D43)/D54,0),"")</f>
        <v>10</v>
      </c>
      <c r="E56" s="14">
        <f>ROUND(SUMIF(H4:H43,"*",D4:D43)/E54,0)</f>
        <v>19</v>
      </c>
      <c r="F56" s="13"/>
      <c r="G56" s="15">
        <f>C56</f>
        <v>28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1.98</v>
      </c>
      <c r="D57" s="16">
        <f>SUMIF(H4:H43,"▲",F4:F43)</f>
        <v>0.14000000000000001</v>
      </c>
      <c r="E57" s="16">
        <f>SUM(C57:D57)</f>
        <v>2.12</v>
      </c>
      <c r="F57" s="13"/>
      <c r="G57" s="19">
        <f>C57*100</f>
        <v>198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23.1</v>
      </c>
      <c r="D61" s="20">
        <f>IF(D47&gt;0,ROUND(D54/D47*100,1),"")</f>
        <v>100</v>
      </c>
      <c r="E61" s="20">
        <f>ROUND(E54/E47*100,1)</f>
        <v>37.5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18.3</v>
      </c>
      <c r="D62" s="20">
        <f>IF(D47&gt;0,ROUND(D57/D50*100,1),"")</f>
        <v>100</v>
      </c>
      <c r="E62" s="20">
        <f>ROUND(E57/E50*100,1)</f>
        <v>19.399999999999999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32</v>
      </c>
      <c r="D68" s="14" t="str">
        <f>IF(D66&gt;0,ROUND(SUMIFS(D4:D43,G4:G43,"*下層*",H4:H43,"")/D66,0),"")</f>
        <v/>
      </c>
      <c r="E68" s="14">
        <f>IF(E66&gt;0,ROUND(SUMIF(H4:H43,"",D4:D43)/E66,0),"")</f>
        <v>32</v>
      </c>
      <c r="F68" s="13"/>
      <c r="G68" s="15">
        <f>C68</f>
        <v>32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8.8199999999999985</v>
      </c>
      <c r="D69" s="16" t="str">
        <f>IF(D66&gt;0,D50-D57,"")</f>
        <v/>
      </c>
      <c r="E69" s="4">
        <f>SUM(C69:D69)</f>
        <v>8.8199999999999985</v>
      </c>
      <c r="F69" s="13"/>
      <c r="G69" s="17">
        <f>C69*100</f>
        <v>881.99999999999989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形状比＝75、Sr＝13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39" priority="16" stopIfTrue="1">
      <formula>AND(($H4="スギ"),(#REF!&lt;12))</formula>
    </cfRule>
  </conditionalFormatting>
  <conditionalFormatting sqref="L4:L43">
    <cfRule type="expression" dxfId="238" priority="15" stopIfTrue="1">
      <formula>AND(($H4="スギ"),(#REF!&lt;22),(#REF!&gt;=12))</formula>
    </cfRule>
  </conditionalFormatting>
  <conditionalFormatting sqref="M4:M43">
    <cfRule type="expression" dxfId="237" priority="14" stopIfTrue="1">
      <formula>AND(($H4="スギ"),(#REF!&lt;32),(#REF!&gt;=22))</formula>
    </cfRule>
  </conditionalFormatting>
  <conditionalFormatting sqref="N4:N43">
    <cfRule type="expression" dxfId="236" priority="13" stopIfTrue="1">
      <formula>AND(($H4="スギ"),(#REF!&lt;42),(#REF!&gt;=32))</formula>
    </cfRule>
  </conditionalFormatting>
  <conditionalFormatting sqref="U4:U43 Z4:AF43 AJ4:AJ43 O4:P43">
    <cfRule type="expression" dxfId="235" priority="12" stopIfTrue="1">
      <formula>AND(($H4="スギ"),(#REF!&gt;=42))</formula>
    </cfRule>
  </conditionalFormatting>
  <conditionalFormatting sqref="Q4:Q43 AA4:AA43">
    <cfRule type="expression" dxfId="234" priority="11" stopIfTrue="1">
      <formula>AND(($H4="ヒノキ"),(#REF!&lt;12))</formula>
    </cfRule>
  </conditionalFormatting>
  <conditionalFormatting sqref="R4:R43 AB4:AE43">
    <cfRule type="expression" dxfId="233" priority="10" stopIfTrue="1">
      <formula>AND(($H4="ヒノキ"),(#REF!&lt;22),(#REF!&gt;=12))</formula>
    </cfRule>
  </conditionalFormatting>
  <conditionalFormatting sqref="S4:S43">
    <cfRule type="expression" dxfId="232" priority="9" stopIfTrue="1">
      <formula>AND(($H4="ヒノキ"),(#REF!&lt;32),(#REF!&gt;=22))</formula>
    </cfRule>
  </conditionalFormatting>
  <conditionalFormatting sqref="T4:U43 Z4:AF43 AJ4:AJ43">
    <cfRule type="expression" dxfId="231" priority="8" stopIfTrue="1">
      <formula>AND(($H4="ヒノキ"),(#REF!&gt;=32))</formula>
    </cfRule>
  </conditionalFormatting>
  <conditionalFormatting sqref="V4:V43 AA4:AA43">
    <cfRule type="expression" dxfId="230" priority="7" stopIfTrue="1">
      <formula>AND(($H4="アカマツ"),(#REF!&lt;12))</formula>
    </cfRule>
  </conditionalFormatting>
  <conditionalFormatting sqref="W4:W43 AB4:AB43">
    <cfRule type="expression" dxfId="229" priority="6" stopIfTrue="1">
      <formula>AND(($H4="アカマツ"),(#REF!&lt;22),(#REF!&gt;=12))</formula>
    </cfRule>
  </conditionalFormatting>
  <conditionalFormatting sqref="X4:X43 AC4:AC43">
    <cfRule type="expression" dxfId="228" priority="5" stopIfTrue="1">
      <formula>AND(($H4="アカマツ"),(#REF!&lt;42),(#REF!&gt;=22))</formula>
    </cfRule>
  </conditionalFormatting>
  <conditionalFormatting sqref="Y4:AF43 AJ4:AJ43">
    <cfRule type="expression" dxfId="227" priority="4" stopIfTrue="1">
      <formula>AND(($H4="アカマツ"),(#REF!&gt;=42))</formula>
    </cfRule>
  </conditionalFormatting>
  <conditionalFormatting sqref="AG4:AG43">
    <cfRule type="expression" dxfId="226" priority="3" stopIfTrue="1">
      <formula>AND(($H4&lt;&gt;"スギ"),($H4&lt;&gt;"ヒノキ"),($H4&lt;&gt;"アカマツ"),(#REF!&lt;12))</formula>
    </cfRule>
  </conditionalFormatting>
  <conditionalFormatting sqref="AH4:AH43">
    <cfRule type="expression" dxfId="2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9FF33"/>
  </sheetPr>
  <dimension ref="A1:AJ120"/>
  <sheetViews>
    <sheetView showGridLines="0" view="pageBreakPreview" topLeftCell="A22" zoomScaleNormal="85" zoomScaleSheetLayoutView="100" workbookViewId="0">
      <selection activeCell="H58" sqref="H5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192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971</v>
      </c>
      <c r="B4" s="108" t="s">
        <v>54</v>
      </c>
      <c r="C4" s="108"/>
      <c r="D4" s="82">
        <v>28</v>
      </c>
      <c r="E4" s="82">
        <v>22</v>
      </c>
      <c r="F4" s="4">
        <f t="shared" ref="F4:F43" si="0">IF(D4&gt;0,IF(B4="スギ",P4,IF(B4="ヒノキ",U4,IF(B4="アカマツ",Z4,IF(B4="カラマツ",AF4,AJ4)))),"")</f>
        <v>0.66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0.57999999999999996</v>
      </c>
      <c r="L4" s="83">
        <f t="shared" ref="L4:L43" si="2">ROUND(10^(-5+0.73504+1.83346*LOG(D4)+1.06569*LOG(E4)),2)</f>
        <v>0.66</v>
      </c>
      <c r="M4" s="83">
        <f t="shared" ref="M4:M43" si="3">ROUND(10^(-5+0.71514+1.74357*LOG(D4)+1.17719*LOG(E4)),2)</f>
        <v>0.66</v>
      </c>
      <c r="N4" s="83">
        <f t="shared" ref="N4:N43" si="4">ROUND(10^(-5+0.82956+1.76381*LOG(D4)+1.06412*LOG(E4)),2)</f>
        <v>0.65</v>
      </c>
      <c r="O4" s="83">
        <f t="shared" ref="O4:O43" si="5">ROUND(10^(-5+0.88226+1.79204*LOG(D4)+0.99303*LOG(E4)),2)</f>
        <v>0.64</v>
      </c>
      <c r="P4" s="83">
        <f>HLOOKUP($D4,K$3:O$43,MATCH($A4,$A$3:$A$43,0),1)</f>
        <v>0.66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0.57999999999999996</v>
      </c>
      <c r="R4" s="83">
        <f t="shared" ref="R4:R43" si="7">ROUND(10^(1.905709*LOG(D4)+1.011385*LOG(E4)-4.293729),2)</f>
        <v>0.66</v>
      </c>
      <c r="S4" s="83">
        <f t="shared" ref="S4:S43" si="8">ROUND(10^(1.771888*LOG(D4)+1.138415*LOG(E4)-4.271259),2)</f>
        <v>0.66</v>
      </c>
      <c r="T4" s="83">
        <f t="shared" ref="T4:T43" si="9">ROUND(10^(1.671519*LOG(D4)+1.363617*LOG(E4)-4.404407),2)</f>
        <v>0.7</v>
      </c>
      <c r="U4" s="83">
        <f t="shared" ref="U4:U43" si="10">HLOOKUP($D4,Q$3:T$43,MATCH($A4,$A$3:$A$43,0),1)</f>
        <v>0.66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0.68</v>
      </c>
      <c r="W4" s="83">
        <f t="shared" ref="W4:W43" si="12">ROUND(10^(-4.155639+1.847898*LOG(D4)+0.951955*LOG(E4)),2)</f>
        <v>0.63</v>
      </c>
      <c r="X4" s="83">
        <f t="shared" ref="X4:X43" si="13">ROUND(10^(-4.194535+1.804172*LOG(D4)+1.034248*LOG(E4)),2)</f>
        <v>0.64</v>
      </c>
      <c r="Y4" s="83">
        <f t="shared" ref="Y4:Y43" si="14">ROUND(10^(-4.42347+2.006485*LOG(D4)+0.967757*LOG(E4)),2)</f>
        <v>0.6</v>
      </c>
      <c r="Z4" s="83">
        <f t="shared" ref="Z4:Z43" si="15">HLOOKUP($D4,V$3:Y$43,MATCH($A4,$A$3:$A$43,0),1)</f>
        <v>0.64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0.56000000000000005</v>
      </c>
      <c r="AB4" s="83">
        <f t="shared" ref="AB4:AB43" si="17">ROUND(10^(1.979213*LOG(D4)+0.998347*LOG(E4)-4.369281),2)</f>
        <v>0.68</v>
      </c>
      <c r="AC4" s="83">
        <f t="shared" ref="AC4:AC43" si="18">ROUND(10^(1.904401*LOG(D4)+1.062478*LOG(E4)-4.348104),2)</f>
        <v>0.68</v>
      </c>
      <c r="AD4" s="83">
        <f t="shared" ref="AD4:AD43" si="19">ROUND(10^(1.640825*LOG(D4)+1.080387*LOG(E4)-3.976731),2)</f>
        <v>0.7</v>
      </c>
      <c r="AE4" s="83">
        <f t="shared" ref="AE4:AE43" si="20">ROUND(10^(1.90887*LOG(D4)+1.088002*LOG(E4)-4.431495),2)</f>
        <v>0.62</v>
      </c>
      <c r="AF4" s="83">
        <f t="shared" ref="AF4:AF43" si="21">HLOOKUP($D4,AA$3:AE$43,MATCH($A4,$A$3:$A$43,0),1)</f>
        <v>0.68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83">
        <f t="shared" ref="AH4:AH43" si="23">ROUND(10^(1.93813902*LOG(D4)+0.96697002*LOG(E4)-4.32216295),2)</f>
        <v>0.6</v>
      </c>
      <c r="AI4" s="83">
        <f t="shared" ref="AI4:AI43" si="24">ROUND(10^(1.82464098*LOG(D4)+0.97625989*LOG(E4)-4.15096808),2)</f>
        <v>0.63</v>
      </c>
      <c r="AJ4" s="83">
        <f t="shared" ref="AJ4:AJ43" si="25">HLOOKUP($D4,AG$3:AI$43,MATCH($A4,$A$3:$A$43,0),1)</f>
        <v>0.6</v>
      </c>
    </row>
    <row r="5" spans="1:36" ht="12.95" customHeight="1" x14ac:dyDescent="0.15">
      <c r="A5" s="82">
        <v>972</v>
      </c>
      <c r="B5" s="108" t="s">
        <v>54</v>
      </c>
      <c r="C5" s="108"/>
      <c r="D5" s="82">
        <v>20</v>
      </c>
      <c r="E5" s="82">
        <v>19</v>
      </c>
      <c r="F5" s="4">
        <f t="shared" si="0"/>
        <v>0.3</v>
      </c>
      <c r="G5" s="5" t="s">
        <v>72</v>
      </c>
      <c r="H5" s="82" t="s">
        <v>65</v>
      </c>
      <c r="I5" s="5" t="s">
        <v>72</v>
      </c>
      <c r="J5" s="1" t="s">
        <v>15</v>
      </c>
      <c r="K5" s="83">
        <f t="shared" si="1"/>
        <v>0.28000000000000003</v>
      </c>
      <c r="L5" s="83">
        <f t="shared" si="2"/>
        <v>0.3</v>
      </c>
      <c r="M5" s="83">
        <f t="shared" si="3"/>
        <v>0.31</v>
      </c>
      <c r="N5" s="83">
        <f t="shared" si="4"/>
        <v>0.31</v>
      </c>
      <c r="O5" s="83">
        <f t="shared" si="5"/>
        <v>0.3</v>
      </c>
      <c r="P5" s="83">
        <f t="shared" ref="P5:P43" si="26">HLOOKUP($D5,K$3:O$43,MATCH(A5,$A$3:$A$43,0),1)</f>
        <v>0.3</v>
      </c>
      <c r="Q5" s="83">
        <f t="shared" si="6"/>
        <v>0.27</v>
      </c>
      <c r="R5" s="83">
        <f t="shared" si="7"/>
        <v>0.3</v>
      </c>
      <c r="S5" s="83">
        <f t="shared" si="8"/>
        <v>0.31</v>
      </c>
      <c r="T5" s="83">
        <f t="shared" si="9"/>
        <v>0.33</v>
      </c>
      <c r="U5" s="83">
        <f t="shared" si="10"/>
        <v>0.3</v>
      </c>
      <c r="V5" s="83">
        <f t="shared" si="11"/>
        <v>0.31</v>
      </c>
      <c r="W5" s="83">
        <f t="shared" si="12"/>
        <v>0.28999999999999998</v>
      </c>
      <c r="X5" s="83">
        <f t="shared" si="13"/>
        <v>0.3</v>
      </c>
      <c r="Y5" s="83">
        <f t="shared" si="14"/>
        <v>0.27</v>
      </c>
      <c r="Z5" s="83">
        <f t="shared" si="15"/>
        <v>0.28999999999999998</v>
      </c>
      <c r="AA5" s="83">
        <f t="shared" si="16"/>
        <v>0.26</v>
      </c>
      <c r="AB5" s="83">
        <f t="shared" si="17"/>
        <v>0.3</v>
      </c>
      <c r="AC5" s="83">
        <f t="shared" si="18"/>
        <v>0.31</v>
      </c>
      <c r="AD5" s="83">
        <f t="shared" si="19"/>
        <v>0.35</v>
      </c>
      <c r="AE5" s="83">
        <f t="shared" si="20"/>
        <v>0.28000000000000003</v>
      </c>
      <c r="AF5" s="83">
        <f t="shared" si="21"/>
        <v>0.3</v>
      </c>
      <c r="AG5" s="83">
        <f t="shared" si="22"/>
        <v>0.26</v>
      </c>
      <c r="AH5" s="83">
        <f t="shared" si="23"/>
        <v>0.27</v>
      </c>
      <c r="AI5" s="83">
        <f t="shared" si="24"/>
        <v>0.3</v>
      </c>
      <c r="AJ5" s="83">
        <f t="shared" si="25"/>
        <v>0.27</v>
      </c>
    </row>
    <row r="6" spans="1:36" ht="12.95" customHeight="1" x14ac:dyDescent="0.15">
      <c r="A6" s="82">
        <v>973</v>
      </c>
      <c r="B6" s="108" t="s">
        <v>54</v>
      </c>
      <c r="C6" s="108"/>
      <c r="D6" s="82">
        <v>22</v>
      </c>
      <c r="E6" s="82">
        <v>19</v>
      </c>
      <c r="F6" s="4">
        <f t="shared" si="0"/>
        <v>0.36</v>
      </c>
      <c r="G6" s="82" t="s">
        <v>77</v>
      </c>
      <c r="H6" s="82"/>
      <c r="I6" s="82"/>
      <c r="J6" s="1" t="s">
        <v>15</v>
      </c>
      <c r="K6" s="83">
        <f t="shared" si="1"/>
        <v>0.33</v>
      </c>
      <c r="L6" s="83">
        <f t="shared" si="2"/>
        <v>0.36</v>
      </c>
      <c r="M6" s="83">
        <f t="shared" si="3"/>
        <v>0.36</v>
      </c>
      <c r="N6" s="83">
        <f t="shared" si="4"/>
        <v>0.36</v>
      </c>
      <c r="O6" s="83">
        <f t="shared" si="5"/>
        <v>0.36</v>
      </c>
      <c r="P6" s="83">
        <f t="shared" si="26"/>
        <v>0.36</v>
      </c>
      <c r="Q6" s="83">
        <f t="shared" si="6"/>
        <v>0.33</v>
      </c>
      <c r="R6" s="83">
        <f t="shared" si="7"/>
        <v>0.36</v>
      </c>
      <c r="S6" s="83">
        <f t="shared" si="8"/>
        <v>0.37</v>
      </c>
      <c r="T6" s="83">
        <f t="shared" si="9"/>
        <v>0.38</v>
      </c>
      <c r="U6" s="83">
        <f t="shared" si="10"/>
        <v>0.37</v>
      </c>
      <c r="V6" s="83">
        <f t="shared" si="11"/>
        <v>0.37</v>
      </c>
      <c r="W6" s="83">
        <f t="shared" si="12"/>
        <v>0.35</v>
      </c>
      <c r="X6" s="83">
        <f t="shared" si="13"/>
        <v>0.35</v>
      </c>
      <c r="Y6" s="83">
        <f t="shared" si="14"/>
        <v>0.32</v>
      </c>
      <c r="Z6" s="83">
        <f t="shared" si="15"/>
        <v>0.35</v>
      </c>
      <c r="AA6" s="83">
        <f t="shared" si="16"/>
        <v>0.31</v>
      </c>
      <c r="AB6" s="83">
        <f t="shared" si="17"/>
        <v>0.37</v>
      </c>
      <c r="AC6" s="83">
        <f t="shared" si="18"/>
        <v>0.37</v>
      </c>
      <c r="AD6" s="83">
        <f t="shared" si="19"/>
        <v>0.41</v>
      </c>
      <c r="AE6" s="83">
        <f t="shared" si="20"/>
        <v>0.33</v>
      </c>
      <c r="AF6" s="83">
        <f t="shared" si="21"/>
        <v>0.37</v>
      </c>
      <c r="AG6" s="83">
        <f t="shared" si="22"/>
        <v>0.31</v>
      </c>
      <c r="AH6" s="83">
        <f t="shared" si="23"/>
        <v>0.33</v>
      </c>
      <c r="AI6" s="83">
        <f t="shared" si="24"/>
        <v>0.35</v>
      </c>
      <c r="AJ6" s="83">
        <f t="shared" si="25"/>
        <v>0.33</v>
      </c>
    </row>
    <row r="7" spans="1:36" ht="12.95" customHeight="1" x14ac:dyDescent="0.15">
      <c r="A7" s="82">
        <v>974</v>
      </c>
      <c r="B7" s="108" t="s">
        <v>54</v>
      </c>
      <c r="C7" s="108"/>
      <c r="D7" s="82">
        <v>22</v>
      </c>
      <c r="E7" s="82">
        <v>19</v>
      </c>
      <c r="F7" s="4">
        <f t="shared" si="0"/>
        <v>0.36</v>
      </c>
      <c r="G7" s="5"/>
      <c r="H7" s="82"/>
      <c r="I7" s="82"/>
      <c r="J7" s="1" t="s">
        <v>15</v>
      </c>
      <c r="K7" s="83">
        <f t="shared" si="1"/>
        <v>0.33</v>
      </c>
      <c r="L7" s="83">
        <f t="shared" si="2"/>
        <v>0.36</v>
      </c>
      <c r="M7" s="83">
        <f t="shared" si="3"/>
        <v>0.36</v>
      </c>
      <c r="N7" s="83">
        <f t="shared" si="4"/>
        <v>0.36</v>
      </c>
      <c r="O7" s="83">
        <f t="shared" si="5"/>
        <v>0.36</v>
      </c>
      <c r="P7" s="83">
        <f t="shared" si="26"/>
        <v>0.36</v>
      </c>
      <c r="Q7" s="83">
        <f t="shared" si="6"/>
        <v>0.33</v>
      </c>
      <c r="R7" s="83">
        <f t="shared" si="7"/>
        <v>0.36</v>
      </c>
      <c r="S7" s="83">
        <f t="shared" si="8"/>
        <v>0.37</v>
      </c>
      <c r="T7" s="83">
        <f t="shared" si="9"/>
        <v>0.38</v>
      </c>
      <c r="U7" s="83">
        <f t="shared" si="10"/>
        <v>0.37</v>
      </c>
      <c r="V7" s="83">
        <f t="shared" si="11"/>
        <v>0.37</v>
      </c>
      <c r="W7" s="83">
        <f t="shared" si="12"/>
        <v>0.35</v>
      </c>
      <c r="X7" s="83">
        <f t="shared" si="13"/>
        <v>0.35</v>
      </c>
      <c r="Y7" s="83">
        <f t="shared" si="14"/>
        <v>0.32</v>
      </c>
      <c r="Z7" s="83">
        <f t="shared" si="15"/>
        <v>0.35</v>
      </c>
      <c r="AA7" s="83">
        <f t="shared" si="16"/>
        <v>0.31</v>
      </c>
      <c r="AB7" s="83">
        <f t="shared" si="17"/>
        <v>0.37</v>
      </c>
      <c r="AC7" s="83">
        <f t="shared" si="18"/>
        <v>0.37</v>
      </c>
      <c r="AD7" s="83">
        <f t="shared" si="19"/>
        <v>0.41</v>
      </c>
      <c r="AE7" s="83">
        <f t="shared" si="20"/>
        <v>0.33</v>
      </c>
      <c r="AF7" s="83">
        <f t="shared" si="21"/>
        <v>0.37</v>
      </c>
      <c r="AG7" s="83">
        <f t="shared" si="22"/>
        <v>0.31</v>
      </c>
      <c r="AH7" s="83">
        <f t="shared" si="23"/>
        <v>0.33</v>
      </c>
      <c r="AI7" s="83">
        <f t="shared" si="24"/>
        <v>0.35</v>
      </c>
      <c r="AJ7" s="83">
        <f t="shared" si="25"/>
        <v>0.33</v>
      </c>
    </row>
    <row r="8" spans="1:36" ht="12.95" customHeight="1" x14ac:dyDescent="0.15">
      <c r="A8" s="82">
        <v>975</v>
      </c>
      <c r="B8" s="108" t="s">
        <v>54</v>
      </c>
      <c r="C8" s="108"/>
      <c r="D8" s="82">
        <v>20</v>
      </c>
      <c r="E8" s="82">
        <v>17</v>
      </c>
      <c r="F8" s="4">
        <f t="shared" si="0"/>
        <v>0.27</v>
      </c>
      <c r="G8" s="82"/>
      <c r="H8" s="82"/>
      <c r="I8" s="82"/>
      <c r="J8" s="1" t="s">
        <v>15</v>
      </c>
      <c r="K8" s="83">
        <f t="shared" si="1"/>
        <v>0.25</v>
      </c>
      <c r="L8" s="83">
        <f t="shared" si="2"/>
        <v>0.27</v>
      </c>
      <c r="M8" s="83">
        <f t="shared" si="3"/>
        <v>0.27</v>
      </c>
      <c r="N8" s="83">
        <f t="shared" si="4"/>
        <v>0.27</v>
      </c>
      <c r="O8" s="83">
        <f t="shared" si="5"/>
        <v>0.27</v>
      </c>
      <c r="P8" s="83">
        <f t="shared" si="26"/>
        <v>0.27</v>
      </c>
      <c r="Q8" s="83">
        <f t="shared" si="6"/>
        <v>0.25</v>
      </c>
      <c r="R8" s="83">
        <f t="shared" si="7"/>
        <v>0.27</v>
      </c>
      <c r="S8" s="83">
        <f t="shared" si="8"/>
        <v>0.27</v>
      </c>
      <c r="T8" s="83">
        <f t="shared" si="9"/>
        <v>0.28000000000000003</v>
      </c>
      <c r="U8" s="83">
        <f t="shared" si="10"/>
        <v>0.27</v>
      </c>
      <c r="V8" s="83">
        <f t="shared" si="11"/>
        <v>0.28000000000000003</v>
      </c>
      <c r="W8" s="83">
        <f t="shared" si="12"/>
        <v>0.26</v>
      </c>
      <c r="X8" s="83">
        <f t="shared" si="13"/>
        <v>0.27</v>
      </c>
      <c r="Y8" s="83">
        <f t="shared" si="14"/>
        <v>0.24</v>
      </c>
      <c r="Z8" s="83">
        <f t="shared" si="15"/>
        <v>0.26</v>
      </c>
      <c r="AA8" s="83">
        <f t="shared" si="16"/>
        <v>0.24</v>
      </c>
      <c r="AB8" s="83">
        <f t="shared" si="17"/>
        <v>0.27</v>
      </c>
      <c r="AC8" s="83">
        <f t="shared" si="18"/>
        <v>0.27</v>
      </c>
      <c r="AD8" s="83">
        <f t="shared" si="19"/>
        <v>0.31</v>
      </c>
      <c r="AE8" s="83">
        <f t="shared" si="20"/>
        <v>0.25</v>
      </c>
      <c r="AF8" s="83">
        <f t="shared" si="21"/>
        <v>0.27</v>
      </c>
      <c r="AG8" s="83">
        <f t="shared" si="22"/>
        <v>0.23</v>
      </c>
      <c r="AH8" s="83">
        <f t="shared" si="23"/>
        <v>0.25</v>
      </c>
      <c r="AI8" s="83">
        <f t="shared" si="24"/>
        <v>0.27</v>
      </c>
      <c r="AJ8" s="83">
        <f t="shared" si="25"/>
        <v>0.25</v>
      </c>
    </row>
    <row r="9" spans="1:36" ht="12.95" customHeight="1" x14ac:dyDescent="0.15">
      <c r="A9" s="82">
        <v>976</v>
      </c>
      <c r="B9" s="108" t="s">
        <v>54</v>
      </c>
      <c r="C9" s="108"/>
      <c r="D9" s="82">
        <v>24</v>
      </c>
      <c r="E9" s="82">
        <v>19</v>
      </c>
      <c r="F9" s="4">
        <f t="shared" si="0"/>
        <v>0.42</v>
      </c>
      <c r="G9" s="5"/>
      <c r="H9" s="82"/>
      <c r="I9" s="82"/>
      <c r="J9" s="1" t="s">
        <v>15</v>
      </c>
      <c r="K9" s="83">
        <f t="shared" si="1"/>
        <v>0.38</v>
      </c>
      <c r="L9" s="83">
        <f t="shared" si="2"/>
        <v>0.42</v>
      </c>
      <c r="M9" s="83">
        <f t="shared" si="3"/>
        <v>0.42</v>
      </c>
      <c r="N9" s="83">
        <f t="shared" si="4"/>
        <v>0.42</v>
      </c>
      <c r="O9" s="83">
        <f t="shared" si="5"/>
        <v>0.42</v>
      </c>
      <c r="P9" s="83">
        <f t="shared" si="26"/>
        <v>0.42</v>
      </c>
      <c r="Q9" s="83">
        <f t="shared" si="6"/>
        <v>0.38</v>
      </c>
      <c r="R9" s="83">
        <f t="shared" si="7"/>
        <v>0.43</v>
      </c>
      <c r="S9" s="83">
        <f t="shared" si="8"/>
        <v>0.43</v>
      </c>
      <c r="T9" s="83">
        <f t="shared" si="9"/>
        <v>0.44</v>
      </c>
      <c r="U9" s="83">
        <f t="shared" si="10"/>
        <v>0.43</v>
      </c>
      <c r="V9" s="83">
        <f t="shared" si="11"/>
        <v>0.44</v>
      </c>
      <c r="W9" s="83">
        <f t="shared" si="12"/>
        <v>0.41</v>
      </c>
      <c r="X9" s="83">
        <f t="shared" si="13"/>
        <v>0.42</v>
      </c>
      <c r="Y9" s="83">
        <f t="shared" si="14"/>
        <v>0.38</v>
      </c>
      <c r="Z9" s="83">
        <f t="shared" si="15"/>
        <v>0.42</v>
      </c>
      <c r="AA9" s="83">
        <f t="shared" si="16"/>
        <v>0.37</v>
      </c>
      <c r="AB9" s="83">
        <f t="shared" si="17"/>
        <v>0.44</v>
      </c>
      <c r="AC9" s="83">
        <f t="shared" si="18"/>
        <v>0.44</v>
      </c>
      <c r="AD9" s="83">
        <f t="shared" si="19"/>
        <v>0.47</v>
      </c>
      <c r="AE9" s="83">
        <f t="shared" si="20"/>
        <v>0.39</v>
      </c>
      <c r="AF9" s="83">
        <f t="shared" si="21"/>
        <v>0.44</v>
      </c>
      <c r="AG9" s="83">
        <f t="shared" si="22"/>
        <v>0.36</v>
      </c>
      <c r="AH9" s="83">
        <f t="shared" si="23"/>
        <v>0.39</v>
      </c>
      <c r="AI9" s="83">
        <f t="shared" si="24"/>
        <v>0.41</v>
      </c>
      <c r="AJ9" s="83">
        <f t="shared" si="25"/>
        <v>0.39</v>
      </c>
    </row>
    <row r="10" spans="1:36" ht="12.95" customHeight="1" x14ac:dyDescent="0.15">
      <c r="A10" s="82">
        <v>977</v>
      </c>
      <c r="B10" s="108" t="s">
        <v>54</v>
      </c>
      <c r="C10" s="108"/>
      <c r="D10" s="82">
        <v>16</v>
      </c>
      <c r="E10" s="82">
        <v>14</v>
      </c>
      <c r="F10" s="4">
        <f t="shared" si="0"/>
        <v>0.15</v>
      </c>
      <c r="G10" s="5" t="s">
        <v>72</v>
      </c>
      <c r="H10" s="82" t="s">
        <v>65</v>
      </c>
      <c r="I10" s="5" t="s">
        <v>72</v>
      </c>
      <c r="J10" s="1" t="s">
        <v>15</v>
      </c>
      <c r="K10" s="83">
        <f t="shared" si="1"/>
        <v>0.14000000000000001</v>
      </c>
      <c r="L10" s="83">
        <f t="shared" si="2"/>
        <v>0.15</v>
      </c>
      <c r="M10" s="83">
        <f t="shared" si="3"/>
        <v>0.15</v>
      </c>
      <c r="N10" s="83">
        <f t="shared" si="4"/>
        <v>0.15</v>
      </c>
      <c r="O10" s="83">
        <f t="shared" si="5"/>
        <v>0.15</v>
      </c>
      <c r="P10" s="83">
        <f t="shared" si="26"/>
        <v>0.15</v>
      </c>
      <c r="Q10" s="83">
        <f t="shared" si="6"/>
        <v>0.14000000000000001</v>
      </c>
      <c r="R10" s="83">
        <f t="shared" si="7"/>
        <v>0.14000000000000001</v>
      </c>
      <c r="S10" s="83">
        <f t="shared" si="8"/>
        <v>0.15</v>
      </c>
      <c r="T10" s="83">
        <f t="shared" si="9"/>
        <v>0.15</v>
      </c>
      <c r="U10" s="83">
        <f t="shared" si="10"/>
        <v>0.14000000000000001</v>
      </c>
      <c r="V10" s="83">
        <f t="shared" si="11"/>
        <v>0.15</v>
      </c>
      <c r="W10" s="83">
        <f t="shared" si="12"/>
        <v>0.14000000000000001</v>
      </c>
      <c r="X10" s="83">
        <f t="shared" si="13"/>
        <v>0.15</v>
      </c>
      <c r="Y10" s="83">
        <f t="shared" si="14"/>
        <v>0.13</v>
      </c>
      <c r="Z10" s="83">
        <f t="shared" si="15"/>
        <v>0.14000000000000001</v>
      </c>
      <c r="AA10" s="83">
        <f t="shared" si="16"/>
        <v>0.13</v>
      </c>
      <c r="AB10" s="83">
        <f t="shared" si="17"/>
        <v>0.14000000000000001</v>
      </c>
      <c r="AC10" s="83">
        <f t="shared" si="18"/>
        <v>0.15</v>
      </c>
      <c r="AD10" s="83">
        <f t="shared" si="19"/>
        <v>0.17</v>
      </c>
      <c r="AE10" s="83">
        <f t="shared" si="20"/>
        <v>0.13</v>
      </c>
      <c r="AF10" s="83">
        <f t="shared" si="21"/>
        <v>0.14000000000000001</v>
      </c>
      <c r="AG10" s="83">
        <f t="shared" si="22"/>
        <v>0.13</v>
      </c>
      <c r="AH10" s="83">
        <f t="shared" si="23"/>
        <v>0.13</v>
      </c>
      <c r="AI10" s="83">
        <f t="shared" si="24"/>
        <v>0.15</v>
      </c>
      <c r="AJ10" s="83">
        <f t="shared" si="25"/>
        <v>0.13</v>
      </c>
    </row>
    <row r="11" spans="1:36" ht="12.95" customHeight="1" x14ac:dyDescent="0.15">
      <c r="A11" s="82">
        <v>978</v>
      </c>
      <c r="B11" s="108" t="s">
        <v>54</v>
      </c>
      <c r="C11" s="108"/>
      <c r="D11" s="82">
        <v>22</v>
      </c>
      <c r="E11" s="82">
        <v>19</v>
      </c>
      <c r="F11" s="4">
        <f t="shared" si="0"/>
        <v>0.36</v>
      </c>
      <c r="G11" s="5"/>
      <c r="H11" s="82"/>
      <c r="I11" s="82"/>
      <c r="J11" s="1" t="s">
        <v>15</v>
      </c>
      <c r="K11" s="83">
        <f t="shared" si="1"/>
        <v>0.33</v>
      </c>
      <c r="L11" s="83">
        <f t="shared" si="2"/>
        <v>0.36</v>
      </c>
      <c r="M11" s="83">
        <f t="shared" si="3"/>
        <v>0.36</v>
      </c>
      <c r="N11" s="83">
        <f t="shared" si="4"/>
        <v>0.36</v>
      </c>
      <c r="O11" s="83">
        <f t="shared" si="5"/>
        <v>0.36</v>
      </c>
      <c r="P11" s="83">
        <f t="shared" si="26"/>
        <v>0.36</v>
      </c>
      <c r="Q11" s="83">
        <f t="shared" si="6"/>
        <v>0.33</v>
      </c>
      <c r="R11" s="83">
        <f t="shared" si="7"/>
        <v>0.36</v>
      </c>
      <c r="S11" s="83">
        <f t="shared" si="8"/>
        <v>0.37</v>
      </c>
      <c r="T11" s="83">
        <f t="shared" si="9"/>
        <v>0.38</v>
      </c>
      <c r="U11" s="83">
        <f t="shared" si="10"/>
        <v>0.37</v>
      </c>
      <c r="V11" s="83">
        <f t="shared" si="11"/>
        <v>0.37</v>
      </c>
      <c r="W11" s="83">
        <f t="shared" si="12"/>
        <v>0.35</v>
      </c>
      <c r="X11" s="83">
        <f t="shared" si="13"/>
        <v>0.35</v>
      </c>
      <c r="Y11" s="83">
        <f t="shared" si="14"/>
        <v>0.32</v>
      </c>
      <c r="Z11" s="83">
        <f t="shared" si="15"/>
        <v>0.35</v>
      </c>
      <c r="AA11" s="83">
        <f t="shared" si="16"/>
        <v>0.31</v>
      </c>
      <c r="AB11" s="83">
        <f t="shared" si="17"/>
        <v>0.37</v>
      </c>
      <c r="AC11" s="83">
        <f t="shared" si="18"/>
        <v>0.37</v>
      </c>
      <c r="AD11" s="83">
        <f t="shared" si="19"/>
        <v>0.41</v>
      </c>
      <c r="AE11" s="83">
        <f t="shared" si="20"/>
        <v>0.33</v>
      </c>
      <c r="AF11" s="83">
        <f t="shared" si="21"/>
        <v>0.37</v>
      </c>
      <c r="AG11" s="83">
        <f t="shared" si="22"/>
        <v>0.31</v>
      </c>
      <c r="AH11" s="83">
        <f t="shared" si="23"/>
        <v>0.33</v>
      </c>
      <c r="AI11" s="83">
        <f t="shared" si="24"/>
        <v>0.35</v>
      </c>
      <c r="AJ11" s="83">
        <f t="shared" si="25"/>
        <v>0.33</v>
      </c>
    </row>
    <row r="12" spans="1:36" ht="12.95" customHeight="1" x14ac:dyDescent="0.15">
      <c r="A12" s="82">
        <v>979</v>
      </c>
      <c r="B12" s="108" t="s">
        <v>54</v>
      </c>
      <c r="C12" s="108"/>
      <c r="D12" s="82">
        <v>12</v>
      </c>
      <c r="E12" s="82">
        <v>12</v>
      </c>
      <c r="F12" s="4">
        <f t="shared" si="0"/>
        <v>7.0000000000000007E-2</v>
      </c>
      <c r="G12" s="5"/>
      <c r="H12" s="82" t="s">
        <v>65</v>
      </c>
      <c r="I12" s="82" t="s">
        <v>299</v>
      </c>
      <c r="J12" s="1" t="s">
        <v>15</v>
      </c>
      <c r="K12" s="83">
        <f t="shared" si="1"/>
        <v>7.0000000000000007E-2</v>
      </c>
      <c r="L12" s="83">
        <f t="shared" si="2"/>
        <v>7.0000000000000007E-2</v>
      </c>
      <c r="M12" s="83">
        <f t="shared" si="3"/>
        <v>7.0000000000000007E-2</v>
      </c>
      <c r="N12" s="83">
        <f t="shared" si="4"/>
        <v>0.08</v>
      </c>
      <c r="O12" s="83">
        <f t="shared" si="5"/>
        <v>0.08</v>
      </c>
      <c r="P12" s="83">
        <f t="shared" si="26"/>
        <v>7.0000000000000007E-2</v>
      </c>
      <c r="Q12" s="83">
        <f t="shared" si="6"/>
        <v>7.0000000000000007E-2</v>
      </c>
      <c r="R12" s="83">
        <f t="shared" si="7"/>
        <v>7.0000000000000007E-2</v>
      </c>
      <c r="S12" s="83">
        <f t="shared" si="8"/>
        <v>7.0000000000000007E-2</v>
      </c>
      <c r="T12" s="83">
        <f t="shared" si="9"/>
        <v>7.0000000000000007E-2</v>
      </c>
      <c r="U12" s="83">
        <f t="shared" si="10"/>
        <v>7.0000000000000007E-2</v>
      </c>
      <c r="V12" s="83">
        <f t="shared" si="11"/>
        <v>7.0000000000000007E-2</v>
      </c>
      <c r="W12" s="83">
        <f t="shared" si="12"/>
        <v>7.0000000000000007E-2</v>
      </c>
      <c r="X12" s="83">
        <f t="shared" si="13"/>
        <v>7.0000000000000007E-2</v>
      </c>
      <c r="Y12" s="83">
        <f t="shared" si="14"/>
        <v>0.06</v>
      </c>
      <c r="Z12" s="83">
        <f t="shared" si="15"/>
        <v>7.0000000000000007E-2</v>
      </c>
      <c r="AA12" s="83">
        <f t="shared" si="16"/>
        <v>7.0000000000000007E-2</v>
      </c>
      <c r="AB12" s="83">
        <f t="shared" si="17"/>
        <v>7.0000000000000007E-2</v>
      </c>
      <c r="AC12" s="83">
        <f t="shared" si="18"/>
        <v>7.0000000000000007E-2</v>
      </c>
      <c r="AD12" s="83">
        <f t="shared" si="19"/>
        <v>0.09</v>
      </c>
      <c r="AE12" s="83">
        <f t="shared" si="20"/>
        <v>0.06</v>
      </c>
      <c r="AF12" s="83">
        <f t="shared" si="21"/>
        <v>7.0000000000000007E-2</v>
      </c>
      <c r="AG12" s="83">
        <f t="shared" si="22"/>
        <v>0.06</v>
      </c>
      <c r="AH12" s="83">
        <f t="shared" si="23"/>
        <v>7.0000000000000007E-2</v>
      </c>
      <c r="AI12" s="83">
        <f t="shared" si="24"/>
        <v>7.0000000000000007E-2</v>
      </c>
      <c r="AJ12" s="83">
        <f t="shared" si="25"/>
        <v>7.0000000000000007E-2</v>
      </c>
    </row>
    <row r="13" spans="1:36" ht="12.95" customHeight="1" x14ac:dyDescent="0.15">
      <c r="A13" s="82">
        <v>980</v>
      </c>
      <c r="B13" s="108" t="s">
        <v>54</v>
      </c>
      <c r="C13" s="108"/>
      <c r="D13" s="82">
        <v>24</v>
      </c>
      <c r="E13" s="82">
        <v>20</v>
      </c>
      <c r="F13" s="4">
        <f t="shared" si="0"/>
        <v>0.45</v>
      </c>
      <c r="G13" s="5"/>
      <c r="H13" s="82"/>
      <c r="I13" s="82"/>
      <c r="J13" s="1" t="s">
        <v>15</v>
      </c>
      <c r="K13" s="83">
        <f t="shared" si="1"/>
        <v>0.4</v>
      </c>
      <c r="L13" s="83">
        <f t="shared" si="2"/>
        <v>0.45</v>
      </c>
      <c r="M13" s="83">
        <f t="shared" si="3"/>
        <v>0.45</v>
      </c>
      <c r="N13" s="83">
        <f t="shared" si="4"/>
        <v>0.45</v>
      </c>
      <c r="O13" s="83">
        <f t="shared" si="5"/>
        <v>0.44</v>
      </c>
      <c r="P13" s="83">
        <f t="shared" si="26"/>
        <v>0.45</v>
      </c>
      <c r="Q13" s="83">
        <f t="shared" si="6"/>
        <v>0.4</v>
      </c>
      <c r="R13" s="83">
        <f t="shared" si="7"/>
        <v>0.45</v>
      </c>
      <c r="S13" s="83">
        <f t="shared" si="8"/>
        <v>0.45</v>
      </c>
      <c r="T13" s="83">
        <f t="shared" si="9"/>
        <v>0.48</v>
      </c>
      <c r="U13" s="83">
        <f t="shared" si="10"/>
        <v>0.45</v>
      </c>
      <c r="V13" s="83">
        <f t="shared" si="11"/>
        <v>0.46</v>
      </c>
      <c r="W13" s="83">
        <f t="shared" si="12"/>
        <v>0.43</v>
      </c>
      <c r="X13" s="83">
        <f t="shared" si="13"/>
        <v>0.44</v>
      </c>
      <c r="Y13" s="83">
        <f t="shared" si="14"/>
        <v>0.4</v>
      </c>
      <c r="Z13" s="83">
        <f t="shared" si="15"/>
        <v>0.44</v>
      </c>
      <c r="AA13" s="83">
        <f t="shared" si="16"/>
        <v>0.39</v>
      </c>
      <c r="AB13" s="83">
        <f t="shared" si="17"/>
        <v>0.46</v>
      </c>
      <c r="AC13" s="83">
        <f t="shared" si="18"/>
        <v>0.46</v>
      </c>
      <c r="AD13" s="83">
        <f t="shared" si="19"/>
        <v>0.49</v>
      </c>
      <c r="AE13" s="83">
        <f t="shared" si="20"/>
        <v>0.42</v>
      </c>
      <c r="AF13" s="83">
        <f t="shared" si="21"/>
        <v>0.46</v>
      </c>
      <c r="AG13" s="83">
        <f t="shared" si="22"/>
        <v>0.38</v>
      </c>
      <c r="AH13" s="83">
        <f t="shared" si="23"/>
        <v>0.41</v>
      </c>
      <c r="AI13" s="83">
        <f t="shared" si="24"/>
        <v>0.43</v>
      </c>
      <c r="AJ13" s="83">
        <f t="shared" si="25"/>
        <v>0.41</v>
      </c>
    </row>
    <row r="14" spans="1:36" ht="12.95" customHeight="1" x14ac:dyDescent="0.15">
      <c r="A14" s="82">
        <v>981</v>
      </c>
      <c r="B14" s="108" t="s">
        <v>54</v>
      </c>
      <c r="C14" s="108"/>
      <c r="D14" s="82">
        <v>16</v>
      </c>
      <c r="E14" s="82">
        <v>14</v>
      </c>
      <c r="F14" s="4">
        <f t="shared" si="0"/>
        <v>0.15</v>
      </c>
      <c r="G14" s="5"/>
      <c r="H14" s="82"/>
      <c r="I14" s="82"/>
      <c r="J14" s="1" t="s">
        <v>15</v>
      </c>
      <c r="K14" s="83">
        <f t="shared" si="1"/>
        <v>0.14000000000000001</v>
      </c>
      <c r="L14" s="83">
        <f t="shared" si="2"/>
        <v>0.15</v>
      </c>
      <c r="M14" s="83">
        <f t="shared" si="3"/>
        <v>0.15</v>
      </c>
      <c r="N14" s="83">
        <f t="shared" si="4"/>
        <v>0.15</v>
      </c>
      <c r="O14" s="83">
        <f t="shared" si="5"/>
        <v>0.15</v>
      </c>
      <c r="P14" s="83">
        <f t="shared" si="26"/>
        <v>0.15</v>
      </c>
      <c r="Q14" s="83">
        <f t="shared" si="6"/>
        <v>0.14000000000000001</v>
      </c>
      <c r="R14" s="83">
        <f t="shared" si="7"/>
        <v>0.14000000000000001</v>
      </c>
      <c r="S14" s="83">
        <f t="shared" si="8"/>
        <v>0.15</v>
      </c>
      <c r="T14" s="83">
        <f t="shared" si="9"/>
        <v>0.15</v>
      </c>
      <c r="U14" s="83">
        <f t="shared" si="10"/>
        <v>0.14000000000000001</v>
      </c>
      <c r="V14" s="83">
        <f t="shared" si="11"/>
        <v>0.15</v>
      </c>
      <c r="W14" s="83">
        <f t="shared" si="12"/>
        <v>0.14000000000000001</v>
      </c>
      <c r="X14" s="83">
        <f t="shared" si="13"/>
        <v>0.15</v>
      </c>
      <c r="Y14" s="83">
        <f t="shared" si="14"/>
        <v>0.13</v>
      </c>
      <c r="Z14" s="83">
        <f t="shared" si="15"/>
        <v>0.14000000000000001</v>
      </c>
      <c r="AA14" s="83">
        <f t="shared" si="16"/>
        <v>0.13</v>
      </c>
      <c r="AB14" s="83">
        <f t="shared" si="17"/>
        <v>0.14000000000000001</v>
      </c>
      <c r="AC14" s="83">
        <f t="shared" si="18"/>
        <v>0.15</v>
      </c>
      <c r="AD14" s="83">
        <f t="shared" si="19"/>
        <v>0.17</v>
      </c>
      <c r="AE14" s="83">
        <f t="shared" si="20"/>
        <v>0.13</v>
      </c>
      <c r="AF14" s="83">
        <f t="shared" si="21"/>
        <v>0.14000000000000001</v>
      </c>
      <c r="AG14" s="83">
        <f t="shared" si="22"/>
        <v>0.13</v>
      </c>
      <c r="AH14" s="83">
        <f t="shared" si="23"/>
        <v>0.13</v>
      </c>
      <c r="AI14" s="83">
        <f t="shared" si="24"/>
        <v>0.15</v>
      </c>
      <c r="AJ14" s="83">
        <f t="shared" si="25"/>
        <v>0.13</v>
      </c>
    </row>
    <row r="15" spans="1:36" ht="12.95" customHeight="1" x14ac:dyDescent="0.15">
      <c r="A15" s="82">
        <v>982</v>
      </c>
      <c r="B15" s="108" t="s">
        <v>54</v>
      </c>
      <c r="C15" s="108"/>
      <c r="D15" s="82">
        <v>10</v>
      </c>
      <c r="E15" s="82">
        <v>9</v>
      </c>
      <c r="F15" s="4">
        <f t="shared" si="0"/>
        <v>0.04</v>
      </c>
      <c r="G15" s="5" t="s">
        <v>252</v>
      </c>
      <c r="H15" s="82" t="s">
        <v>55</v>
      </c>
      <c r="I15" s="82"/>
      <c r="J15" s="1" t="s">
        <v>15</v>
      </c>
      <c r="K15" s="83">
        <f t="shared" si="1"/>
        <v>0.04</v>
      </c>
      <c r="L15" s="83">
        <f t="shared" si="2"/>
        <v>0.04</v>
      </c>
      <c r="M15" s="83">
        <f t="shared" si="3"/>
        <v>0.04</v>
      </c>
      <c r="N15" s="83">
        <f t="shared" si="4"/>
        <v>0.04</v>
      </c>
      <c r="O15" s="83">
        <f t="shared" si="5"/>
        <v>0.04</v>
      </c>
      <c r="P15" s="83">
        <f t="shared" si="26"/>
        <v>0.04</v>
      </c>
      <c r="Q15" s="83">
        <f t="shared" si="6"/>
        <v>0.04</v>
      </c>
      <c r="R15" s="83">
        <f t="shared" si="7"/>
        <v>0.04</v>
      </c>
      <c r="S15" s="83">
        <f t="shared" si="8"/>
        <v>0.04</v>
      </c>
      <c r="T15" s="83">
        <f t="shared" si="9"/>
        <v>0.04</v>
      </c>
      <c r="U15" s="83">
        <f t="shared" si="10"/>
        <v>0.04</v>
      </c>
      <c r="V15" s="83">
        <f t="shared" si="11"/>
        <v>0.04</v>
      </c>
      <c r="W15" s="83">
        <f t="shared" si="12"/>
        <v>0.04</v>
      </c>
      <c r="X15" s="83">
        <f t="shared" si="13"/>
        <v>0.04</v>
      </c>
      <c r="Y15" s="83">
        <f t="shared" si="14"/>
        <v>0.03</v>
      </c>
      <c r="Z15" s="83">
        <f t="shared" si="15"/>
        <v>0.04</v>
      </c>
      <c r="AA15" s="83">
        <f t="shared" si="16"/>
        <v>0.04</v>
      </c>
      <c r="AB15" s="83">
        <f t="shared" si="17"/>
        <v>0.04</v>
      </c>
      <c r="AC15" s="83">
        <f t="shared" si="18"/>
        <v>0.04</v>
      </c>
      <c r="AD15" s="83">
        <f t="shared" si="19"/>
        <v>0.05</v>
      </c>
      <c r="AE15" s="83">
        <f t="shared" si="20"/>
        <v>0.03</v>
      </c>
      <c r="AF15" s="83">
        <f t="shared" si="21"/>
        <v>0.04</v>
      </c>
      <c r="AG15" s="83">
        <f t="shared" si="22"/>
        <v>0.04</v>
      </c>
      <c r="AH15" s="83">
        <f t="shared" si="23"/>
        <v>0.03</v>
      </c>
      <c r="AI15" s="83">
        <f t="shared" si="24"/>
        <v>0.04</v>
      </c>
      <c r="AJ15" s="83">
        <f t="shared" si="25"/>
        <v>0.04</v>
      </c>
    </row>
    <row r="16" spans="1:36" ht="12.95" customHeight="1" x14ac:dyDescent="0.15">
      <c r="A16" s="82">
        <v>983</v>
      </c>
      <c r="B16" s="108" t="s">
        <v>54</v>
      </c>
      <c r="C16" s="108"/>
      <c r="D16" s="82">
        <v>18</v>
      </c>
      <c r="E16" s="82">
        <v>16</v>
      </c>
      <c r="F16" s="4">
        <f t="shared" si="0"/>
        <v>0.21</v>
      </c>
      <c r="G16" s="5"/>
      <c r="H16" s="82"/>
      <c r="I16" s="82"/>
      <c r="J16" s="1" t="s">
        <v>15</v>
      </c>
      <c r="K16" s="83">
        <f t="shared" si="1"/>
        <v>0.19</v>
      </c>
      <c r="L16" s="83">
        <f t="shared" si="2"/>
        <v>0.21</v>
      </c>
      <c r="M16" s="83">
        <f t="shared" si="3"/>
        <v>0.21</v>
      </c>
      <c r="N16" s="83">
        <f t="shared" si="4"/>
        <v>0.21</v>
      </c>
      <c r="O16" s="83">
        <f t="shared" si="5"/>
        <v>0.21</v>
      </c>
      <c r="P16" s="83">
        <f t="shared" si="26"/>
        <v>0.21</v>
      </c>
      <c r="Q16" s="83">
        <f t="shared" si="6"/>
        <v>0.19</v>
      </c>
      <c r="R16" s="83">
        <f t="shared" si="7"/>
        <v>0.21</v>
      </c>
      <c r="S16" s="83">
        <f t="shared" si="8"/>
        <v>0.21</v>
      </c>
      <c r="T16" s="83">
        <f t="shared" si="9"/>
        <v>0.22</v>
      </c>
      <c r="U16" s="83">
        <f t="shared" si="10"/>
        <v>0.21</v>
      </c>
      <c r="V16" s="83">
        <f t="shared" si="11"/>
        <v>0.21</v>
      </c>
      <c r="W16" s="83">
        <f t="shared" si="12"/>
        <v>0.2</v>
      </c>
      <c r="X16" s="83">
        <f t="shared" si="13"/>
        <v>0.21</v>
      </c>
      <c r="Y16" s="83">
        <f t="shared" si="14"/>
        <v>0.18</v>
      </c>
      <c r="Z16" s="83">
        <f t="shared" si="15"/>
        <v>0.2</v>
      </c>
      <c r="AA16" s="83">
        <f t="shared" si="16"/>
        <v>0.19</v>
      </c>
      <c r="AB16" s="83">
        <f t="shared" si="17"/>
        <v>0.21</v>
      </c>
      <c r="AC16" s="83">
        <f t="shared" si="18"/>
        <v>0.21</v>
      </c>
      <c r="AD16" s="83">
        <f t="shared" si="19"/>
        <v>0.24</v>
      </c>
      <c r="AE16" s="83">
        <f t="shared" si="20"/>
        <v>0.19</v>
      </c>
      <c r="AF16" s="83">
        <f t="shared" si="21"/>
        <v>0.21</v>
      </c>
      <c r="AG16" s="83">
        <f t="shared" si="22"/>
        <v>0.18</v>
      </c>
      <c r="AH16" s="83">
        <f t="shared" si="23"/>
        <v>0.19</v>
      </c>
      <c r="AI16" s="83">
        <f t="shared" si="24"/>
        <v>0.21</v>
      </c>
      <c r="AJ16" s="83">
        <f t="shared" si="25"/>
        <v>0.19</v>
      </c>
    </row>
    <row r="17" spans="1:36" ht="12.95" customHeight="1" x14ac:dyDescent="0.15">
      <c r="A17" s="82">
        <v>984</v>
      </c>
      <c r="B17" s="108" t="s">
        <v>54</v>
      </c>
      <c r="C17" s="108"/>
      <c r="D17" s="82">
        <v>12</v>
      </c>
      <c r="E17" s="82">
        <v>11</v>
      </c>
      <c r="F17" s="4">
        <f t="shared" si="0"/>
        <v>7.0000000000000007E-2</v>
      </c>
      <c r="G17" s="82" t="s">
        <v>228</v>
      </c>
      <c r="H17" s="82" t="s">
        <v>65</v>
      </c>
      <c r="I17" s="99" t="s">
        <v>228</v>
      </c>
      <c r="J17" s="1" t="s">
        <v>15</v>
      </c>
      <c r="K17" s="83">
        <f t="shared" si="1"/>
        <v>7.0000000000000007E-2</v>
      </c>
      <c r="L17" s="83">
        <f t="shared" si="2"/>
        <v>7.0000000000000007E-2</v>
      </c>
      <c r="M17" s="83">
        <f t="shared" si="3"/>
        <v>7.0000000000000007E-2</v>
      </c>
      <c r="N17" s="83">
        <f t="shared" si="4"/>
        <v>7.0000000000000007E-2</v>
      </c>
      <c r="O17" s="83">
        <f t="shared" si="5"/>
        <v>7.0000000000000007E-2</v>
      </c>
      <c r="P17" s="83">
        <f t="shared" si="26"/>
        <v>7.0000000000000007E-2</v>
      </c>
      <c r="Q17" s="83">
        <f t="shared" si="6"/>
        <v>0.06</v>
      </c>
      <c r="R17" s="83">
        <f t="shared" si="7"/>
        <v>7.0000000000000007E-2</v>
      </c>
      <c r="S17" s="83">
        <f t="shared" si="8"/>
        <v>7.0000000000000007E-2</v>
      </c>
      <c r="T17" s="83">
        <f t="shared" si="9"/>
        <v>7.0000000000000007E-2</v>
      </c>
      <c r="U17" s="83">
        <f t="shared" si="10"/>
        <v>7.0000000000000007E-2</v>
      </c>
      <c r="V17" s="83">
        <f t="shared" si="11"/>
        <v>7.0000000000000007E-2</v>
      </c>
      <c r="W17" s="83">
        <f t="shared" si="12"/>
        <v>7.0000000000000007E-2</v>
      </c>
      <c r="X17" s="83">
        <f t="shared" si="13"/>
        <v>7.0000000000000007E-2</v>
      </c>
      <c r="Y17" s="83">
        <f t="shared" si="14"/>
        <v>0.06</v>
      </c>
      <c r="Z17" s="83">
        <f t="shared" si="15"/>
        <v>7.0000000000000007E-2</v>
      </c>
      <c r="AA17" s="83">
        <f t="shared" si="16"/>
        <v>0.06</v>
      </c>
      <c r="AB17" s="83">
        <f t="shared" si="17"/>
        <v>0.06</v>
      </c>
      <c r="AC17" s="83">
        <f t="shared" si="18"/>
        <v>7.0000000000000007E-2</v>
      </c>
      <c r="AD17" s="83">
        <f t="shared" si="19"/>
        <v>0.08</v>
      </c>
      <c r="AE17" s="83">
        <f t="shared" si="20"/>
        <v>0.06</v>
      </c>
      <c r="AF17" s="83">
        <f t="shared" si="21"/>
        <v>0.06</v>
      </c>
      <c r="AG17" s="83">
        <f t="shared" si="22"/>
        <v>0.06</v>
      </c>
      <c r="AH17" s="83">
        <f t="shared" si="23"/>
        <v>0.06</v>
      </c>
      <c r="AI17" s="83">
        <f t="shared" si="24"/>
        <v>7.0000000000000007E-2</v>
      </c>
      <c r="AJ17" s="83">
        <f t="shared" si="25"/>
        <v>0.06</v>
      </c>
    </row>
    <row r="18" spans="1:36" ht="12.95" customHeight="1" x14ac:dyDescent="0.15">
      <c r="A18" s="82">
        <v>985</v>
      </c>
      <c r="B18" s="108" t="s">
        <v>54</v>
      </c>
      <c r="C18" s="108"/>
      <c r="D18" s="82">
        <v>28</v>
      </c>
      <c r="E18" s="82">
        <v>19</v>
      </c>
      <c r="F18" s="4">
        <f t="shared" si="0"/>
        <v>0.55000000000000004</v>
      </c>
      <c r="G18" s="60"/>
      <c r="H18" s="82"/>
      <c r="I18" s="82"/>
      <c r="J18" s="1" t="s">
        <v>15</v>
      </c>
      <c r="K18" s="83">
        <f t="shared" si="1"/>
        <v>0.5</v>
      </c>
      <c r="L18" s="83">
        <f t="shared" si="2"/>
        <v>0.56000000000000005</v>
      </c>
      <c r="M18" s="83">
        <f t="shared" si="3"/>
        <v>0.55000000000000004</v>
      </c>
      <c r="N18" s="83">
        <f t="shared" si="4"/>
        <v>0.55000000000000004</v>
      </c>
      <c r="O18" s="83">
        <f t="shared" si="5"/>
        <v>0.56000000000000005</v>
      </c>
      <c r="P18" s="83">
        <f t="shared" si="26"/>
        <v>0.55000000000000004</v>
      </c>
      <c r="Q18" s="83">
        <f t="shared" si="6"/>
        <v>0.51</v>
      </c>
      <c r="R18" s="83">
        <f t="shared" si="7"/>
        <v>0.56999999999999995</v>
      </c>
      <c r="S18" s="83">
        <f t="shared" si="8"/>
        <v>0.56000000000000005</v>
      </c>
      <c r="T18" s="83">
        <f t="shared" si="9"/>
        <v>0.56999999999999995</v>
      </c>
      <c r="U18" s="83">
        <f t="shared" si="10"/>
        <v>0.56000000000000005</v>
      </c>
      <c r="V18" s="83">
        <f t="shared" si="11"/>
        <v>0.59</v>
      </c>
      <c r="W18" s="83">
        <f t="shared" si="12"/>
        <v>0.54</v>
      </c>
      <c r="X18" s="83">
        <f t="shared" si="13"/>
        <v>0.55000000000000004</v>
      </c>
      <c r="Y18" s="83">
        <f t="shared" si="14"/>
        <v>0.52</v>
      </c>
      <c r="Z18" s="83">
        <f t="shared" si="15"/>
        <v>0.55000000000000004</v>
      </c>
      <c r="AA18" s="83">
        <f t="shared" si="16"/>
        <v>0.49</v>
      </c>
      <c r="AB18" s="83">
        <f t="shared" si="17"/>
        <v>0.59</v>
      </c>
      <c r="AC18" s="83">
        <f t="shared" si="18"/>
        <v>0.57999999999999996</v>
      </c>
      <c r="AD18" s="83">
        <f t="shared" si="19"/>
        <v>0.6</v>
      </c>
      <c r="AE18" s="83">
        <f t="shared" si="20"/>
        <v>0.53</v>
      </c>
      <c r="AF18" s="83">
        <f t="shared" si="21"/>
        <v>0.57999999999999996</v>
      </c>
      <c r="AG18" s="83">
        <f t="shared" si="22"/>
        <v>0.49</v>
      </c>
      <c r="AH18" s="83">
        <f t="shared" si="23"/>
        <v>0.52</v>
      </c>
      <c r="AI18" s="83">
        <f t="shared" si="24"/>
        <v>0.55000000000000004</v>
      </c>
      <c r="AJ18" s="83">
        <f t="shared" si="25"/>
        <v>0.52</v>
      </c>
    </row>
    <row r="19" spans="1:36" ht="12.95" customHeight="1" x14ac:dyDescent="0.15">
      <c r="A19" s="82">
        <v>986</v>
      </c>
      <c r="B19" s="108" t="s">
        <v>54</v>
      </c>
      <c r="C19" s="108"/>
      <c r="D19" s="82">
        <v>16</v>
      </c>
      <c r="E19" s="82">
        <v>14</v>
      </c>
      <c r="F19" s="4">
        <f t="shared" si="0"/>
        <v>0.15</v>
      </c>
      <c r="G19" s="5"/>
      <c r="H19" s="82"/>
      <c r="I19" s="82"/>
      <c r="J19" s="1" t="s">
        <v>15</v>
      </c>
      <c r="K19" s="83">
        <f t="shared" si="1"/>
        <v>0.14000000000000001</v>
      </c>
      <c r="L19" s="83">
        <f t="shared" si="2"/>
        <v>0.15</v>
      </c>
      <c r="M19" s="83">
        <f t="shared" si="3"/>
        <v>0.15</v>
      </c>
      <c r="N19" s="83">
        <f t="shared" si="4"/>
        <v>0.15</v>
      </c>
      <c r="O19" s="83">
        <f t="shared" si="5"/>
        <v>0.15</v>
      </c>
      <c r="P19" s="83">
        <f t="shared" si="26"/>
        <v>0.15</v>
      </c>
      <c r="Q19" s="83">
        <f t="shared" si="6"/>
        <v>0.14000000000000001</v>
      </c>
      <c r="R19" s="83">
        <f t="shared" si="7"/>
        <v>0.14000000000000001</v>
      </c>
      <c r="S19" s="83">
        <f t="shared" si="8"/>
        <v>0.15</v>
      </c>
      <c r="T19" s="83">
        <f t="shared" si="9"/>
        <v>0.15</v>
      </c>
      <c r="U19" s="83">
        <f t="shared" si="10"/>
        <v>0.14000000000000001</v>
      </c>
      <c r="V19" s="83">
        <f t="shared" si="11"/>
        <v>0.15</v>
      </c>
      <c r="W19" s="83">
        <f t="shared" si="12"/>
        <v>0.14000000000000001</v>
      </c>
      <c r="X19" s="83">
        <f t="shared" si="13"/>
        <v>0.15</v>
      </c>
      <c r="Y19" s="83">
        <f t="shared" si="14"/>
        <v>0.13</v>
      </c>
      <c r="Z19" s="83">
        <f t="shared" si="15"/>
        <v>0.14000000000000001</v>
      </c>
      <c r="AA19" s="83">
        <f t="shared" si="16"/>
        <v>0.13</v>
      </c>
      <c r="AB19" s="83">
        <f t="shared" si="17"/>
        <v>0.14000000000000001</v>
      </c>
      <c r="AC19" s="83">
        <f t="shared" si="18"/>
        <v>0.15</v>
      </c>
      <c r="AD19" s="83">
        <f t="shared" si="19"/>
        <v>0.17</v>
      </c>
      <c r="AE19" s="83">
        <f t="shared" si="20"/>
        <v>0.13</v>
      </c>
      <c r="AF19" s="83">
        <f t="shared" si="21"/>
        <v>0.14000000000000001</v>
      </c>
      <c r="AG19" s="83">
        <f t="shared" si="22"/>
        <v>0.13</v>
      </c>
      <c r="AH19" s="83">
        <f t="shared" si="23"/>
        <v>0.13</v>
      </c>
      <c r="AI19" s="83">
        <f t="shared" si="24"/>
        <v>0.15</v>
      </c>
      <c r="AJ19" s="83">
        <f t="shared" si="25"/>
        <v>0.13</v>
      </c>
    </row>
    <row r="20" spans="1:36" ht="12.95" customHeight="1" x14ac:dyDescent="0.15">
      <c r="A20" s="82">
        <v>987</v>
      </c>
      <c r="B20" s="108" t="s">
        <v>54</v>
      </c>
      <c r="C20" s="108"/>
      <c r="D20" s="82">
        <v>16</v>
      </c>
      <c r="E20" s="82">
        <v>15</v>
      </c>
      <c r="F20" s="4">
        <f t="shared" si="0"/>
        <v>0.16</v>
      </c>
      <c r="G20" s="5"/>
      <c r="H20" s="82"/>
      <c r="I20" s="82"/>
      <c r="J20" s="1" t="s">
        <v>15</v>
      </c>
      <c r="K20" s="83">
        <f t="shared" si="1"/>
        <v>0.15</v>
      </c>
      <c r="L20" s="83">
        <f t="shared" si="2"/>
        <v>0.16</v>
      </c>
      <c r="M20" s="83">
        <f t="shared" si="3"/>
        <v>0.16</v>
      </c>
      <c r="N20" s="83">
        <f t="shared" si="4"/>
        <v>0.16</v>
      </c>
      <c r="O20" s="83">
        <f t="shared" si="5"/>
        <v>0.16</v>
      </c>
      <c r="P20" s="83">
        <f t="shared" si="26"/>
        <v>0.16</v>
      </c>
      <c r="Q20" s="83">
        <f t="shared" si="6"/>
        <v>0.15</v>
      </c>
      <c r="R20" s="83">
        <f t="shared" si="7"/>
        <v>0.16</v>
      </c>
      <c r="S20" s="83">
        <f t="shared" si="8"/>
        <v>0.16</v>
      </c>
      <c r="T20" s="83">
        <f t="shared" si="9"/>
        <v>0.16</v>
      </c>
      <c r="U20" s="83">
        <f t="shared" si="10"/>
        <v>0.16</v>
      </c>
      <c r="V20" s="83">
        <f t="shared" si="11"/>
        <v>0.16</v>
      </c>
      <c r="W20" s="83">
        <f t="shared" si="12"/>
        <v>0.15</v>
      </c>
      <c r="X20" s="83">
        <f t="shared" si="13"/>
        <v>0.16</v>
      </c>
      <c r="Y20" s="83">
        <f t="shared" si="14"/>
        <v>0.14000000000000001</v>
      </c>
      <c r="Z20" s="83">
        <f t="shared" si="15"/>
        <v>0.15</v>
      </c>
      <c r="AA20" s="83">
        <f t="shared" si="16"/>
        <v>0.14000000000000001</v>
      </c>
      <c r="AB20" s="83">
        <f t="shared" si="17"/>
        <v>0.15</v>
      </c>
      <c r="AC20" s="83">
        <f t="shared" si="18"/>
        <v>0.16</v>
      </c>
      <c r="AD20" s="83">
        <f t="shared" si="19"/>
        <v>0.19</v>
      </c>
      <c r="AE20" s="83">
        <f t="shared" si="20"/>
        <v>0.14000000000000001</v>
      </c>
      <c r="AF20" s="83">
        <f t="shared" si="21"/>
        <v>0.15</v>
      </c>
      <c r="AG20" s="83">
        <f t="shared" si="22"/>
        <v>0.14000000000000001</v>
      </c>
      <c r="AH20" s="83">
        <f t="shared" si="23"/>
        <v>0.14000000000000001</v>
      </c>
      <c r="AI20" s="83">
        <f t="shared" si="24"/>
        <v>0.16</v>
      </c>
      <c r="AJ20" s="83">
        <f t="shared" si="25"/>
        <v>0.14000000000000001</v>
      </c>
    </row>
    <row r="21" spans="1:36" ht="12.95" customHeight="1" x14ac:dyDescent="0.15">
      <c r="A21" s="82">
        <v>988</v>
      </c>
      <c r="B21" s="108" t="s">
        <v>54</v>
      </c>
      <c r="C21" s="108"/>
      <c r="D21" s="82">
        <v>16</v>
      </c>
      <c r="E21" s="82">
        <v>13</v>
      </c>
      <c r="F21" s="4">
        <f t="shared" si="0"/>
        <v>0.13</v>
      </c>
      <c r="G21" s="5" t="s">
        <v>72</v>
      </c>
      <c r="H21" s="82" t="s">
        <v>65</v>
      </c>
      <c r="I21" s="5" t="s">
        <v>72</v>
      </c>
      <c r="J21" s="1" t="s">
        <v>15</v>
      </c>
      <c r="K21" s="83">
        <f t="shared" si="1"/>
        <v>0.13</v>
      </c>
      <c r="L21" s="83">
        <f t="shared" si="2"/>
        <v>0.13</v>
      </c>
      <c r="M21" s="83">
        <f t="shared" si="3"/>
        <v>0.13</v>
      </c>
      <c r="N21" s="83">
        <f t="shared" si="4"/>
        <v>0.14000000000000001</v>
      </c>
      <c r="O21" s="83">
        <f t="shared" si="5"/>
        <v>0.14000000000000001</v>
      </c>
      <c r="P21" s="83">
        <f t="shared" si="26"/>
        <v>0.13</v>
      </c>
      <c r="Q21" s="83">
        <f t="shared" si="6"/>
        <v>0.13</v>
      </c>
      <c r="R21" s="83">
        <f t="shared" si="7"/>
        <v>0.13</v>
      </c>
      <c r="S21" s="83">
        <f t="shared" si="8"/>
        <v>0.14000000000000001</v>
      </c>
      <c r="T21" s="83">
        <f t="shared" si="9"/>
        <v>0.13</v>
      </c>
      <c r="U21" s="83">
        <f t="shared" si="10"/>
        <v>0.13</v>
      </c>
      <c r="V21" s="83">
        <f t="shared" si="11"/>
        <v>0.14000000000000001</v>
      </c>
      <c r="W21" s="83">
        <f t="shared" si="12"/>
        <v>0.13</v>
      </c>
      <c r="X21" s="83">
        <f t="shared" si="13"/>
        <v>0.13</v>
      </c>
      <c r="Y21" s="83">
        <f t="shared" si="14"/>
        <v>0.12</v>
      </c>
      <c r="Z21" s="83">
        <f t="shared" si="15"/>
        <v>0.13</v>
      </c>
      <c r="AA21" s="83">
        <f t="shared" si="16"/>
        <v>0.12</v>
      </c>
      <c r="AB21" s="83">
        <f t="shared" si="17"/>
        <v>0.13</v>
      </c>
      <c r="AC21" s="83">
        <f t="shared" si="18"/>
        <v>0.13</v>
      </c>
      <c r="AD21" s="83">
        <f t="shared" si="19"/>
        <v>0.16</v>
      </c>
      <c r="AE21" s="83">
        <f t="shared" si="20"/>
        <v>0.12</v>
      </c>
      <c r="AF21" s="83">
        <f t="shared" si="21"/>
        <v>0.13</v>
      </c>
      <c r="AG21" s="83">
        <f t="shared" si="22"/>
        <v>0.12</v>
      </c>
      <c r="AH21" s="83">
        <f t="shared" si="23"/>
        <v>0.12</v>
      </c>
      <c r="AI21" s="83">
        <f t="shared" si="24"/>
        <v>0.14000000000000001</v>
      </c>
      <c r="AJ21" s="83">
        <f t="shared" si="25"/>
        <v>0.12</v>
      </c>
    </row>
    <row r="22" spans="1:36" ht="12.95" customHeight="1" x14ac:dyDescent="0.15">
      <c r="A22" s="82">
        <v>989</v>
      </c>
      <c r="B22" s="108" t="s">
        <v>54</v>
      </c>
      <c r="C22" s="108"/>
      <c r="D22" s="82">
        <v>26</v>
      </c>
      <c r="E22" s="82">
        <v>18</v>
      </c>
      <c r="F22" s="4">
        <f t="shared" si="0"/>
        <v>0.46</v>
      </c>
      <c r="G22" s="60"/>
      <c r="H22" s="82"/>
      <c r="I22" s="60"/>
      <c r="J22" s="1" t="s">
        <v>15</v>
      </c>
      <c r="K22" s="83">
        <f t="shared" si="1"/>
        <v>0.42</v>
      </c>
      <c r="L22" s="83">
        <f t="shared" si="2"/>
        <v>0.46</v>
      </c>
      <c r="M22" s="83">
        <f t="shared" si="3"/>
        <v>0.46</v>
      </c>
      <c r="N22" s="83">
        <f t="shared" si="4"/>
        <v>0.46</v>
      </c>
      <c r="O22" s="83">
        <f t="shared" si="5"/>
        <v>0.46</v>
      </c>
      <c r="P22" s="83">
        <f t="shared" si="26"/>
        <v>0.46</v>
      </c>
      <c r="Q22" s="83">
        <f t="shared" si="6"/>
        <v>0.42</v>
      </c>
      <c r="R22" s="83">
        <f t="shared" si="7"/>
        <v>0.47</v>
      </c>
      <c r="S22" s="83">
        <f t="shared" si="8"/>
        <v>0.46</v>
      </c>
      <c r="T22" s="83">
        <f t="shared" si="9"/>
        <v>0.47</v>
      </c>
      <c r="U22" s="83">
        <f t="shared" si="10"/>
        <v>0.46</v>
      </c>
      <c r="V22" s="83">
        <f t="shared" si="11"/>
        <v>0.49</v>
      </c>
      <c r="W22" s="83">
        <f t="shared" si="12"/>
        <v>0.45</v>
      </c>
      <c r="X22" s="83">
        <f t="shared" si="13"/>
        <v>0.45</v>
      </c>
      <c r="Y22" s="83">
        <f t="shared" si="14"/>
        <v>0.43</v>
      </c>
      <c r="Z22" s="83">
        <f t="shared" si="15"/>
        <v>0.45</v>
      </c>
      <c r="AA22" s="83">
        <f t="shared" si="16"/>
        <v>0.4</v>
      </c>
      <c r="AB22" s="83">
        <f t="shared" si="17"/>
        <v>0.48</v>
      </c>
      <c r="AC22" s="83">
        <f t="shared" si="18"/>
        <v>0.48</v>
      </c>
      <c r="AD22" s="83">
        <f t="shared" si="19"/>
        <v>0.5</v>
      </c>
      <c r="AE22" s="83">
        <f t="shared" si="20"/>
        <v>0.43</v>
      </c>
      <c r="AF22" s="83">
        <f t="shared" si="21"/>
        <v>0.48</v>
      </c>
      <c r="AG22" s="83">
        <f t="shared" si="22"/>
        <v>0.41</v>
      </c>
      <c r="AH22" s="83">
        <f t="shared" si="23"/>
        <v>0.43</v>
      </c>
      <c r="AI22" s="83">
        <f t="shared" si="24"/>
        <v>0.45</v>
      </c>
      <c r="AJ22" s="83">
        <f t="shared" si="25"/>
        <v>0.43</v>
      </c>
    </row>
    <row r="23" spans="1:36" ht="12.95" customHeight="1" x14ac:dyDescent="0.15">
      <c r="A23" s="82">
        <v>990</v>
      </c>
      <c r="B23" s="108" t="s">
        <v>54</v>
      </c>
      <c r="C23" s="108"/>
      <c r="D23" s="82">
        <v>14</v>
      </c>
      <c r="E23" s="82">
        <v>14</v>
      </c>
      <c r="F23" s="4">
        <f t="shared" si="0"/>
        <v>0.11</v>
      </c>
      <c r="G23" s="5" t="s">
        <v>82</v>
      </c>
      <c r="H23" s="82" t="s">
        <v>65</v>
      </c>
      <c r="I23" s="5" t="s">
        <v>82</v>
      </c>
      <c r="J23" s="1" t="s">
        <v>15</v>
      </c>
      <c r="K23" s="83">
        <f t="shared" si="1"/>
        <v>0.11</v>
      </c>
      <c r="L23" s="83">
        <f t="shared" si="2"/>
        <v>0.11</v>
      </c>
      <c r="M23" s="83">
        <f t="shared" si="3"/>
        <v>0.12</v>
      </c>
      <c r="N23" s="83">
        <f t="shared" si="4"/>
        <v>0.12</v>
      </c>
      <c r="O23" s="83">
        <f t="shared" si="5"/>
        <v>0.12</v>
      </c>
      <c r="P23" s="83">
        <f t="shared" si="26"/>
        <v>0.11</v>
      </c>
      <c r="Q23" s="83">
        <f t="shared" si="6"/>
        <v>0.11</v>
      </c>
      <c r="R23" s="83">
        <f t="shared" si="7"/>
        <v>0.11</v>
      </c>
      <c r="S23" s="83">
        <f t="shared" si="8"/>
        <v>0.12</v>
      </c>
      <c r="T23" s="83">
        <f t="shared" si="9"/>
        <v>0.12</v>
      </c>
      <c r="U23" s="83">
        <f t="shared" si="10"/>
        <v>0.11</v>
      </c>
      <c r="V23" s="83">
        <f t="shared" si="11"/>
        <v>0.12</v>
      </c>
      <c r="W23" s="83">
        <f t="shared" si="12"/>
        <v>0.11</v>
      </c>
      <c r="X23" s="83">
        <f t="shared" si="13"/>
        <v>0.11</v>
      </c>
      <c r="Y23" s="83">
        <f t="shared" si="14"/>
        <v>0.1</v>
      </c>
      <c r="Z23" s="83">
        <f t="shared" si="15"/>
        <v>0.11</v>
      </c>
      <c r="AA23" s="83">
        <f t="shared" si="16"/>
        <v>0.1</v>
      </c>
      <c r="AB23" s="83">
        <f t="shared" si="17"/>
        <v>0.11</v>
      </c>
      <c r="AC23" s="83">
        <f t="shared" si="18"/>
        <v>0.11</v>
      </c>
      <c r="AD23" s="83">
        <f t="shared" si="19"/>
        <v>0.14000000000000001</v>
      </c>
      <c r="AE23" s="83">
        <f t="shared" si="20"/>
        <v>0.1</v>
      </c>
      <c r="AF23" s="83">
        <f t="shared" si="21"/>
        <v>0.11</v>
      </c>
      <c r="AG23" s="83">
        <f t="shared" si="22"/>
        <v>0.1</v>
      </c>
      <c r="AH23" s="83">
        <f t="shared" si="23"/>
        <v>0.1</v>
      </c>
      <c r="AI23" s="83">
        <f t="shared" si="24"/>
        <v>0.11</v>
      </c>
      <c r="AJ23" s="83">
        <f t="shared" si="25"/>
        <v>0.1</v>
      </c>
    </row>
    <row r="24" spans="1:36" ht="12.95" customHeight="1" x14ac:dyDescent="0.15">
      <c r="A24" s="82">
        <v>991</v>
      </c>
      <c r="B24" s="108" t="s">
        <v>54</v>
      </c>
      <c r="C24" s="108"/>
      <c r="D24" s="82">
        <v>16</v>
      </c>
      <c r="E24" s="82">
        <v>14</v>
      </c>
      <c r="F24" s="4">
        <f t="shared" si="0"/>
        <v>0.15</v>
      </c>
      <c r="G24" s="82"/>
      <c r="H24" s="82"/>
      <c r="I24" s="82"/>
      <c r="J24" s="1" t="s">
        <v>15</v>
      </c>
      <c r="K24" s="83">
        <f t="shared" si="1"/>
        <v>0.14000000000000001</v>
      </c>
      <c r="L24" s="83">
        <f t="shared" si="2"/>
        <v>0.15</v>
      </c>
      <c r="M24" s="83">
        <f t="shared" si="3"/>
        <v>0.15</v>
      </c>
      <c r="N24" s="83">
        <f t="shared" si="4"/>
        <v>0.15</v>
      </c>
      <c r="O24" s="83">
        <f t="shared" si="5"/>
        <v>0.15</v>
      </c>
      <c r="P24" s="83">
        <f t="shared" si="26"/>
        <v>0.15</v>
      </c>
      <c r="Q24" s="83">
        <f t="shared" si="6"/>
        <v>0.14000000000000001</v>
      </c>
      <c r="R24" s="83">
        <f t="shared" si="7"/>
        <v>0.14000000000000001</v>
      </c>
      <c r="S24" s="83">
        <f t="shared" si="8"/>
        <v>0.15</v>
      </c>
      <c r="T24" s="83">
        <f t="shared" si="9"/>
        <v>0.15</v>
      </c>
      <c r="U24" s="83">
        <f t="shared" si="10"/>
        <v>0.14000000000000001</v>
      </c>
      <c r="V24" s="83">
        <f t="shared" si="11"/>
        <v>0.15</v>
      </c>
      <c r="W24" s="83">
        <f t="shared" si="12"/>
        <v>0.14000000000000001</v>
      </c>
      <c r="X24" s="83">
        <f t="shared" si="13"/>
        <v>0.15</v>
      </c>
      <c r="Y24" s="83">
        <f t="shared" si="14"/>
        <v>0.13</v>
      </c>
      <c r="Z24" s="83">
        <f t="shared" si="15"/>
        <v>0.14000000000000001</v>
      </c>
      <c r="AA24" s="83">
        <f t="shared" si="16"/>
        <v>0.13</v>
      </c>
      <c r="AB24" s="83">
        <f t="shared" si="17"/>
        <v>0.14000000000000001</v>
      </c>
      <c r="AC24" s="83">
        <f t="shared" si="18"/>
        <v>0.15</v>
      </c>
      <c r="AD24" s="83">
        <f t="shared" si="19"/>
        <v>0.17</v>
      </c>
      <c r="AE24" s="83">
        <f t="shared" si="20"/>
        <v>0.13</v>
      </c>
      <c r="AF24" s="83">
        <f t="shared" si="21"/>
        <v>0.14000000000000001</v>
      </c>
      <c r="AG24" s="83">
        <f t="shared" si="22"/>
        <v>0.13</v>
      </c>
      <c r="AH24" s="83">
        <f t="shared" si="23"/>
        <v>0.13</v>
      </c>
      <c r="AI24" s="83">
        <f t="shared" si="24"/>
        <v>0.15</v>
      </c>
      <c r="AJ24" s="83">
        <f t="shared" si="25"/>
        <v>0.13</v>
      </c>
    </row>
    <row r="25" spans="1:36" ht="12.95" customHeight="1" x14ac:dyDescent="0.15">
      <c r="A25" s="82">
        <v>992</v>
      </c>
      <c r="B25" s="108" t="s">
        <v>54</v>
      </c>
      <c r="C25" s="108"/>
      <c r="D25" s="82">
        <v>20</v>
      </c>
      <c r="E25" s="82">
        <v>16</v>
      </c>
      <c r="F25" s="4">
        <f t="shared" si="0"/>
        <v>0.25</v>
      </c>
      <c r="G25" s="82"/>
      <c r="H25" s="82"/>
      <c r="I25" s="82"/>
      <c r="J25" s="1" t="s">
        <v>15</v>
      </c>
      <c r="K25" s="83">
        <f t="shared" si="1"/>
        <v>0.23</v>
      </c>
      <c r="L25" s="83">
        <f t="shared" si="2"/>
        <v>0.25</v>
      </c>
      <c r="M25" s="83">
        <f t="shared" si="3"/>
        <v>0.25</v>
      </c>
      <c r="N25" s="83">
        <f t="shared" si="4"/>
        <v>0.25</v>
      </c>
      <c r="O25" s="83">
        <f t="shared" si="5"/>
        <v>0.26</v>
      </c>
      <c r="P25" s="83">
        <f t="shared" si="26"/>
        <v>0.25</v>
      </c>
      <c r="Q25" s="83">
        <f t="shared" si="6"/>
        <v>0.23</v>
      </c>
      <c r="R25" s="83">
        <f t="shared" si="7"/>
        <v>0.25</v>
      </c>
      <c r="S25" s="83">
        <f t="shared" si="8"/>
        <v>0.25</v>
      </c>
      <c r="T25" s="83">
        <f t="shared" si="9"/>
        <v>0.26</v>
      </c>
      <c r="U25" s="83">
        <f t="shared" si="10"/>
        <v>0.25</v>
      </c>
      <c r="V25" s="83">
        <f t="shared" si="11"/>
        <v>0.26</v>
      </c>
      <c r="W25" s="83">
        <f t="shared" si="12"/>
        <v>0.25</v>
      </c>
      <c r="X25" s="83">
        <f t="shared" si="13"/>
        <v>0.25</v>
      </c>
      <c r="Y25" s="83">
        <f t="shared" si="14"/>
        <v>0.23</v>
      </c>
      <c r="Z25" s="83">
        <f t="shared" si="15"/>
        <v>0.25</v>
      </c>
      <c r="AA25" s="83">
        <f t="shared" si="16"/>
        <v>0.22</v>
      </c>
      <c r="AB25" s="83">
        <f t="shared" si="17"/>
        <v>0.26</v>
      </c>
      <c r="AC25" s="83">
        <f t="shared" si="18"/>
        <v>0.26</v>
      </c>
      <c r="AD25" s="83">
        <f t="shared" si="19"/>
        <v>0.28999999999999998</v>
      </c>
      <c r="AE25" s="83">
        <f t="shared" si="20"/>
        <v>0.23</v>
      </c>
      <c r="AF25" s="83">
        <f t="shared" si="21"/>
        <v>0.26</v>
      </c>
      <c r="AG25" s="83">
        <f t="shared" si="22"/>
        <v>0.22</v>
      </c>
      <c r="AH25" s="83">
        <f t="shared" si="23"/>
        <v>0.23</v>
      </c>
      <c r="AI25" s="83">
        <f t="shared" si="24"/>
        <v>0.25</v>
      </c>
      <c r="AJ25" s="83">
        <f t="shared" si="25"/>
        <v>0.23</v>
      </c>
    </row>
    <row r="26" spans="1:36" ht="12.95" customHeight="1" x14ac:dyDescent="0.15">
      <c r="A26" s="82">
        <v>993</v>
      </c>
      <c r="B26" s="108" t="s">
        <v>54</v>
      </c>
      <c r="C26" s="108"/>
      <c r="D26" s="82">
        <v>26</v>
      </c>
      <c r="E26" s="82">
        <v>20</v>
      </c>
      <c r="F26" s="4">
        <f t="shared" si="0"/>
        <v>0.52</v>
      </c>
      <c r="G26" s="82"/>
      <c r="H26" s="82"/>
      <c r="I26" s="82"/>
      <c r="J26" s="1" t="s">
        <v>15</v>
      </c>
      <c r="K26" s="83">
        <f t="shared" si="1"/>
        <v>0.46</v>
      </c>
      <c r="L26" s="83">
        <f t="shared" si="2"/>
        <v>0.52</v>
      </c>
      <c r="M26" s="83">
        <f t="shared" si="3"/>
        <v>0.52</v>
      </c>
      <c r="N26" s="83">
        <f t="shared" si="4"/>
        <v>0.51</v>
      </c>
      <c r="O26" s="83">
        <f t="shared" si="5"/>
        <v>0.51</v>
      </c>
      <c r="P26" s="83">
        <f t="shared" si="26"/>
        <v>0.52</v>
      </c>
      <c r="Q26" s="83">
        <f t="shared" si="6"/>
        <v>0.46</v>
      </c>
      <c r="R26" s="83">
        <f t="shared" si="7"/>
        <v>0.52</v>
      </c>
      <c r="S26" s="83">
        <f t="shared" si="8"/>
        <v>0.52</v>
      </c>
      <c r="T26" s="83">
        <f t="shared" si="9"/>
        <v>0.54</v>
      </c>
      <c r="U26" s="83">
        <f t="shared" si="10"/>
        <v>0.52</v>
      </c>
      <c r="V26" s="83">
        <f t="shared" si="11"/>
        <v>0.54</v>
      </c>
      <c r="W26" s="83">
        <f t="shared" si="12"/>
        <v>0.5</v>
      </c>
      <c r="X26" s="83">
        <f t="shared" si="13"/>
        <v>0.51</v>
      </c>
      <c r="Y26" s="83">
        <f t="shared" si="14"/>
        <v>0.47</v>
      </c>
      <c r="Z26" s="83">
        <f t="shared" si="15"/>
        <v>0.51</v>
      </c>
      <c r="AA26" s="83">
        <f t="shared" si="16"/>
        <v>0.45</v>
      </c>
      <c r="AB26" s="83">
        <f t="shared" si="17"/>
        <v>0.54</v>
      </c>
      <c r="AC26" s="83">
        <f t="shared" si="18"/>
        <v>0.54</v>
      </c>
      <c r="AD26" s="83">
        <f t="shared" si="19"/>
        <v>0.56000000000000005</v>
      </c>
      <c r="AE26" s="83">
        <f t="shared" si="20"/>
        <v>0.48</v>
      </c>
      <c r="AF26" s="83">
        <f t="shared" si="21"/>
        <v>0.54</v>
      </c>
      <c r="AG26" s="83">
        <f t="shared" si="22"/>
        <v>0.44</v>
      </c>
      <c r="AH26" s="83">
        <f t="shared" si="23"/>
        <v>0.48</v>
      </c>
      <c r="AI26" s="83">
        <f t="shared" si="24"/>
        <v>0.5</v>
      </c>
      <c r="AJ26" s="83">
        <f t="shared" si="25"/>
        <v>0.48</v>
      </c>
    </row>
    <row r="27" spans="1:36" ht="12.95" customHeight="1" x14ac:dyDescent="0.15">
      <c r="A27" s="82">
        <v>994</v>
      </c>
      <c r="B27" s="108" t="s">
        <v>54</v>
      </c>
      <c r="C27" s="108"/>
      <c r="D27" s="82">
        <v>10</v>
      </c>
      <c r="E27" s="82">
        <v>10</v>
      </c>
      <c r="F27" s="4">
        <f t="shared" si="0"/>
        <v>0.04</v>
      </c>
      <c r="G27" s="82" t="s">
        <v>272</v>
      </c>
      <c r="H27" s="82" t="s">
        <v>55</v>
      </c>
      <c r="I27" s="82"/>
      <c r="J27" s="1" t="s">
        <v>15</v>
      </c>
      <c r="K27" s="83">
        <f t="shared" si="1"/>
        <v>0.04</v>
      </c>
      <c r="L27" s="83">
        <f t="shared" si="2"/>
        <v>0.04</v>
      </c>
      <c r="M27" s="83">
        <f t="shared" si="3"/>
        <v>0.04</v>
      </c>
      <c r="N27" s="83">
        <f t="shared" si="4"/>
        <v>0.05</v>
      </c>
      <c r="O27" s="83">
        <f t="shared" si="5"/>
        <v>0.05</v>
      </c>
      <c r="P27" s="83">
        <f t="shared" si="26"/>
        <v>0.04</v>
      </c>
      <c r="Q27" s="83">
        <f t="shared" si="6"/>
        <v>0.04</v>
      </c>
      <c r="R27" s="83">
        <f t="shared" si="7"/>
        <v>0.04</v>
      </c>
      <c r="S27" s="83">
        <f t="shared" si="8"/>
        <v>0.04</v>
      </c>
      <c r="T27" s="83">
        <f t="shared" si="9"/>
        <v>0.04</v>
      </c>
      <c r="U27" s="83">
        <f t="shared" si="10"/>
        <v>0.04</v>
      </c>
      <c r="V27" s="83">
        <f t="shared" si="11"/>
        <v>0.04</v>
      </c>
      <c r="W27" s="83">
        <f t="shared" si="12"/>
        <v>0.04</v>
      </c>
      <c r="X27" s="83">
        <f t="shared" si="13"/>
        <v>0.04</v>
      </c>
      <c r="Y27" s="83">
        <f t="shared" si="14"/>
        <v>0.04</v>
      </c>
      <c r="Z27" s="83">
        <f t="shared" si="15"/>
        <v>0.04</v>
      </c>
      <c r="AA27" s="83">
        <f t="shared" si="16"/>
        <v>0.04</v>
      </c>
      <c r="AB27" s="83">
        <f t="shared" si="17"/>
        <v>0.04</v>
      </c>
      <c r="AC27" s="83">
        <f t="shared" si="18"/>
        <v>0.04</v>
      </c>
      <c r="AD27" s="83">
        <f t="shared" si="19"/>
        <v>0.06</v>
      </c>
      <c r="AE27" s="83">
        <f t="shared" si="20"/>
        <v>0.04</v>
      </c>
      <c r="AF27" s="83">
        <f t="shared" si="21"/>
        <v>0.04</v>
      </c>
      <c r="AG27" s="83">
        <f t="shared" si="22"/>
        <v>0.04</v>
      </c>
      <c r="AH27" s="83">
        <f t="shared" si="23"/>
        <v>0.04</v>
      </c>
      <c r="AI27" s="83">
        <f t="shared" si="24"/>
        <v>0.04</v>
      </c>
      <c r="AJ27" s="83">
        <f t="shared" si="25"/>
        <v>0.04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193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22</v>
      </c>
      <c r="D47" s="14">
        <f>COUNTIF(G4:G43,"*下層*")</f>
        <v>2</v>
      </c>
      <c r="E47" s="14">
        <f>COUNTA(A4:A43)</f>
        <v>24</v>
      </c>
      <c r="F47" s="10"/>
      <c r="G47" s="15">
        <f>C47*100</f>
        <v>2200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17</v>
      </c>
      <c r="D48" s="14">
        <f>IF(D47&gt;0,ROUND(SUMIF(G4:G43,"*下層*",E4:E43)/D47,0),"")</f>
        <v>10</v>
      </c>
      <c r="E48" s="14">
        <f>ROUND(SUM(E4:E43)/E47,0)</f>
        <v>16</v>
      </c>
      <c r="F48" s="13"/>
      <c r="G48" s="15">
        <f>C48</f>
        <v>17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20</v>
      </c>
      <c r="D49" s="14">
        <f>IF(D47&gt;0,ROUND(SUMIF(G4:G43,"*下層*",D4:D43)/D47,0),"")</f>
        <v>10</v>
      </c>
      <c r="E49" s="14">
        <f>ROUND(SUM(D4:D43)/E47,0)</f>
        <v>19</v>
      </c>
      <c r="F49" s="13"/>
      <c r="G49" s="15">
        <f>C49</f>
        <v>20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6.31</v>
      </c>
      <c r="D50" s="16">
        <f>SUMIF(G4:G43,"*下層*",F4:F43)</f>
        <v>0.08</v>
      </c>
      <c r="E50" s="4">
        <f>SUM(F4:F43)</f>
        <v>6.39</v>
      </c>
      <c r="F50" s="13"/>
      <c r="G50" s="17">
        <f>C50*100</f>
        <v>631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6</v>
      </c>
      <c r="D54" s="14">
        <f>COUNTIF(H4:H43,"▲")</f>
        <v>2</v>
      </c>
      <c r="E54" s="14">
        <f>COUNTA(H4:H43)</f>
        <v>8</v>
      </c>
      <c r="F54" s="10"/>
      <c r="G54" s="15">
        <f>C54*100</f>
        <v>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14</v>
      </c>
      <c r="D55" s="14">
        <f>IF(D54&gt;0,ROUND(SUMIF(H4:H43,"▲",E4:E43)/D54,0),"")</f>
        <v>10</v>
      </c>
      <c r="E55" s="14">
        <f>ROUND(SUMIF(H4:H43,"*",E4:E43)/E54,0)</f>
        <v>13</v>
      </c>
      <c r="F55" s="13"/>
      <c r="G55" s="15">
        <f>C55</f>
        <v>14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>
        <f>IF(D54&gt;0,ROUND(SUMIF(H4:H43,"▲",D4:D43)/D54,0),"")</f>
        <v>10</v>
      </c>
      <c r="E56" s="14">
        <f>ROUND(SUMIF(H4:H43,"*",D4:D43)/E54,0)</f>
        <v>14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0.83000000000000007</v>
      </c>
      <c r="D57" s="16">
        <f>SUMIF(H4:H43,"▲",F4:F43)</f>
        <v>0.08</v>
      </c>
      <c r="E57" s="16">
        <f>SUM(C57:D57)</f>
        <v>0.91</v>
      </c>
      <c r="F57" s="13"/>
      <c r="G57" s="19">
        <f>C57*100</f>
        <v>83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27.3</v>
      </c>
      <c r="D61" s="20">
        <f>IF(D47&gt;0,ROUND(D54/D47*100,1),"")</f>
        <v>100</v>
      </c>
      <c r="E61" s="20">
        <f>ROUND(E54/E47*100,1)</f>
        <v>33.299999999999997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13.2</v>
      </c>
      <c r="D62" s="20">
        <f>IF(D47&gt;0,ROUND(D57/D50*100,1),"")</f>
        <v>100</v>
      </c>
      <c r="E62" s="20">
        <f>ROUND(E57/E50*100,1)</f>
        <v>14.2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16</v>
      </c>
      <c r="D66" s="14">
        <f>D47-D54</f>
        <v>0</v>
      </c>
      <c r="E66" s="14">
        <f>SUM(C66:D66)</f>
        <v>16</v>
      </c>
      <c r="F66" s="10"/>
      <c r="G66" s="15">
        <f>C66*100</f>
        <v>1600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5.4799999999999995</v>
      </c>
      <c r="D69" s="16" t="str">
        <f>IF(D66&gt;0,D50-D57,"")</f>
        <v/>
      </c>
      <c r="E69" s="4">
        <f>SUM(C69:D69)</f>
        <v>5.4799999999999995</v>
      </c>
      <c r="F69" s="13"/>
      <c r="G69" s="17">
        <f>C69*100</f>
        <v>548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23" priority="16" stopIfTrue="1">
      <formula>AND(($H4="スギ"),(#REF!&lt;12))</formula>
    </cfRule>
  </conditionalFormatting>
  <conditionalFormatting sqref="L4:L43">
    <cfRule type="expression" dxfId="222" priority="15" stopIfTrue="1">
      <formula>AND(($H4="スギ"),(#REF!&lt;22),(#REF!&gt;=12))</formula>
    </cfRule>
  </conditionalFormatting>
  <conditionalFormatting sqref="M4:M43">
    <cfRule type="expression" dxfId="221" priority="14" stopIfTrue="1">
      <formula>AND(($H4="スギ"),(#REF!&lt;32),(#REF!&gt;=22))</formula>
    </cfRule>
  </conditionalFormatting>
  <conditionalFormatting sqref="N4:N43">
    <cfRule type="expression" dxfId="220" priority="13" stopIfTrue="1">
      <formula>AND(($H4="スギ"),(#REF!&lt;42),(#REF!&gt;=32))</formula>
    </cfRule>
  </conditionalFormatting>
  <conditionalFormatting sqref="U4:U43 Z4:AF43 AJ4:AJ43 O4:P43">
    <cfRule type="expression" dxfId="219" priority="12" stopIfTrue="1">
      <formula>AND(($H4="スギ"),(#REF!&gt;=42))</formula>
    </cfRule>
  </conditionalFormatting>
  <conditionalFormatting sqref="Q4:Q43 AA4:AA43">
    <cfRule type="expression" dxfId="218" priority="11" stopIfTrue="1">
      <formula>AND(($H4="ヒノキ"),(#REF!&lt;12))</formula>
    </cfRule>
  </conditionalFormatting>
  <conditionalFormatting sqref="R4:R43 AB4:AE43">
    <cfRule type="expression" dxfId="217" priority="10" stopIfTrue="1">
      <formula>AND(($H4="ヒノキ"),(#REF!&lt;22),(#REF!&gt;=12))</formula>
    </cfRule>
  </conditionalFormatting>
  <conditionalFormatting sqref="S4:S43">
    <cfRule type="expression" dxfId="216" priority="9" stopIfTrue="1">
      <formula>AND(($H4="ヒノキ"),(#REF!&lt;32),(#REF!&gt;=22))</formula>
    </cfRule>
  </conditionalFormatting>
  <conditionalFormatting sqref="T4:U43 Z4:AF43 AJ4:AJ43">
    <cfRule type="expression" dxfId="215" priority="8" stopIfTrue="1">
      <formula>AND(($H4="ヒノキ"),(#REF!&gt;=32))</formula>
    </cfRule>
  </conditionalFormatting>
  <conditionalFormatting sqref="V4:V43 AA4:AA43">
    <cfRule type="expression" dxfId="214" priority="7" stopIfTrue="1">
      <formula>AND(($H4="アカマツ"),(#REF!&lt;12))</formula>
    </cfRule>
  </conditionalFormatting>
  <conditionalFormatting sqref="W4:W43 AB4:AB43">
    <cfRule type="expression" dxfId="213" priority="6" stopIfTrue="1">
      <formula>AND(($H4="アカマツ"),(#REF!&lt;22),(#REF!&gt;=12))</formula>
    </cfRule>
  </conditionalFormatting>
  <conditionalFormatting sqref="X4:X43 AC4:AC43">
    <cfRule type="expression" dxfId="212" priority="5" stopIfTrue="1">
      <formula>AND(($H4="アカマツ"),(#REF!&lt;42),(#REF!&gt;=22))</formula>
    </cfRule>
  </conditionalFormatting>
  <conditionalFormatting sqref="Y4:AF43 AJ4:AJ43">
    <cfRule type="expression" dxfId="211" priority="4" stopIfTrue="1">
      <formula>AND(($H4="アカマツ"),(#REF!&gt;=42))</formula>
    </cfRule>
  </conditionalFormatting>
  <conditionalFormatting sqref="AG4:AG43">
    <cfRule type="expression" dxfId="210" priority="3" stopIfTrue="1">
      <formula>AND(($H4&lt;&gt;"スギ"),($H4&lt;&gt;"ヒノキ"),($H4&lt;&gt;"アカマツ"),(#REF!&lt;12))</formula>
    </cfRule>
  </conditionalFormatting>
  <conditionalFormatting sqref="AH4:AH43">
    <cfRule type="expression" dxfId="2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99FF"/>
  </sheetPr>
  <dimension ref="A1:AJ120"/>
  <sheetViews>
    <sheetView showGridLines="0" view="pageBreakPreview" topLeftCell="A19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194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831</v>
      </c>
      <c r="B4" s="123" t="s">
        <v>56</v>
      </c>
      <c r="C4" s="124"/>
      <c r="D4" s="82">
        <v>24</v>
      </c>
      <c r="E4" s="82">
        <v>15</v>
      </c>
      <c r="F4" s="4">
        <f t="shared" ref="F4:F43" si="0">IF(D4&gt;0,IF(B4="スギ",P4,IF(B4="ヒノキ",U4,IF(B4="アカマツ",Z4,IF(B4="カラマツ",AF4,AJ4)))),"")</f>
        <v>0.33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0.3</v>
      </c>
      <c r="L4" s="83">
        <f t="shared" ref="L4:L43" si="2">ROUND(10^(-5+0.73504+1.83346*LOG(D4)+1.06569*LOG(E4)),2)</f>
        <v>0.33</v>
      </c>
      <c r="M4" s="83">
        <f t="shared" ref="M4:M43" si="3">ROUND(10^(-5+0.71514+1.74357*LOG(D4)+1.17719*LOG(E4)),2)</f>
        <v>0.32</v>
      </c>
      <c r="N4" s="83">
        <f t="shared" ref="N4:N43" si="4">ROUND(10^(-5+0.82956+1.76381*LOG(D4)+1.06412*LOG(E4)),2)</f>
        <v>0.33</v>
      </c>
      <c r="O4" s="83">
        <f t="shared" ref="O4:O43" si="5">ROUND(10^(-5+0.88226+1.79204*LOG(D4)+0.99303*LOG(E4)),2)</f>
        <v>0.33</v>
      </c>
      <c r="P4" s="83">
        <f>HLOOKUP($D4,K$3:O$43,MATCH($A4,$A$3:$A$43,0),1)</f>
        <v>0.32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0.3</v>
      </c>
      <c r="R4" s="83">
        <f t="shared" ref="R4:R43" si="7">ROUND(10^(1.905709*LOG(D4)+1.011385*LOG(E4)-4.293729),2)</f>
        <v>0.34</v>
      </c>
      <c r="S4" s="83">
        <f t="shared" ref="S4:S43" si="8">ROUND(10^(1.771888*LOG(D4)+1.138415*LOG(E4)-4.271259),2)</f>
        <v>0.33</v>
      </c>
      <c r="T4" s="83">
        <f t="shared" ref="T4:T43" si="9">ROUND(10^(1.671519*LOG(D4)+1.363617*LOG(E4)-4.404407),2)</f>
        <v>0.32</v>
      </c>
      <c r="U4" s="83">
        <f t="shared" ref="U4:U43" si="10">HLOOKUP($D4,Q$3:T$43,MATCH($A4,$A$3:$A$43,0),1)</f>
        <v>0.33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83">
        <f t="shared" ref="W4:W43" si="12">ROUND(10^(-4.155639+1.847898*LOG(D4)+0.951955*LOG(E4)),2)</f>
        <v>0.33</v>
      </c>
      <c r="X4" s="83">
        <f t="shared" ref="X4:X43" si="13">ROUND(10^(-4.194535+1.804172*LOG(D4)+1.034248*LOG(E4)),2)</f>
        <v>0.33</v>
      </c>
      <c r="Y4" s="83">
        <f t="shared" ref="Y4:Y43" si="14">ROUND(10^(-4.42347+2.006485*LOG(D4)+0.967757*LOG(E4)),2)</f>
        <v>0.3</v>
      </c>
      <c r="Z4" s="83">
        <f t="shared" ref="Z4:Z43" si="15">HLOOKUP($D4,V$3:Y$43,MATCH($A4,$A$3:$A$43,0),1)</f>
        <v>0.33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0.28999999999999998</v>
      </c>
      <c r="AB4" s="83">
        <f t="shared" ref="AB4:AB43" si="17">ROUND(10^(1.979213*LOG(D4)+0.998347*LOG(E4)-4.369281),2)</f>
        <v>0.34</v>
      </c>
      <c r="AC4" s="83">
        <f t="shared" ref="AC4:AC43" si="18">ROUND(10^(1.904401*LOG(D4)+1.062478*LOG(E4)-4.348104),2)</f>
        <v>0.34</v>
      </c>
      <c r="AD4" s="83">
        <f t="shared" ref="AD4:AD43" si="19">ROUND(10^(1.640825*LOG(D4)+1.080387*LOG(E4)-3.976731),2)</f>
        <v>0.36</v>
      </c>
      <c r="AE4" s="83">
        <f t="shared" ref="AE4:AE43" si="20">ROUND(10^(1.90887*LOG(D4)+1.088002*LOG(E4)-4.431495),2)</f>
        <v>0.3</v>
      </c>
      <c r="AF4" s="83">
        <f t="shared" ref="AF4:AF43" si="21">HLOOKUP($D4,AA$3:AE$43,MATCH($A4,$A$3:$A$43,0),1)</f>
        <v>0.34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0.3</v>
      </c>
      <c r="AH4" s="83">
        <f t="shared" ref="AH4:AH43" si="23">ROUND(10^(1.93813902*LOG(D4)+0.96697002*LOG(E4)-4.32216295),2)</f>
        <v>0.31</v>
      </c>
      <c r="AI4" s="83">
        <f t="shared" ref="AI4:AI43" si="24">ROUND(10^(1.82464098*LOG(D4)+0.97625989*LOG(E4)-4.15096808),2)</f>
        <v>0.33</v>
      </c>
      <c r="AJ4" s="83">
        <f t="shared" ref="AJ4:AJ43" si="25">HLOOKUP($D4,AG$3:AI$43,MATCH($A4,$A$3:$A$43,0),1)</f>
        <v>0.31</v>
      </c>
    </row>
    <row r="5" spans="1:36" ht="12.95" customHeight="1" x14ac:dyDescent="0.15">
      <c r="A5" s="82">
        <v>832</v>
      </c>
      <c r="B5" s="123" t="s">
        <v>56</v>
      </c>
      <c r="C5" s="124"/>
      <c r="D5" s="82">
        <v>22</v>
      </c>
      <c r="E5" s="82">
        <v>14</v>
      </c>
      <c r="F5" s="4">
        <f t="shared" si="0"/>
        <v>0.26</v>
      </c>
      <c r="G5" s="5" t="s">
        <v>62</v>
      </c>
      <c r="H5" s="82" t="s">
        <v>65</v>
      </c>
      <c r="I5" s="5" t="s">
        <v>62</v>
      </c>
      <c r="J5" s="1" t="s">
        <v>15</v>
      </c>
      <c r="K5" s="83">
        <f t="shared" si="1"/>
        <v>0.24</v>
      </c>
      <c r="L5" s="83">
        <f t="shared" si="2"/>
        <v>0.26</v>
      </c>
      <c r="M5" s="83">
        <f t="shared" si="3"/>
        <v>0.25</v>
      </c>
      <c r="N5" s="83">
        <f t="shared" si="4"/>
        <v>0.26</v>
      </c>
      <c r="O5" s="83">
        <f t="shared" si="5"/>
        <v>0.27</v>
      </c>
      <c r="P5" s="83">
        <f t="shared" ref="P5:P43" si="26">HLOOKUP($D5,K$3:O$43,MATCH(A5,$A$3:$A$43,0),1)</f>
        <v>0.25</v>
      </c>
      <c r="Q5" s="83">
        <f t="shared" si="6"/>
        <v>0.24</v>
      </c>
      <c r="R5" s="83">
        <f t="shared" si="7"/>
        <v>0.27</v>
      </c>
      <c r="S5" s="83">
        <f t="shared" si="8"/>
        <v>0.26</v>
      </c>
      <c r="T5" s="83">
        <f t="shared" si="9"/>
        <v>0.25</v>
      </c>
      <c r="U5" s="83">
        <f t="shared" si="10"/>
        <v>0.26</v>
      </c>
      <c r="V5" s="83">
        <f t="shared" si="11"/>
        <v>0.28000000000000003</v>
      </c>
      <c r="W5" s="83">
        <f t="shared" si="12"/>
        <v>0.26</v>
      </c>
      <c r="X5" s="83">
        <f t="shared" si="13"/>
        <v>0.26</v>
      </c>
      <c r="Y5" s="83">
        <f t="shared" si="14"/>
        <v>0.24</v>
      </c>
      <c r="Z5" s="83">
        <f t="shared" si="15"/>
        <v>0.26</v>
      </c>
      <c r="AA5" s="83">
        <f t="shared" si="16"/>
        <v>0.23</v>
      </c>
      <c r="AB5" s="83">
        <f t="shared" si="17"/>
        <v>0.27</v>
      </c>
      <c r="AC5" s="83">
        <f t="shared" si="18"/>
        <v>0.27</v>
      </c>
      <c r="AD5" s="83">
        <f t="shared" si="19"/>
        <v>0.28999999999999998</v>
      </c>
      <c r="AE5" s="83">
        <f t="shared" si="20"/>
        <v>0.24</v>
      </c>
      <c r="AF5" s="83">
        <f t="shared" si="21"/>
        <v>0.27</v>
      </c>
      <c r="AG5" s="83">
        <f t="shared" si="22"/>
        <v>0.24</v>
      </c>
      <c r="AH5" s="83">
        <f t="shared" si="23"/>
        <v>0.24</v>
      </c>
      <c r="AI5" s="83">
        <f t="shared" si="24"/>
        <v>0.26</v>
      </c>
      <c r="AJ5" s="83">
        <f t="shared" si="25"/>
        <v>0.24</v>
      </c>
    </row>
    <row r="6" spans="1:36" ht="12.95" customHeight="1" x14ac:dyDescent="0.15">
      <c r="A6" s="82">
        <v>833</v>
      </c>
      <c r="B6" s="123" t="s">
        <v>56</v>
      </c>
      <c r="C6" s="124"/>
      <c r="D6" s="82">
        <v>14</v>
      </c>
      <c r="E6" s="82">
        <v>13</v>
      </c>
      <c r="F6" s="4">
        <f t="shared" si="0"/>
        <v>0.11</v>
      </c>
      <c r="G6" s="82" t="s">
        <v>72</v>
      </c>
      <c r="H6" s="82" t="s">
        <v>65</v>
      </c>
      <c r="I6" s="106" t="s">
        <v>72</v>
      </c>
      <c r="J6" s="1" t="s">
        <v>15</v>
      </c>
      <c r="K6" s="83">
        <f t="shared" si="1"/>
        <v>0.1</v>
      </c>
      <c r="L6" s="83">
        <f t="shared" si="2"/>
        <v>0.11</v>
      </c>
      <c r="M6" s="83">
        <f t="shared" si="3"/>
        <v>0.11</v>
      </c>
      <c r="N6" s="83">
        <f t="shared" si="4"/>
        <v>0.11</v>
      </c>
      <c r="O6" s="83">
        <f t="shared" si="5"/>
        <v>0.11</v>
      </c>
      <c r="P6" s="83">
        <f t="shared" si="26"/>
        <v>0.11</v>
      </c>
      <c r="Q6" s="83">
        <f t="shared" si="6"/>
        <v>0.1</v>
      </c>
      <c r="R6" s="83">
        <f t="shared" si="7"/>
        <v>0.1</v>
      </c>
      <c r="S6" s="83">
        <f t="shared" si="8"/>
        <v>0.11</v>
      </c>
      <c r="T6" s="83">
        <f t="shared" si="9"/>
        <v>0.11</v>
      </c>
      <c r="U6" s="83">
        <f t="shared" si="10"/>
        <v>0.1</v>
      </c>
      <c r="V6" s="83">
        <f t="shared" si="11"/>
        <v>0.11</v>
      </c>
      <c r="W6" s="83">
        <f t="shared" si="12"/>
        <v>0.11</v>
      </c>
      <c r="X6" s="83">
        <f t="shared" si="13"/>
        <v>0.11</v>
      </c>
      <c r="Y6" s="83">
        <f t="shared" si="14"/>
        <v>0.09</v>
      </c>
      <c r="Z6" s="83">
        <f t="shared" si="15"/>
        <v>0.11</v>
      </c>
      <c r="AA6" s="83">
        <f t="shared" si="16"/>
        <v>0.1</v>
      </c>
      <c r="AB6" s="83">
        <f t="shared" si="17"/>
        <v>0.1</v>
      </c>
      <c r="AC6" s="83">
        <f t="shared" si="18"/>
        <v>0.1</v>
      </c>
      <c r="AD6" s="83">
        <f t="shared" si="19"/>
        <v>0.13</v>
      </c>
      <c r="AE6" s="83">
        <f t="shared" si="20"/>
        <v>0.09</v>
      </c>
      <c r="AF6" s="83">
        <f t="shared" si="21"/>
        <v>0.1</v>
      </c>
      <c r="AG6" s="83">
        <f t="shared" si="22"/>
        <v>0.09</v>
      </c>
      <c r="AH6" s="83">
        <f t="shared" si="23"/>
        <v>0.09</v>
      </c>
      <c r="AI6" s="83">
        <f t="shared" si="24"/>
        <v>0.11</v>
      </c>
      <c r="AJ6" s="83">
        <f t="shared" si="25"/>
        <v>0.09</v>
      </c>
    </row>
    <row r="7" spans="1:36" ht="12.95" customHeight="1" x14ac:dyDescent="0.15">
      <c r="A7" s="82">
        <v>834</v>
      </c>
      <c r="B7" s="123" t="s">
        <v>56</v>
      </c>
      <c r="C7" s="124"/>
      <c r="D7" s="82">
        <v>14</v>
      </c>
      <c r="E7" s="82">
        <v>11</v>
      </c>
      <c r="F7" s="4">
        <f t="shared" si="0"/>
        <v>0.09</v>
      </c>
      <c r="G7" s="82" t="s">
        <v>72</v>
      </c>
      <c r="H7" s="82" t="s">
        <v>65</v>
      </c>
      <c r="I7" s="106" t="s">
        <v>72</v>
      </c>
      <c r="J7" s="1" t="s">
        <v>15</v>
      </c>
      <c r="K7" s="83">
        <f t="shared" si="1"/>
        <v>0.09</v>
      </c>
      <c r="L7" s="83">
        <f t="shared" si="2"/>
        <v>0.09</v>
      </c>
      <c r="M7" s="83">
        <f t="shared" si="3"/>
        <v>0.09</v>
      </c>
      <c r="N7" s="83">
        <f t="shared" si="4"/>
        <v>0.09</v>
      </c>
      <c r="O7" s="83">
        <f t="shared" si="5"/>
        <v>0.09</v>
      </c>
      <c r="P7" s="83">
        <f t="shared" si="26"/>
        <v>0.09</v>
      </c>
      <c r="Q7" s="83">
        <f t="shared" si="6"/>
        <v>0.08</v>
      </c>
      <c r="R7" s="83">
        <f t="shared" si="7"/>
        <v>0.09</v>
      </c>
      <c r="S7" s="83">
        <f t="shared" si="8"/>
        <v>0.09</v>
      </c>
      <c r="T7" s="83">
        <f t="shared" si="9"/>
        <v>0.09</v>
      </c>
      <c r="U7" s="83">
        <f t="shared" si="10"/>
        <v>0.09</v>
      </c>
      <c r="V7" s="83">
        <f t="shared" si="11"/>
        <v>0.09</v>
      </c>
      <c r="W7" s="83">
        <f t="shared" si="12"/>
        <v>0.09</v>
      </c>
      <c r="X7" s="83">
        <f t="shared" si="13"/>
        <v>0.09</v>
      </c>
      <c r="Y7" s="83">
        <f t="shared" si="14"/>
        <v>0.08</v>
      </c>
      <c r="Z7" s="83">
        <f t="shared" si="15"/>
        <v>0.09</v>
      </c>
      <c r="AA7" s="83">
        <f t="shared" si="16"/>
        <v>0.08</v>
      </c>
      <c r="AB7" s="83">
        <f t="shared" si="17"/>
        <v>0.09</v>
      </c>
      <c r="AC7" s="83">
        <f t="shared" si="18"/>
        <v>0.09</v>
      </c>
      <c r="AD7" s="83">
        <f t="shared" si="19"/>
        <v>0.11</v>
      </c>
      <c r="AE7" s="83">
        <f t="shared" si="20"/>
        <v>0.08</v>
      </c>
      <c r="AF7" s="83">
        <f t="shared" si="21"/>
        <v>0.09</v>
      </c>
      <c r="AG7" s="83">
        <f t="shared" si="22"/>
        <v>0.08</v>
      </c>
      <c r="AH7" s="83">
        <f t="shared" si="23"/>
        <v>0.08</v>
      </c>
      <c r="AI7" s="83">
        <f t="shared" si="24"/>
        <v>0.09</v>
      </c>
      <c r="AJ7" s="83">
        <f t="shared" si="25"/>
        <v>0.08</v>
      </c>
    </row>
    <row r="8" spans="1:36" ht="12.95" customHeight="1" x14ac:dyDescent="0.15">
      <c r="A8" s="82">
        <v>835</v>
      </c>
      <c r="B8" s="123" t="s">
        <v>56</v>
      </c>
      <c r="C8" s="124"/>
      <c r="D8" s="82">
        <v>20</v>
      </c>
      <c r="E8" s="82">
        <v>12</v>
      </c>
      <c r="F8" s="4">
        <f t="shared" si="0"/>
        <v>0.19</v>
      </c>
      <c r="G8" s="5"/>
      <c r="H8" s="82"/>
      <c r="I8" s="82"/>
      <c r="J8" s="1" t="s">
        <v>15</v>
      </c>
      <c r="K8" s="83">
        <f t="shared" si="1"/>
        <v>0.17</v>
      </c>
      <c r="L8" s="83">
        <f t="shared" si="2"/>
        <v>0.19</v>
      </c>
      <c r="M8" s="83">
        <f t="shared" si="3"/>
        <v>0.18</v>
      </c>
      <c r="N8" s="83">
        <f t="shared" si="4"/>
        <v>0.19</v>
      </c>
      <c r="O8" s="83">
        <f t="shared" si="5"/>
        <v>0.19</v>
      </c>
      <c r="P8" s="83">
        <f t="shared" si="26"/>
        <v>0.19</v>
      </c>
      <c r="Q8" s="83">
        <f t="shared" si="6"/>
        <v>0.17</v>
      </c>
      <c r="R8" s="83">
        <f t="shared" si="7"/>
        <v>0.19</v>
      </c>
      <c r="S8" s="83">
        <f t="shared" si="8"/>
        <v>0.18</v>
      </c>
      <c r="T8" s="83">
        <f t="shared" si="9"/>
        <v>0.17</v>
      </c>
      <c r="U8" s="83">
        <f t="shared" si="10"/>
        <v>0.19</v>
      </c>
      <c r="V8" s="83">
        <f t="shared" si="11"/>
        <v>0.2</v>
      </c>
      <c r="W8" s="83">
        <f t="shared" si="12"/>
        <v>0.19</v>
      </c>
      <c r="X8" s="83">
        <f t="shared" si="13"/>
        <v>0.19</v>
      </c>
      <c r="Y8" s="83">
        <f t="shared" si="14"/>
        <v>0.17</v>
      </c>
      <c r="Z8" s="83">
        <f t="shared" si="15"/>
        <v>0.19</v>
      </c>
      <c r="AA8" s="83">
        <f t="shared" si="16"/>
        <v>0.17</v>
      </c>
      <c r="AB8" s="83">
        <f t="shared" si="17"/>
        <v>0.19</v>
      </c>
      <c r="AC8" s="83">
        <f t="shared" si="18"/>
        <v>0.19</v>
      </c>
      <c r="AD8" s="83">
        <f t="shared" si="19"/>
        <v>0.21</v>
      </c>
      <c r="AE8" s="83">
        <f t="shared" si="20"/>
        <v>0.17</v>
      </c>
      <c r="AF8" s="83">
        <f t="shared" si="21"/>
        <v>0.19</v>
      </c>
      <c r="AG8" s="83">
        <f t="shared" si="22"/>
        <v>0.17</v>
      </c>
      <c r="AH8" s="83">
        <f t="shared" si="23"/>
        <v>0.17</v>
      </c>
      <c r="AI8" s="83">
        <f t="shared" si="24"/>
        <v>0.19</v>
      </c>
      <c r="AJ8" s="83">
        <f t="shared" si="25"/>
        <v>0.17</v>
      </c>
    </row>
    <row r="9" spans="1:36" ht="12.95" customHeight="1" x14ac:dyDescent="0.15">
      <c r="A9" s="82">
        <v>836</v>
      </c>
      <c r="B9" s="123" t="s">
        <v>56</v>
      </c>
      <c r="C9" s="124"/>
      <c r="D9" s="82">
        <v>20</v>
      </c>
      <c r="E9" s="82">
        <v>16</v>
      </c>
      <c r="F9" s="4">
        <f t="shared" si="0"/>
        <v>0.25</v>
      </c>
      <c r="G9" s="5"/>
      <c r="H9" s="82"/>
      <c r="I9" s="82"/>
      <c r="J9" s="1" t="s">
        <v>15</v>
      </c>
      <c r="K9" s="83">
        <f t="shared" si="1"/>
        <v>0.23</v>
      </c>
      <c r="L9" s="83">
        <f t="shared" si="2"/>
        <v>0.25</v>
      </c>
      <c r="M9" s="83">
        <f t="shared" si="3"/>
        <v>0.25</v>
      </c>
      <c r="N9" s="83">
        <f t="shared" si="4"/>
        <v>0.25</v>
      </c>
      <c r="O9" s="83">
        <f t="shared" si="5"/>
        <v>0.26</v>
      </c>
      <c r="P9" s="83">
        <f t="shared" si="26"/>
        <v>0.25</v>
      </c>
      <c r="Q9" s="83">
        <f t="shared" si="6"/>
        <v>0.23</v>
      </c>
      <c r="R9" s="83">
        <f t="shared" si="7"/>
        <v>0.25</v>
      </c>
      <c r="S9" s="83">
        <f t="shared" si="8"/>
        <v>0.25</v>
      </c>
      <c r="T9" s="83">
        <f t="shared" si="9"/>
        <v>0.26</v>
      </c>
      <c r="U9" s="83">
        <f t="shared" si="10"/>
        <v>0.25</v>
      </c>
      <c r="V9" s="83">
        <f t="shared" si="11"/>
        <v>0.26</v>
      </c>
      <c r="W9" s="83">
        <f t="shared" si="12"/>
        <v>0.25</v>
      </c>
      <c r="X9" s="83">
        <f t="shared" si="13"/>
        <v>0.25</v>
      </c>
      <c r="Y9" s="83">
        <f t="shared" si="14"/>
        <v>0.23</v>
      </c>
      <c r="Z9" s="83">
        <f t="shared" si="15"/>
        <v>0.25</v>
      </c>
      <c r="AA9" s="83">
        <f t="shared" si="16"/>
        <v>0.22</v>
      </c>
      <c r="AB9" s="83">
        <f t="shared" si="17"/>
        <v>0.26</v>
      </c>
      <c r="AC9" s="83">
        <f t="shared" si="18"/>
        <v>0.26</v>
      </c>
      <c r="AD9" s="83">
        <f t="shared" si="19"/>
        <v>0.28999999999999998</v>
      </c>
      <c r="AE9" s="83">
        <f t="shared" si="20"/>
        <v>0.23</v>
      </c>
      <c r="AF9" s="83">
        <f t="shared" si="21"/>
        <v>0.26</v>
      </c>
      <c r="AG9" s="83">
        <f t="shared" si="22"/>
        <v>0.22</v>
      </c>
      <c r="AH9" s="83">
        <f t="shared" si="23"/>
        <v>0.23</v>
      </c>
      <c r="AI9" s="83">
        <f t="shared" si="24"/>
        <v>0.25</v>
      </c>
      <c r="AJ9" s="83">
        <f t="shared" si="25"/>
        <v>0.23</v>
      </c>
    </row>
    <row r="10" spans="1:36" ht="12.95" customHeight="1" x14ac:dyDescent="0.15">
      <c r="A10" s="82">
        <v>837</v>
      </c>
      <c r="B10" s="123" t="s">
        <v>56</v>
      </c>
      <c r="C10" s="124"/>
      <c r="D10" s="82">
        <v>30</v>
      </c>
      <c r="E10" s="82">
        <v>15</v>
      </c>
      <c r="F10" s="4">
        <f t="shared" si="0"/>
        <v>0.49</v>
      </c>
      <c r="G10" s="82"/>
      <c r="H10" s="82"/>
      <c r="I10" s="82"/>
      <c r="J10" s="1" t="s">
        <v>15</v>
      </c>
      <c r="K10" s="83">
        <f t="shared" si="1"/>
        <v>0.44</v>
      </c>
      <c r="L10" s="83">
        <f t="shared" si="2"/>
        <v>0.5</v>
      </c>
      <c r="M10" s="83">
        <f t="shared" si="3"/>
        <v>0.47</v>
      </c>
      <c r="N10" s="83">
        <f t="shared" si="4"/>
        <v>0.49</v>
      </c>
      <c r="O10" s="83">
        <f t="shared" si="5"/>
        <v>0.5</v>
      </c>
      <c r="P10" s="83">
        <f t="shared" si="26"/>
        <v>0.47</v>
      </c>
      <c r="Q10" s="83">
        <f t="shared" si="6"/>
        <v>0.45</v>
      </c>
      <c r="R10" s="83">
        <f t="shared" si="7"/>
        <v>0.51</v>
      </c>
      <c r="S10" s="83">
        <f t="shared" si="8"/>
        <v>0.48</v>
      </c>
      <c r="T10" s="83">
        <f t="shared" si="9"/>
        <v>0.47</v>
      </c>
      <c r="U10" s="83">
        <f t="shared" si="10"/>
        <v>0.48</v>
      </c>
      <c r="V10" s="83">
        <f t="shared" si="11"/>
        <v>0.54</v>
      </c>
      <c r="W10" s="83">
        <f t="shared" si="12"/>
        <v>0.49</v>
      </c>
      <c r="X10" s="83">
        <f t="shared" si="13"/>
        <v>0.49</v>
      </c>
      <c r="Y10" s="83">
        <f t="shared" si="14"/>
        <v>0.48</v>
      </c>
      <c r="Z10" s="83">
        <f t="shared" si="15"/>
        <v>0.49</v>
      </c>
      <c r="AA10" s="83">
        <f t="shared" si="16"/>
        <v>0.44</v>
      </c>
      <c r="AB10" s="83">
        <f t="shared" si="17"/>
        <v>0.54</v>
      </c>
      <c r="AC10" s="83">
        <f t="shared" si="18"/>
        <v>0.52</v>
      </c>
      <c r="AD10" s="83">
        <f t="shared" si="19"/>
        <v>0.52</v>
      </c>
      <c r="AE10" s="83">
        <f t="shared" si="20"/>
        <v>0.47</v>
      </c>
      <c r="AF10" s="83">
        <f t="shared" si="21"/>
        <v>0.52</v>
      </c>
      <c r="AG10" s="83">
        <f t="shared" si="22"/>
        <v>0.46</v>
      </c>
      <c r="AH10" s="83">
        <f t="shared" si="23"/>
        <v>0.48</v>
      </c>
      <c r="AI10" s="83">
        <f t="shared" si="24"/>
        <v>0.49</v>
      </c>
      <c r="AJ10" s="83">
        <f t="shared" si="25"/>
        <v>0.48</v>
      </c>
    </row>
    <row r="11" spans="1:36" ht="12.95" customHeight="1" x14ac:dyDescent="0.15">
      <c r="A11" s="82">
        <v>838</v>
      </c>
      <c r="B11" s="123" t="s">
        <v>56</v>
      </c>
      <c r="C11" s="124"/>
      <c r="D11" s="82">
        <v>22</v>
      </c>
      <c r="E11" s="82">
        <v>14</v>
      </c>
      <c r="F11" s="4">
        <f t="shared" si="0"/>
        <v>0.26</v>
      </c>
      <c r="G11" s="43"/>
      <c r="H11" s="82"/>
      <c r="I11" s="82"/>
      <c r="J11" s="1" t="s">
        <v>15</v>
      </c>
      <c r="K11" s="83">
        <f t="shared" si="1"/>
        <v>0.24</v>
      </c>
      <c r="L11" s="83">
        <f t="shared" si="2"/>
        <v>0.26</v>
      </c>
      <c r="M11" s="83">
        <f t="shared" si="3"/>
        <v>0.25</v>
      </c>
      <c r="N11" s="83">
        <f t="shared" si="4"/>
        <v>0.26</v>
      </c>
      <c r="O11" s="83">
        <f t="shared" si="5"/>
        <v>0.27</v>
      </c>
      <c r="P11" s="83">
        <f t="shared" si="26"/>
        <v>0.25</v>
      </c>
      <c r="Q11" s="83">
        <f t="shared" si="6"/>
        <v>0.24</v>
      </c>
      <c r="R11" s="83">
        <f t="shared" si="7"/>
        <v>0.27</v>
      </c>
      <c r="S11" s="83">
        <f t="shared" si="8"/>
        <v>0.26</v>
      </c>
      <c r="T11" s="83">
        <f t="shared" si="9"/>
        <v>0.25</v>
      </c>
      <c r="U11" s="83">
        <f t="shared" si="10"/>
        <v>0.26</v>
      </c>
      <c r="V11" s="83">
        <f t="shared" si="11"/>
        <v>0.28000000000000003</v>
      </c>
      <c r="W11" s="83">
        <f t="shared" si="12"/>
        <v>0.26</v>
      </c>
      <c r="X11" s="83">
        <f t="shared" si="13"/>
        <v>0.26</v>
      </c>
      <c r="Y11" s="83">
        <f t="shared" si="14"/>
        <v>0.24</v>
      </c>
      <c r="Z11" s="83">
        <f t="shared" si="15"/>
        <v>0.26</v>
      </c>
      <c r="AA11" s="83">
        <f t="shared" si="16"/>
        <v>0.23</v>
      </c>
      <c r="AB11" s="83">
        <f t="shared" si="17"/>
        <v>0.27</v>
      </c>
      <c r="AC11" s="83">
        <f t="shared" si="18"/>
        <v>0.27</v>
      </c>
      <c r="AD11" s="83">
        <f t="shared" si="19"/>
        <v>0.28999999999999998</v>
      </c>
      <c r="AE11" s="83">
        <f t="shared" si="20"/>
        <v>0.24</v>
      </c>
      <c r="AF11" s="83">
        <f t="shared" si="21"/>
        <v>0.27</v>
      </c>
      <c r="AG11" s="83">
        <f t="shared" si="22"/>
        <v>0.24</v>
      </c>
      <c r="AH11" s="83">
        <f t="shared" si="23"/>
        <v>0.24</v>
      </c>
      <c r="AI11" s="83">
        <f t="shared" si="24"/>
        <v>0.26</v>
      </c>
      <c r="AJ11" s="83">
        <f t="shared" si="25"/>
        <v>0.24</v>
      </c>
    </row>
    <row r="12" spans="1:36" ht="12.95" customHeight="1" x14ac:dyDescent="0.15">
      <c r="A12" s="82">
        <v>839</v>
      </c>
      <c r="B12" s="123" t="s">
        <v>56</v>
      </c>
      <c r="C12" s="124"/>
      <c r="D12" s="82">
        <v>16</v>
      </c>
      <c r="E12" s="82">
        <v>12</v>
      </c>
      <c r="F12" s="4">
        <f t="shared" si="0"/>
        <v>0.12</v>
      </c>
      <c r="G12" s="5"/>
      <c r="H12" s="82"/>
      <c r="I12" s="82"/>
      <c r="J12" s="1" t="s">
        <v>15</v>
      </c>
      <c r="K12" s="83">
        <f t="shared" si="1"/>
        <v>0.12</v>
      </c>
      <c r="L12" s="83">
        <f t="shared" si="2"/>
        <v>0.12</v>
      </c>
      <c r="M12" s="83">
        <f t="shared" si="3"/>
        <v>0.12</v>
      </c>
      <c r="N12" s="83">
        <f t="shared" si="4"/>
        <v>0.13</v>
      </c>
      <c r="O12" s="83">
        <f t="shared" si="5"/>
        <v>0.13</v>
      </c>
      <c r="P12" s="83">
        <f t="shared" si="26"/>
        <v>0.12</v>
      </c>
      <c r="Q12" s="83">
        <f t="shared" si="6"/>
        <v>0.12</v>
      </c>
      <c r="R12" s="83">
        <f t="shared" si="7"/>
        <v>0.12</v>
      </c>
      <c r="S12" s="83">
        <f t="shared" si="8"/>
        <v>0.12</v>
      </c>
      <c r="T12" s="83">
        <f t="shared" si="9"/>
        <v>0.12</v>
      </c>
      <c r="U12" s="83">
        <f t="shared" si="10"/>
        <v>0.12</v>
      </c>
      <c r="V12" s="83">
        <f t="shared" si="11"/>
        <v>0.13</v>
      </c>
      <c r="W12" s="83">
        <f t="shared" si="12"/>
        <v>0.12</v>
      </c>
      <c r="X12" s="83">
        <f t="shared" si="13"/>
        <v>0.12</v>
      </c>
      <c r="Y12" s="83">
        <f t="shared" si="14"/>
        <v>0.11</v>
      </c>
      <c r="Z12" s="83">
        <f t="shared" si="15"/>
        <v>0.12</v>
      </c>
      <c r="AA12" s="83">
        <f t="shared" si="16"/>
        <v>0.11</v>
      </c>
      <c r="AB12" s="83">
        <f t="shared" si="17"/>
        <v>0.12</v>
      </c>
      <c r="AC12" s="83">
        <f t="shared" si="18"/>
        <v>0.12</v>
      </c>
      <c r="AD12" s="83">
        <f t="shared" si="19"/>
        <v>0.15</v>
      </c>
      <c r="AE12" s="83">
        <f t="shared" si="20"/>
        <v>0.11</v>
      </c>
      <c r="AF12" s="83">
        <f t="shared" si="21"/>
        <v>0.12</v>
      </c>
      <c r="AG12" s="83">
        <f t="shared" si="22"/>
        <v>0.11</v>
      </c>
      <c r="AH12" s="83">
        <f t="shared" si="23"/>
        <v>0.11</v>
      </c>
      <c r="AI12" s="83">
        <f t="shared" si="24"/>
        <v>0.13</v>
      </c>
      <c r="AJ12" s="83">
        <f t="shared" si="25"/>
        <v>0.11</v>
      </c>
    </row>
    <row r="13" spans="1:36" ht="12.95" customHeight="1" x14ac:dyDescent="0.15">
      <c r="A13" s="82">
        <v>840</v>
      </c>
      <c r="B13" s="123" t="s">
        <v>86</v>
      </c>
      <c r="C13" s="124"/>
      <c r="D13" s="82">
        <v>24</v>
      </c>
      <c r="E13" s="82">
        <v>14</v>
      </c>
      <c r="F13" s="4">
        <f t="shared" si="0"/>
        <v>0.28999999999999998</v>
      </c>
      <c r="G13" s="5"/>
      <c r="H13" s="100" t="s">
        <v>65</v>
      </c>
      <c r="I13" s="82" t="s">
        <v>299</v>
      </c>
      <c r="J13" s="1" t="s">
        <v>15</v>
      </c>
      <c r="K13" s="83">
        <f t="shared" si="1"/>
        <v>0.28000000000000003</v>
      </c>
      <c r="L13" s="83">
        <f t="shared" si="2"/>
        <v>0.31</v>
      </c>
      <c r="M13" s="83">
        <f t="shared" si="3"/>
        <v>0.3</v>
      </c>
      <c r="N13" s="83">
        <f t="shared" si="4"/>
        <v>0.3</v>
      </c>
      <c r="O13" s="83">
        <f t="shared" si="5"/>
        <v>0.31</v>
      </c>
      <c r="P13" s="83">
        <f t="shared" si="26"/>
        <v>0.3</v>
      </c>
      <c r="Q13" s="83">
        <f t="shared" si="6"/>
        <v>0.28000000000000003</v>
      </c>
      <c r="R13" s="83">
        <f t="shared" si="7"/>
        <v>0.31</v>
      </c>
      <c r="S13" s="83">
        <f t="shared" si="8"/>
        <v>0.3</v>
      </c>
      <c r="T13" s="83">
        <f t="shared" si="9"/>
        <v>0.28999999999999998</v>
      </c>
      <c r="U13" s="83">
        <f t="shared" si="10"/>
        <v>0.3</v>
      </c>
      <c r="V13" s="83">
        <f t="shared" si="11"/>
        <v>0.33</v>
      </c>
      <c r="W13" s="83">
        <f t="shared" si="12"/>
        <v>0.31</v>
      </c>
      <c r="X13" s="83">
        <f t="shared" si="13"/>
        <v>0.3</v>
      </c>
      <c r="Y13" s="83">
        <f t="shared" si="14"/>
        <v>0.28999999999999998</v>
      </c>
      <c r="Z13" s="83">
        <f t="shared" si="15"/>
        <v>0.3</v>
      </c>
      <c r="AA13" s="83">
        <f t="shared" si="16"/>
        <v>0.27</v>
      </c>
      <c r="AB13" s="83">
        <f t="shared" si="17"/>
        <v>0.32</v>
      </c>
      <c r="AC13" s="83">
        <f t="shared" si="18"/>
        <v>0.31</v>
      </c>
      <c r="AD13" s="83">
        <f t="shared" si="19"/>
        <v>0.34</v>
      </c>
      <c r="AE13" s="83">
        <f t="shared" si="20"/>
        <v>0.28000000000000003</v>
      </c>
      <c r="AF13" s="83">
        <f t="shared" si="21"/>
        <v>0.31</v>
      </c>
      <c r="AG13" s="83">
        <f t="shared" si="22"/>
        <v>0.28000000000000003</v>
      </c>
      <c r="AH13" s="83">
        <f t="shared" si="23"/>
        <v>0.28999999999999998</v>
      </c>
      <c r="AI13" s="83">
        <f t="shared" si="24"/>
        <v>0.31</v>
      </c>
      <c r="AJ13" s="83">
        <f t="shared" si="25"/>
        <v>0.28999999999999998</v>
      </c>
    </row>
    <row r="14" spans="1:36" ht="12.95" customHeight="1" x14ac:dyDescent="0.15">
      <c r="A14" s="82"/>
      <c r="B14" s="123"/>
      <c r="C14" s="124"/>
      <c r="D14" s="82"/>
      <c r="E14" s="82"/>
      <c r="F14" s="4" t="str">
        <f t="shared" si="0"/>
        <v/>
      </c>
      <c r="G14" s="5"/>
      <c r="H14" s="82"/>
      <c r="I14" s="82"/>
      <c r="J14" s="1" t="s">
        <v>15</v>
      </c>
      <c r="K14" s="83" t="e">
        <f t="shared" si="1"/>
        <v>#NUM!</v>
      </c>
      <c r="L14" s="83" t="e">
        <f t="shared" si="2"/>
        <v>#NUM!</v>
      </c>
      <c r="M14" s="83" t="e">
        <f t="shared" si="3"/>
        <v>#NUM!</v>
      </c>
      <c r="N14" s="83" t="e">
        <f t="shared" si="4"/>
        <v>#NUM!</v>
      </c>
      <c r="O14" s="83" t="e">
        <f t="shared" si="5"/>
        <v>#NUM!</v>
      </c>
      <c r="P14" s="83" t="e">
        <f t="shared" si="26"/>
        <v>#N/A</v>
      </c>
      <c r="Q14" s="83" t="e">
        <f t="shared" si="6"/>
        <v>#NUM!</v>
      </c>
      <c r="R14" s="83" t="e">
        <f t="shared" si="7"/>
        <v>#NUM!</v>
      </c>
      <c r="S14" s="83" t="e">
        <f t="shared" si="8"/>
        <v>#NUM!</v>
      </c>
      <c r="T14" s="83" t="e">
        <f t="shared" si="9"/>
        <v>#NUM!</v>
      </c>
      <c r="U14" s="83" t="e">
        <f t="shared" si="10"/>
        <v>#N/A</v>
      </c>
      <c r="V14" s="83" t="e">
        <f t="shared" si="11"/>
        <v>#NUM!</v>
      </c>
      <c r="W14" s="83" t="e">
        <f t="shared" si="12"/>
        <v>#NUM!</v>
      </c>
      <c r="X14" s="83" t="e">
        <f t="shared" si="13"/>
        <v>#NUM!</v>
      </c>
      <c r="Y14" s="83" t="e">
        <f t="shared" si="14"/>
        <v>#NUM!</v>
      </c>
      <c r="Z14" s="83" t="e">
        <f t="shared" si="15"/>
        <v>#N/A</v>
      </c>
      <c r="AA14" s="83" t="e">
        <f t="shared" si="16"/>
        <v>#NUM!</v>
      </c>
      <c r="AB14" s="83" t="e">
        <f t="shared" si="17"/>
        <v>#NUM!</v>
      </c>
      <c r="AC14" s="83" t="e">
        <f t="shared" si="18"/>
        <v>#NUM!</v>
      </c>
      <c r="AD14" s="83" t="e">
        <f t="shared" si="19"/>
        <v>#NUM!</v>
      </c>
      <c r="AE14" s="83" t="e">
        <f t="shared" si="20"/>
        <v>#NUM!</v>
      </c>
      <c r="AF14" s="83" t="e">
        <f t="shared" si="21"/>
        <v>#N/A</v>
      </c>
      <c r="AG14" s="83" t="e">
        <f t="shared" si="22"/>
        <v>#NUM!</v>
      </c>
      <c r="AH14" s="83" t="e">
        <f t="shared" si="23"/>
        <v>#NUM!</v>
      </c>
      <c r="AI14" s="83" t="e">
        <f t="shared" si="24"/>
        <v>#NUM!</v>
      </c>
      <c r="AJ14" s="83" t="e">
        <f t="shared" si="25"/>
        <v>#N/A</v>
      </c>
    </row>
    <row r="15" spans="1:36" ht="12.95" customHeight="1" x14ac:dyDescent="0.15">
      <c r="A15" s="82"/>
      <c r="B15" s="123"/>
      <c r="C15" s="124"/>
      <c r="D15" s="82"/>
      <c r="E15" s="82"/>
      <c r="F15" s="4" t="str">
        <f t="shared" si="0"/>
        <v/>
      </c>
      <c r="G15" s="82"/>
      <c r="H15" s="82"/>
      <c r="I15" s="82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123"/>
      <c r="C16" s="124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23"/>
      <c r="C17" s="124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23"/>
      <c r="C18" s="124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23"/>
      <c r="C19" s="124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23"/>
      <c r="C20" s="124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82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195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2.39</v>
      </c>
      <c r="D50" s="16">
        <f>SUMIF(G4:G43,"*下層*",F4:F43)</f>
        <v>0</v>
      </c>
      <c r="E50" s="4">
        <f>SUM(F4:F43)</f>
        <v>2.39</v>
      </c>
      <c r="F50" s="13"/>
      <c r="G50" s="17">
        <f>C50*100</f>
        <v>239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形状比＝67、Sr＝23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0.75</v>
      </c>
      <c r="D57" s="16">
        <f>SUMIF(H4:H43,"▲",F4:F43)</f>
        <v>0</v>
      </c>
      <c r="E57" s="16">
        <f>SUM(C57:D57)</f>
        <v>0.75</v>
      </c>
      <c r="F57" s="13"/>
      <c r="G57" s="19">
        <f>C57*100</f>
        <v>75</v>
      </c>
      <c r="H57" s="13"/>
      <c r="I57" s="5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40</v>
      </c>
      <c r="D61" s="20" t="str">
        <f>IF(D47&gt;0,ROUND(D54/D47*100,1),"")</f>
        <v/>
      </c>
      <c r="E61" s="20">
        <f>ROUND(E54/E47*100,1)</f>
        <v>40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31.4</v>
      </c>
      <c r="D62" s="20" t="str">
        <f>IF(D47&gt;0,ROUND(D57/D50*100,1),"")</f>
        <v/>
      </c>
      <c r="E62" s="20">
        <f>ROUND(E57/E50*100,1)</f>
        <v>31.4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1.6400000000000001</v>
      </c>
      <c r="D69" s="16" t="str">
        <f>IF(D66&gt;0,D50-D57,"")</f>
        <v/>
      </c>
      <c r="E69" s="4">
        <f>SUM(C69:D69)</f>
        <v>1.6400000000000001</v>
      </c>
      <c r="F69" s="13"/>
      <c r="G69" s="17">
        <f>C69*100</f>
        <v>164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形状比＝64、Sr＝29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07" priority="16" stopIfTrue="1">
      <formula>AND(($H4="スギ"),(#REF!&lt;12))</formula>
    </cfRule>
  </conditionalFormatting>
  <conditionalFormatting sqref="L4:L43">
    <cfRule type="expression" dxfId="206" priority="15" stopIfTrue="1">
      <formula>AND(($H4="スギ"),(#REF!&lt;22),(#REF!&gt;=12))</formula>
    </cfRule>
  </conditionalFormatting>
  <conditionalFormatting sqref="M4:M43">
    <cfRule type="expression" dxfId="205" priority="14" stopIfTrue="1">
      <formula>AND(($H4="スギ"),(#REF!&lt;32),(#REF!&gt;=22))</formula>
    </cfRule>
  </conditionalFormatting>
  <conditionalFormatting sqref="N4:N43">
    <cfRule type="expression" dxfId="204" priority="13" stopIfTrue="1">
      <formula>AND(($H4="スギ"),(#REF!&lt;42),(#REF!&gt;=32))</formula>
    </cfRule>
  </conditionalFormatting>
  <conditionalFormatting sqref="U4:U43 Z4:AF43 AJ4:AJ43 O4:P43">
    <cfRule type="expression" dxfId="203" priority="12" stopIfTrue="1">
      <formula>AND(($H4="スギ"),(#REF!&gt;=42))</formula>
    </cfRule>
  </conditionalFormatting>
  <conditionalFormatting sqref="Q4:Q43 AA4:AA43">
    <cfRule type="expression" dxfId="202" priority="11" stopIfTrue="1">
      <formula>AND(($H4="ヒノキ"),(#REF!&lt;12))</formula>
    </cfRule>
  </conditionalFormatting>
  <conditionalFormatting sqref="R4:R43 AB4:AE43">
    <cfRule type="expression" dxfId="201" priority="10" stopIfTrue="1">
      <formula>AND(($H4="ヒノキ"),(#REF!&lt;22),(#REF!&gt;=12))</formula>
    </cfRule>
  </conditionalFormatting>
  <conditionalFormatting sqref="S4:S43">
    <cfRule type="expression" dxfId="200" priority="9" stopIfTrue="1">
      <formula>AND(($H4="ヒノキ"),(#REF!&lt;32),(#REF!&gt;=22))</formula>
    </cfRule>
  </conditionalFormatting>
  <conditionalFormatting sqref="T4:U43 Z4:AF43 AJ4:AJ43">
    <cfRule type="expression" dxfId="199" priority="8" stopIfTrue="1">
      <formula>AND(($H4="ヒノキ"),(#REF!&gt;=32))</formula>
    </cfRule>
  </conditionalFormatting>
  <conditionalFormatting sqref="V4:V43 AA4:AA43">
    <cfRule type="expression" dxfId="198" priority="7" stopIfTrue="1">
      <formula>AND(($H4="アカマツ"),(#REF!&lt;12))</formula>
    </cfRule>
  </conditionalFormatting>
  <conditionalFormatting sqref="W4:W43 AB4:AB43">
    <cfRule type="expression" dxfId="197" priority="6" stopIfTrue="1">
      <formula>AND(($H4="アカマツ"),(#REF!&lt;22),(#REF!&gt;=12))</formula>
    </cfRule>
  </conditionalFormatting>
  <conditionalFormatting sqref="X4:X43 AC4:AC43">
    <cfRule type="expression" dxfId="196" priority="5" stopIfTrue="1">
      <formula>AND(($H4="アカマツ"),(#REF!&lt;42),(#REF!&gt;=22))</formula>
    </cfRule>
  </conditionalFormatting>
  <conditionalFormatting sqref="Y4:AF43 AJ4:AJ43">
    <cfRule type="expression" dxfId="195" priority="4" stopIfTrue="1">
      <formula>AND(($H4="アカマツ"),(#REF!&gt;=42))</formula>
    </cfRule>
  </conditionalFormatting>
  <conditionalFormatting sqref="AG4:AG43">
    <cfRule type="expression" dxfId="194" priority="3" stopIfTrue="1">
      <formula>AND(($H4&lt;&gt;"スギ"),($H4&lt;&gt;"ヒノキ"),($H4&lt;&gt;"アカマツ"),(#REF!&lt;12))</formula>
    </cfRule>
  </conditionalFormatting>
  <conditionalFormatting sqref="AH4:AH43">
    <cfRule type="expression" dxfId="1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J120"/>
  <sheetViews>
    <sheetView showGridLines="0" view="pageBreakPreview" zoomScaleNormal="85" zoomScaleSheetLayoutView="100" workbookViewId="0">
      <selection activeCell="I11" sqref="I1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78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5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53">
        <v>0</v>
      </c>
      <c r="L3" s="53">
        <v>12</v>
      </c>
      <c r="M3" s="53">
        <v>22</v>
      </c>
      <c r="N3" s="53">
        <v>32</v>
      </c>
      <c r="O3" s="53">
        <v>42</v>
      </c>
      <c r="P3" s="53" t="s">
        <v>14</v>
      </c>
      <c r="Q3" s="53">
        <v>0</v>
      </c>
      <c r="R3" s="53">
        <v>12</v>
      </c>
      <c r="S3" s="53">
        <v>22</v>
      </c>
      <c r="T3" s="53">
        <v>32</v>
      </c>
      <c r="U3" s="53" t="s">
        <v>14</v>
      </c>
      <c r="V3" s="53">
        <v>0</v>
      </c>
      <c r="W3" s="53">
        <v>12</v>
      </c>
      <c r="X3" s="53">
        <v>22</v>
      </c>
      <c r="Y3" s="53">
        <v>42</v>
      </c>
      <c r="Z3" s="53" t="s">
        <v>14</v>
      </c>
      <c r="AA3" s="53">
        <v>0</v>
      </c>
      <c r="AB3" s="53">
        <v>12</v>
      </c>
      <c r="AC3" s="53">
        <v>22</v>
      </c>
      <c r="AD3" s="53">
        <v>32</v>
      </c>
      <c r="AE3" s="53">
        <v>42</v>
      </c>
      <c r="AF3" s="53" t="s">
        <v>14</v>
      </c>
      <c r="AG3" s="53">
        <v>0</v>
      </c>
      <c r="AH3" s="53">
        <v>12</v>
      </c>
      <c r="AI3" s="53">
        <v>42</v>
      </c>
      <c r="AJ3" s="53" t="s">
        <v>14</v>
      </c>
    </row>
    <row r="4" spans="1:36" ht="12.95" customHeight="1" x14ac:dyDescent="0.15">
      <c r="A4" s="52">
        <v>101</v>
      </c>
      <c r="B4" s="108" t="s">
        <v>54</v>
      </c>
      <c r="C4" s="108"/>
      <c r="D4" s="52">
        <v>30</v>
      </c>
      <c r="E4" s="52">
        <v>22</v>
      </c>
      <c r="F4" s="4">
        <f t="shared" ref="F4:F43" si="0">IF(D4&gt;0,IF(B4="スギ",P4,IF(B4="ヒノキ",U4,IF(B4="アカマツ",Z4,IF(B4="カラマツ",AF4,AJ4)))),"")</f>
        <v>0.74</v>
      </c>
      <c r="G4" s="5"/>
      <c r="H4" s="52"/>
      <c r="I4" s="92" t="s">
        <v>283</v>
      </c>
      <c r="J4" s="1" t="s">
        <v>15</v>
      </c>
      <c r="K4" s="53">
        <f t="shared" ref="K4:K43" si="1">IF(ROUND(10^(-5+0.8769+1.7454*LOG(D4)+1.014*LOG(E4)),2)&gt;=0.01,ROUND(10^(-5+0.8769+1.7454*LOG(D4)+1.014*LOG(E4)),2),ROUND(10^(-5+0.8769+1.7454*LOG(D4)+1.014*LOG(E4)),3))</f>
        <v>0.66</v>
      </c>
      <c r="L4" s="53">
        <f t="shared" ref="L4:L43" si="2">ROUND(10^(-5+0.73504+1.83346*LOG(D4)+1.06569*LOG(E4)),2)</f>
        <v>0.75</v>
      </c>
      <c r="M4" s="53">
        <f t="shared" ref="M4:M43" si="3">ROUND(10^(-5+0.71514+1.74357*LOG(D4)+1.17719*LOG(E4)),2)</f>
        <v>0.74</v>
      </c>
      <c r="N4" s="53">
        <f t="shared" ref="N4:N43" si="4">ROUND(10^(-5+0.82956+1.76381*LOG(D4)+1.06412*LOG(E4)),2)</f>
        <v>0.73</v>
      </c>
      <c r="O4" s="53">
        <f t="shared" ref="O4:O43" si="5">ROUND(10^(-5+0.88226+1.79204*LOG(D4)+0.99303*LOG(E4)),2)</f>
        <v>0.73</v>
      </c>
      <c r="P4" s="53">
        <f>HLOOKUP($D4,K$3:O$43,MATCH($A4,$A$3:$A$43,0),1)</f>
        <v>0.74</v>
      </c>
      <c r="Q4" s="53">
        <f t="shared" ref="Q4:Q43" si="6">IF(ROUND(10^(1.810672*LOG(D4)+0.982833*LOG(E4)-4.173533),2)&gt;=0.01,ROUND(10^(1.810672*LOG(D4)+0.982833*LOG(E4)-4.173533),2),ROUND(10^(1.810672*LOG(D4)+0.982833*LOG(E4)-4.173533),3))</f>
        <v>0.66</v>
      </c>
      <c r="R4" s="53">
        <f t="shared" ref="R4:R43" si="7">ROUND(10^(1.905709*LOG(D4)+1.011385*LOG(E4)-4.293729),2)</f>
        <v>0.76</v>
      </c>
      <c r="S4" s="53">
        <f t="shared" ref="S4:S43" si="8">ROUND(10^(1.771888*LOG(D4)+1.138415*LOG(E4)-4.271259),2)</f>
        <v>0.75</v>
      </c>
      <c r="T4" s="53">
        <f t="shared" ref="T4:T43" si="9">ROUND(10^(1.671519*LOG(D4)+1.363617*LOG(E4)-4.404407),2)</f>
        <v>0.79</v>
      </c>
      <c r="U4" s="53">
        <f t="shared" ref="U4:U43" si="10">HLOOKUP($D4,Q$3:T$43,MATCH($A4,$A$3:$A$43,0),1)</f>
        <v>0.75</v>
      </c>
      <c r="V4" s="53">
        <f t="shared" ref="V4:V43" si="11">IF(ROUND(10^(-4.249503+1.946501*LOG(D4)+0.942682*LOG(E4)),2)&gt;=0.01,ROUND(10^(-4.249503+1.946501*LOG(D4)+0.942682*LOG(E4)),2),ROUND(10^(-4.249503+1.946501*LOG(D4)+0.942682*LOG(E4)),3))</f>
        <v>0.78</v>
      </c>
      <c r="W4" s="53">
        <f t="shared" ref="W4:W43" si="12">ROUND(10^(-4.155639+1.847898*LOG(D4)+0.951955*LOG(E4)),2)</f>
        <v>0.71</v>
      </c>
      <c r="X4" s="53">
        <f t="shared" ref="X4:X43" si="13">ROUND(10^(-4.194535+1.804172*LOG(D4)+1.034248*LOG(E4)),2)</f>
        <v>0.72</v>
      </c>
      <c r="Y4" s="53">
        <f t="shared" ref="Y4:Y43" si="14">ROUND(10^(-4.42347+2.006485*LOG(D4)+0.967757*LOG(E4)),2)</f>
        <v>0.69</v>
      </c>
      <c r="Z4" s="53">
        <f t="shared" ref="Z4:Z43" si="15">HLOOKUP($D4,V$3:Y$43,MATCH($A4,$A$3:$A$43,0),1)</f>
        <v>0.72</v>
      </c>
      <c r="AA4" s="53">
        <f t="shared" ref="AA4:AA43" si="16">IF(ROUND(10^(1.80389*LOG(D4)+0.962587*LOG(E4)-4.155099),2)&gt;=0.01,ROUND(10^(1.80389*LOG(D4)+0.962587*LOG(E4)-4.155099),2),ROUND(10^(1.80389*LOG(D4)+0.962587*LOG(E4)-4.155099),3))</f>
        <v>0.63</v>
      </c>
      <c r="AB4" s="53">
        <f t="shared" ref="AB4:AB43" si="17">ROUND(10^(1.979213*LOG(D4)+0.998347*LOG(E4)-4.369281),2)</f>
        <v>0.78</v>
      </c>
      <c r="AC4" s="53">
        <f t="shared" ref="AC4:AC43" si="18">ROUND(10^(1.904401*LOG(D4)+1.062478*LOG(E4)-4.348104),2)</f>
        <v>0.78</v>
      </c>
      <c r="AD4" s="53">
        <f t="shared" ref="AD4:AD43" si="19">ROUND(10^(1.640825*LOG(D4)+1.080387*LOG(E4)-3.976731),2)</f>
        <v>0.79</v>
      </c>
      <c r="AE4" s="53">
        <f t="shared" ref="AE4:AE43" si="20">ROUND(10^(1.90887*LOG(D4)+1.088002*LOG(E4)-4.431495),2)</f>
        <v>0.71</v>
      </c>
      <c r="AF4" s="53">
        <f t="shared" ref="AF4:AF43" si="21">HLOOKUP($D4,AA$3:AE$43,MATCH($A4,$A$3:$A$43,0),1)</f>
        <v>0.78</v>
      </c>
      <c r="AG4" s="53">
        <f t="shared" ref="AG4:AG43" si="22">IF(ROUND(10^(1.94019664*LOG(D4)+0.84689666*LOG(E4)-4.20067295),2)&gt;=0.01,ROUND(10^(1.94019664*LOG(D4)+0.84689666*LOG(E4)-4.20067295),2),ROUND(10^(1.94019664*LOG(D4)+0.84689666*LOG(E4)-4.20067295),3))</f>
        <v>0.63</v>
      </c>
      <c r="AH4" s="53">
        <f t="shared" ref="AH4:AH43" si="23">ROUND(10^(1.93813902*LOG(D4)+0.96697002*LOG(E4)-4.32216295),2)</f>
        <v>0.69</v>
      </c>
      <c r="AI4" s="53">
        <f t="shared" ref="AI4:AI43" si="24">ROUND(10^(1.82464098*LOG(D4)+0.97625989*LOG(E4)-4.15096808),2)</f>
        <v>0.72</v>
      </c>
      <c r="AJ4" s="53">
        <f t="shared" ref="AJ4:AJ43" si="25">HLOOKUP($D4,AG$3:AI$43,MATCH($A4,$A$3:$A$43,0),1)</f>
        <v>0.69</v>
      </c>
    </row>
    <row r="5" spans="1:36" ht="12.95" customHeight="1" x14ac:dyDescent="0.15">
      <c r="A5" s="52">
        <v>102</v>
      </c>
      <c r="B5" s="108" t="s">
        <v>54</v>
      </c>
      <c r="C5" s="108"/>
      <c r="D5" s="52">
        <v>14</v>
      </c>
      <c r="E5" s="52">
        <v>14</v>
      </c>
      <c r="F5" s="4">
        <f t="shared" si="0"/>
        <v>0.11</v>
      </c>
      <c r="G5" s="5"/>
      <c r="H5" s="52" t="s">
        <v>241</v>
      </c>
      <c r="I5" s="52" t="s">
        <v>299</v>
      </c>
      <c r="J5" s="1" t="s">
        <v>15</v>
      </c>
      <c r="K5" s="53">
        <f t="shared" si="1"/>
        <v>0.11</v>
      </c>
      <c r="L5" s="53">
        <f t="shared" si="2"/>
        <v>0.11</v>
      </c>
      <c r="M5" s="53">
        <f t="shared" si="3"/>
        <v>0.12</v>
      </c>
      <c r="N5" s="53">
        <f t="shared" si="4"/>
        <v>0.12</v>
      </c>
      <c r="O5" s="53">
        <f t="shared" si="5"/>
        <v>0.12</v>
      </c>
      <c r="P5" s="53">
        <f t="shared" ref="P5:P43" si="26">HLOOKUP($D5,K$3:O$43,MATCH(A5,$A$3:$A$43,0),1)</f>
        <v>0.11</v>
      </c>
      <c r="Q5" s="53">
        <f t="shared" si="6"/>
        <v>0.11</v>
      </c>
      <c r="R5" s="53">
        <f t="shared" si="7"/>
        <v>0.11</v>
      </c>
      <c r="S5" s="53">
        <f t="shared" si="8"/>
        <v>0.12</v>
      </c>
      <c r="T5" s="53">
        <f t="shared" si="9"/>
        <v>0.12</v>
      </c>
      <c r="U5" s="53">
        <f t="shared" si="10"/>
        <v>0.11</v>
      </c>
      <c r="V5" s="53">
        <f t="shared" si="11"/>
        <v>0.12</v>
      </c>
      <c r="W5" s="53">
        <f t="shared" si="12"/>
        <v>0.11</v>
      </c>
      <c r="X5" s="53">
        <f t="shared" si="13"/>
        <v>0.11</v>
      </c>
      <c r="Y5" s="53">
        <f t="shared" si="14"/>
        <v>0.1</v>
      </c>
      <c r="Z5" s="53">
        <f t="shared" si="15"/>
        <v>0.11</v>
      </c>
      <c r="AA5" s="53">
        <f t="shared" si="16"/>
        <v>0.1</v>
      </c>
      <c r="AB5" s="53">
        <f t="shared" si="17"/>
        <v>0.11</v>
      </c>
      <c r="AC5" s="53">
        <f t="shared" si="18"/>
        <v>0.11</v>
      </c>
      <c r="AD5" s="53">
        <f t="shared" si="19"/>
        <v>0.14000000000000001</v>
      </c>
      <c r="AE5" s="53">
        <f t="shared" si="20"/>
        <v>0.1</v>
      </c>
      <c r="AF5" s="53">
        <f t="shared" si="21"/>
        <v>0.11</v>
      </c>
      <c r="AG5" s="53">
        <f t="shared" si="22"/>
        <v>0.1</v>
      </c>
      <c r="AH5" s="53">
        <f t="shared" si="23"/>
        <v>0.1</v>
      </c>
      <c r="AI5" s="53">
        <f t="shared" si="24"/>
        <v>0.11</v>
      </c>
      <c r="AJ5" s="53">
        <f t="shared" si="25"/>
        <v>0.1</v>
      </c>
    </row>
    <row r="6" spans="1:36" ht="12.95" customHeight="1" x14ac:dyDescent="0.15">
      <c r="A6" s="79">
        <v>103</v>
      </c>
      <c r="B6" s="108" t="s">
        <v>54</v>
      </c>
      <c r="C6" s="108"/>
      <c r="D6" s="57">
        <v>18</v>
      </c>
      <c r="E6" s="52">
        <v>14</v>
      </c>
      <c r="F6" s="4">
        <f t="shared" si="0"/>
        <v>0.18</v>
      </c>
      <c r="G6" s="52"/>
      <c r="H6" s="75"/>
      <c r="I6" s="52"/>
      <c r="J6" s="1" t="s">
        <v>15</v>
      </c>
      <c r="K6" s="53">
        <f t="shared" si="1"/>
        <v>0.17</v>
      </c>
      <c r="L6" s="53">
        <f t="shared" si="2"/>
        <v>0.18</v>
      </c>
      <c r="M6" s="53">
        <f t="shared" si="3"/>
        <v>0.18</v>
      </c>
      <c r="N6" s="53">
        <f t="shared" si="4"/>
        <v>0.18</v>
      </c>
      <c r="O6" s="53">
        <f t="shared" si="5"/>
        <v>0.19</v>
      </c>
      <c r="P6" s="53">
        <f t="shared" si="26"/>
        <v>0.18</v>
      </c>
      <c r="Q6" s="53">
        <f t="shared" si="6"/>
        <v>0.17</v>
      </c>
      <c r="R6" s="53">
        <f t="shared" si="7"/>
        <v>0.18</v>
      </c>
      <c r="S6" s="53">
        <f t="shared" si="8"/>
        <v>0.18</v>
      </c>
      <c r="T6" s="53">
        <f t="shared" si="9"/>
        <v>0.18</v>
      </c>
      <c r="U6" s="53">
        <f t="shared" si="10"/>
        <v>0.18</v>
      </c>
      <c r="V6" s="53">
        <f t="shared" si="11"/>
        <v>0.19</v>
      </c>
      <c r="W6" s="53">
        <f t="shared" si="12"/>
        <v>0.18</v>
      </c>
      <c r="X6" s="53">
        <f t="shared" si="13"/>
        <v>0.18</v>
      </c>
      <c r="Y6" s="53">
        <f t="shared" si="14"/>
        <v>0.16</v>
      </c>
      <c r="Z6" s="53">
        <f t="shared" si="15"/>
        <v>0.18</v>
      </c>
      <c r="AA6" s="53">
        <f t="shared" si="16"/>
        <v>0.16</v>
      </c>
      <c r="AB6" s="53">
        <f t="shared" si="17"/>
        <v>0.18</v>
      </c>
      <c r="AC6" s="53">
        <f t="shared" si="18"/>
        <v>0.18</v>
      </c>
      <c r="AD6" s="53">
        <f t="shared" si="19"/>
        <v>0.21</v>
      </c>
      <c r="AE6" s="53">
        <f t="shared" si="20"/>
        <v>0.16</v>
      </c>
      <c r="AF6" s="53">
        <f t="shared" si="21"/>
        <v>0.18</v>
      </c>
      <c r="AG6" s="53">
        <f t="shared" si="22"/>
        <v>0.16</v>
      </c>
      <c r="AH6" s="53">
        <f t="shared" si="23"/>
        <v>0.17</v>
      </c>
      <c r="AI6" s="53">
        <f t="shared" si="24"/>
        <v>0.18</v>
      </c>
      <c r="AJ6" s="53">
        <f t="shared" si="25"/>
        <v>0.17</v>
      </c>
    </row>
    <row r="7" spans="1:36" ht="12.95" customHeight="1" x14ac:dyDescent="0.15">
      <c r="A7" s="79">
        <v>104</v>
      </c>
      <c r="B7" s="108" t="s">
        <v>54</v>
      </c>
      <c r="C7" s="108"/>
      <c r="D7" s="57">
        <v>32</v>
      </c>
      <c r="E7" s="52">
        <v>22</v>
      </c>
      <c r="F7" s="4">
        <f t="shared" si="0"/>
        <v>0.82</v>
      </c>
      <c r="G7" s="5"/>
      <c r="H7" s="52"/>
      <c r="I7" s="52"/>
      <c r="J7" s="1" t="s">
        <v>15</v>
      </c>
      <c r="K7" s="53">
        <f t="shared" si="1"/>
        <v>0.73</v>
      </c>
      <c r="L7" s="53">
        <f t="shared" si="2"/>
        <v>0.84</v>
      </c>
      <c r="M7" s="53">
        <f t="shared" si="3"/>
        <v>0.83</v>
      </c>
      <c r="N7" s="53">
        <f t="shared" si="4"/>
        <v>0.82</v>
      </c>
      <c r="O7" s="53">
        <f t="shared" si="5"/>
        <v>0.82</v>
      </c>
      <c r="P7" s="53">
        <f t="shared" si="26"/>
        <v>0.82</v>
      </c>
      <c r="Q7" s="53">
        <f t="shared" si="6"/>
        <v>0.74</v>
      </c>
      <c r="R7" s="53">
        <f t="shared" si="7"/>
        <v>0.86</v>
      </c>
      <c r="S7" s="53">
        <f t="shared" si="8"/>
        <v>0.84</v>
      </c>
      <c r="T7" s="53">
        <f t="shared" si="9"/>
        <v>0.88</v>
      </c>
      <c r="U7" s="53">
        <f t="shared" si="10"/>
        <v>0.88</v>
      </c>
      <c r="V7" s="53">
        <f t="shared" si="11"/>
        <v>0.88</v>
      </c>
      <c r="W7" s="53">
        <f t="shared" si="12"/>
        <v>0.8</v>
      </c>
      <c r="X7" s="53">
        <f t="shared" si="13"/>
        <v>0.81</v>
      </c>
      <c r="Y7" s="53">
        <f t="shared" si="14"/>
        <v>0.79</v>
      </c>
      <c r="Z7" s="53">
        <f t="shared" si="15"/>
        <v>0.81</v>
      </c>
      <c r="AA7" s="53">
        <f t="shared" si="16"/>
        <v>0.71</v>
      </c>
      <c r="AB7" s="53">
        <f t="shared" si="17"/>
        <v>0.89</v>
      </c>
      <c r="AC7" s="53">
        <f t="shared" si="18"/>
        <v>0.88</v>
      </c>
      <c r="AD7" s="53">
        <f t="shared" si="19"/>
        <v>0.88</v>
      </c>
      <c r="AE7" s="53">
        <f t="shared" si="20"/>
        <v>0.8</v>
      </c>
      <c r="AF7" s="53">
        <f t="shared" si="21"/>
        <v>0.88</v>
      </c>
      <c r="AG7" s="53">
        <f t="shared" si="22"/>
        <v>0.72</v>
      </c>
      <c r="AH7" s="53">
        <f t="shared" si="23"/>
        <v>0.78</v>
      </c>
      <c r="AI7" s="53">
        <f t="shared" si="24"/>
        <v>0.81</v>
      </c>
      <c r="AJ7" s="53">
        <f t="shared" si="25"/>
        <v>0.78</v>
      </c>
    </row>
    <row r="8" spans="1:36" ht="12.95" customHeight="1" x14ac:dyDescent="0.15">
      <c r="A8" s="79">
        <v>105</v>
      </c>
      <c r="B8" s="108" t="s">
        <v>54</v>
      </c>
      <c r="C8" s="108"/>
      <c r="D8" s="57">
        <v>16</v>
      </c>
      <c r="E8" s="52">
        <v>14</v>
      </c>
      <c r="F8" s="4">
        <f t="shared" si="0"/>
        <v>0.15</v>
      </c>
      <c r="G8" s="5" t="s">
        <v>62</v>
      </c>
      <c r="H8" s="79" t="s">
        <v>65</v>
      </c>
      <c r="I8" s="5" t="s">
        <v>62</v>
      </c>
      <c r="J8" s="1" t="s">
        <v>15</v>
      </c>
      <c r="K8" s="53">
        <f t="shared" si="1"/>
        <v>0.14000000000000001</v>
      </c>
      <c r="L8" s="53">
        <f t="shared" si="2"/>
        <v>0.15</v>
      </c>
      <c r="M8" s="53">
        <f t="shared" si="3"/>
        <v>0.15</v>
      </c>
      <c r="N8" s="53">
        <f t="shared" si="4"/>
        <v>0.15</v>
      </c>
      <c r="O8" s="53">
        <f t="shared" si="5"/>
        <v>0.15</v>
      </c>
      <c r="P8" s="53">
        <f t="shared" si="26"/>
        <v>0.15</v>
      </c>
      <c r="Q8" s="53">
        <f t="shared" si="6"/>
        <v>0.14000000000000001</v>
      </c>
      <c r="R8" s="53">
        <f t="shared" si="7"/>
        <v>0.14000000000000001</v>
      </c>
      <c r="S8" s="53">
        <f t="shared" si="8"/>
        <v>0.15</v>
      </c>
      <c r="T8" s="53">
        <f t="shared" si="9"/>
        <v>0.15</v>
      </c>
      <c r="U8" s="53">
        <f t="shared" si="10"/>
        <v>0.14000000000000001</v>
      </c>
      <c r="V8" s="53">
        <f t="shared" si="11"/>
        <v>0.15</v>
      </c>
      <c r="W8" s="53">
        <f t="shared" si="12"/>
        <v>0.14000000000000001</v>
      </c>
      <c r="X8" s="53">
        <f t="shared" si="13"/>
        <v>0.15</v>
      </c>
      <c r="Y8" s="53">
        <f t="shared" si="14"/>
        <v>0.13</v>
      </c>
      <c r="Z8" s="53">
        <f t="shared" si="15"/>
        <v>0.14000000000000001</v>
      </c>
      <c r="AA8" s="53">
        <f t="shared" si="16"/>
        <v>0.13</v>
      </c>
      <c r="AB8" s="53">
        <f t="shared" si="17"/>
        <v>0.14000000000000001</v>
      </c>
      <c r="AC8" s="53">
        <f t="shared" si="18"/>
        <v>0.15</v>
      </c>
      <c r="AD8" s="53">
        <f t="shared" si="19"/>
        <v>0.17</v>
      </c>
      <c r="AE8" s="53">
        <f t="shared" si="20"/>
        <v>0.13</v>
      </c>
      <c r="AF8" s="53">
        <f t="shared" si="21"/>
        <v>0.14000000000000001</v>
      </c>
      <c r="AG8" s="53">
        <f t="shared" si="22"/>
        <v>0.13</v>
      </c>
      <c r="AH8" s="53">
        <f t="shared" si="23"/>
        <v>0.13</v>
      </c>
      <c r="AI8" s="53">
        <f t="shared" si="24"/>
        <v>0.15</v>
      </c>
      <c r="AJ8" s="53">
        <f t="shared" si="25"/>
        <v>0.13</v>
      </c>
    </row>
    <row r="9" spans="1:36" ht="12.95" customHeight="1" x14ac:dyDescent="0.15">
      <c r="A9" s="79">
        <v>106</v>
      </c>
      <c r="B9" s="108" t="s">
        <v>54</v>
      </c>
      <c r="C9" s="108"/>
      <c r="D9" s="57">
        <v>28</v>
      </c>
      <c r="E9" s="52">
        <v>20</v>
      </c>
      <c r="F9" s="4">
        <f t="shared" si="0"/>
        <v>0.59</v>
      </c>
      <c r="G9" s="5" t="s">
        <v>72</v>
      </c>
      <c r="H9" s="75" t="s">
        <v>65</v>
      </c>
      <c r="I9" s="5" t="s">
        <v>72</v>
      </c>
      <c r="J9" s="1" t="s">
        <v>15</v>
      </c>
      <c r="K9" s="53">
        <f t="shared" si="1"/>
        <v>0.53</v>
      </c>
      <c r="L9" s="53">
        <f t="shared" si="2"/>
        <v>0.6</v>
      </c>
      <c r="M9" s="53">
        <f t="shared" si="3"/>
        <v>0.59</v>
      </c>
      <c r="N9" s="53">
        <f t="shared" si="4"/>
        <v>0.57999999999999996</v>
      </c>
      <c r="O9" s="53">
        <f t="shared" si="5"/>
        <v>0.59</v>
      </c>
      <c r="P9" s="53">
        <f t="shared" si="26"/>
        <v>0.59</v>
      </c>
      <c r="Q9" s="53">
        <f t="shared" si="6"/>
        <v>0.53</v>
      </c>
      <c r="R9" s="53">
        <f t="shared" si="7"/>
        <v>0.6</v>
      </c>
      <c r="S9" s="53">
        <f t="shared" si="8"/>
        <v>0.59</v>
      </c>
      <c r="T9" s="53">
        <f t="shared" si="9"/>
        <v>0.61</v>
      </c>
      <c r="U9" s="53">
        <f t="shared" si="10"/>
        <v>0.59</v>
      </c>
      <c r="V9" s="53">
        <f t="shared" si="11"/>
        <v>0.62</v>
      </c>
      <c r="W9" s="53">
        <f t="shared" si="12"/>
        <v>0.56999999999999995</v>
      </c>
      <c r="X9" s="53">
        <f t="shared" si="13"/>
        <v>0.57999999999999996</v>
      </c>
      <c r="Y9" s="53">
        <f t="shared" si="14"/>
        <v>0.55000000000000004</v>
      </c>
      <c r="Z9" s="53">
        <f t="shared" si="15"/>
        <v>0.57999999999999996</v>
      </c>
      <c r="AA9" s="53">
        <f t="shared" si="16"/>
        <v>0.51</v>
      </c>
      <c r="AB9" s="53">
        <f t="shared" si="17"/>
        <v>0.62</v>
      </c>
      <c r="AC9" s="53">
        <f t="shared" si="18"/>
        <v>0.62</v>
      </c>
      <c r="AD9" s="53">
        <f t="shared" si="19"/>
        <v>0.64</v>
      </c>
      <c r="AE9" s="53">
        <f t="shared" si="20"/>
        <v>0.56000000000000005</v>
      </c>
      <c r="AF9" s="53">
        <f t="shared" si="21"/>
        <v>0.62</v>
      </c>
      <c r="AG9" s="53">
        <f t="shared" si="22"/>
        <v>0.51</v>
      </c>
      <c r="AH9" s="53">
        <f t="shared" si="23"/>
        <v>0.55000000000000004</v>
      </c>
      <c r="AI9" s="53">
        <f t="shared" si="24"/>
        <v>0.57999999999999996</v>
      </c>
      <c r="AJ9" s="53">
        <f t="shared" si="25"/>
        <v>0.55000000000000004</v>
      </c>
    </row>
    <row r="10" spans="1:36" ht="12.95" customHeight="1" x14ac:dyDescent="0.15">
      <c r="A10" s="79">
        <v>107</v>
      </c>
      <c r="B10" s="108" t="s">
        <v>54</v>
      </c>
      <c r="C10" s="108"/>
      <c r="D10" s="57">
        <v>30</v>
      </c>
      <c r="E10" s="52">
        <v>21</v>
      </c>
      <c r="F10" s="4">
        <f t="shared" si="0"/>
        <v>0.7</v>
      </c>
      <c r="G10" s="52" t="s">
        <v>77</v>
      </c>
      <c r="H10" s="52"/>
      <c r="I10" s="52"/>
      <c r="J10" s="1" t="s">
        <v>15</v>
      </c>
      <c r="K10" s="53">
        <f t="shared" si="1"/>
        <v>0.62</v>
      </c>
      <c r="L10" s="53">
        <f t="shared" si="2"/>
        <v>0.71</v>
      </c>
      <c r="M10" s="53">
        <f t="shared" si="3"/>
        <v>0.7</v>
      </c>
      <c r="N10" s="53">
        <f t="shared" si="4"/>
        <v>0.69</v>
      </c>
      <c r="O10" s="53">
        <f t="shared" si="5"/>
        <v>0.7</v>
      </c>
      <c r="P10" s="53">
        <f t="shared" si="26"/>
        <v>0.7</v>
      </c>
      <c r="Q10" s="53">
        <f t="shared" si="6"/>
        <v>0.63</v>
      </c>
      <c r="R10" s="53">
        <f t="shared" si="7"/>
        <v>0.72</v>
      </c>
      <c r="S10" s="53">
        <f t="shared" si="8"/>
        <v>0.71</v>
      </c>
      <c r="T10" s="53">
        <f t="shared" si="9"/>
        <v>0.74</v>
      </c>
      <c r="U10" s="53">
        <f t="shared" si="10"/>
        <v>0.71</v>
      </c>
      <c r="V10" s="53">
        <f t="shared" si="11"/>
        <v>0.74</v>
      </c>
      <c r="W10" s="53">
        <f t="shared" si="12"/>
        <v>0.68</v>
      </c>
      <c r="X10" s="53">
        <f t="shared" si="13"/>
        <v>0.69</v>
      </c>
      <c r="Y10" s="53">
        <f t="shared" si="14"/>
        <v>0.66</v>
      </c>
      <c r="Z10" s="53">
        <f t="shared" si="15"/>
        <v>0.69</v>
      </c>
      <c r="AA10" s="53">
        <f t="shared" si="16"/>
        <v>0.61</v>
      </c>
      <c r="AB10" s="53">
        <f t="shared" si="17"/>
        <v>0.75</v>
      </c>
      <c r="AC10" s="53">
        <f t="shared" si="18"/>
        <v>0.74</v>
      </c>
      <c r="AD10" s="53">
        <f t="shared" si="19"/>
        <v>0.75</v>
      </c>
      <c r="AE10" s="53">
        <f t="shared" si="20"/>
        <v>0.67</v>
      </c>
      <c r="AF10" s="53">
        <f t="shared" si="21"/>
        <v>0.74</v>
      </c>
      <c r="AG10" s="53">
        <f t="shared" si="22"/>
        <v>0.61</v>
      </c>
      <c r="AH10" s="53">
        <f t="shared" si="23"/>
        <v>0.66</v>
      </c>
      <c r="AI10" s="53">
        <f t="shared" si="24"/>
        <v>0.68</v>
      </c>
      <c r="AJ10" s="53">
        <f t="shared" si="25"/>
        <v>0.66</v>
      </c>
    </row>
    <row r="11" spans="1:36" ht="12.95" customHeight="1" x14ac:dyDescent="0.15">
      <c r="A11" s="79">
        <v>108</v>
      </c>
      <c r="B11" s="108" t="s">
        <v>54</v>
      </c>
      <c r="C11" s="108"/>
      <c r="D11" s="57">
        <v>22</v>
      </c>
      <c r="E11" s="52">
        <v>17</v>
      </c>
      <c r="F11" s="4">
        <f t="shared" si="0"/>
        <v>0.32</v>
      </c>
      <c r="G11" s="5" t="s">
        <v>72</v>
      </c>
      <c r="H11" s="79" t="s">
        <v>65</v>
      </c>
      <c r="I11" s="5" t="s">
        <v>72</v>
      </c>
      <c r="J11" s="1" t="s">
        <v>15</v>
      </c>
      <c r="K11" s="53">
        <f t="shared" si="1"/>
        <v>0.28999999999999998</v>
      </c>
      <c r="L11" s="53">
        <f t="shared" si="2"/>
        <v>0.32</v>
      </c>
      <c r="M11" s="53">
        <f t="shared" si="3"/>
        <v>0.32</v>
      </c>
      <c r="N11" s="53">
        <f t="shared" si="4"/>
        <v>0.32</v>
      </c>
      <c r="O11" s="53">
        <f t="shared" si="5"/>
        <v>0.32</v>
      </c>
      <c r="P11" s="53">
        <f t="shared" si="26"/>
        <v>0.32</v>
      </c>
      <c r="Q11" s="53">
        <f t="shared" si="6"/>
        <v>0.28999999999999998</v>
      </c>
      <c r="R11" s="53">
        <f t="shared" si="7"/>
        <v>0.32</v>
      </c>
      <c r="S11" s="53">
        <f t="shared" si="8"/>
        <v>0.32</v>
      </c>
      <c r="T11" s="53">
        <f t="shared" si="9"/>
        <v>0.33</v>
      </c>
      <c r="U11" s="53">
        <f t="shared" si="10"/>
        <v>0.32</v>
      </c>
      <c r="V11" s="53">
        <f t="shared" si="11"/>
        <v>0.33</v>
      </c>
      <c r="W11" s="53">
        <f t="shared" si="12"/>
        <v>0.31</v>
      </c>
      <c r="X11" s="53">
        <f t="shared" si="13"/>
        <v>0.32</v>
      </c>
      <c r="Y11" s="53">
        <f t="shared" si="14"/>
        <v>0.28999999999999998</v>
      </c>
      <c r="Z11" s="53">
        <f t="shared" si="15"/>
        <v>0.32</v>
      </c>
      <c r="AA11" s="53">
        <f t="shared" si="16"/>
        <v>0.28000000000000003</v>
      </c>
      <c r="AB11" s="53">
        <f t="shared" si="17"/>
        <v>0.33</v>
      </c>
      <c r="AC11" s="53">
        <f t="shared" si="18"/>
        <v>0.33</v>
      </c>
      <c r="AD11" s="53">
        <f t="shared" si="19"/>
        <v>0.36</v>
      </c>
      <c r="AE11" s="53">
        <f t="shared" si="20"/>
        <v>0.28999999999999998</v>
      </c>
      <c r="AF11" s="53">
        <f t="shared" si="21"/>
        <v>0.33</v>
      </c>
      <c r="AG11" s="53">
        <f t="shared" si="22"/>
        <v>0.28000000000000003</v>
      </c>
      <c r="AH11" s="53">
        <f t="shared" si="23"/>
        <v>0.28999999999999998</v>
      </c>
      <c r="AI11" s="53">
        <f t="shared" si="24"/>
        <v>0.32</v>
      </c>
      <c r="AJ11" s="53">
        <f t="shared" si="25"/>
        <v>0.28999999999999998</v>
      </c>
    </row>
    <row r="12" spans="1:36" ht="12.95" customHeight="1" x14ac:dyDescent="0.15">
      <c r="A12" s="79">
        <v>109</v>
      </c>
      <c r="B12" s="108" t="s">
        <v>54</v>
      </c>
      <c r="C12" s="108"/>
      <c r="D12" s="57">
        <v>28</v>
      </c>
      <c r="E12" s="52">
        <v>21</v>
      </c>
      <c r="F12" s="4">
        <f t="shared" si="0"/>
        <v>0.62</v>
      </c>
      <c r="G12" s="5"/>
      <c r="H12" s="52"/>
      <c r="I12" s="52"/>
      <c r="J12" s="1" t="s">
        <v>15</v>
      </c>
      <c r="K12" s="53">
        <f t="shared" si="1"/>
        <v>0.55000000000000004</v>
      </c>
      <c r="L12" s="53">
        <f t="shared" si="2"/>
        <v>0.63</v>
      </c>
      <c r="M12" s="53">
        <f t="shared" si="3"/>
        <v>0.62</v>
      </c>
      <c r="N12" s="53">
        <f t="shared" si="4"/>
        <v>0.62</v>
      </c>
      <c r="O12" s="53">
        <f t="shared" si="5"/>
        <v>0.61</v>
      </c>
      <c r="P12" s="53">
        <f t="shared" si="26"/>
        <v>0.62</v>
      </c>
      <c r="Q12" s="53">
        <f t="shared" si="6"/>
        <v>0.56000000000000005</v>
      </c>
      <c r="R12" s="53">
        <f t="shared" si="7"/>
        <v>0.63</v>
      </c>
      <c r="S12" s="53">
        <f t="shared" si="8"/>
        <v>0.63</v>
      </c>
      <c r="T12" s="53">
        <f t="shared" si="9"/>
        <v>0.66</v>
      </c>
      <c r="U12" s="53">
        <f t="shared" si="10"/>
        <v>0.63</v>
      </c>
      <c r="V12" s="53">
        <f t="shared" si="11"/>
        <v>0.65</v>
      </c>
      <c r="W12" s="53">
        <f t="shared" si="12"/>
        <v>0.6</v>
      </c>
      <c r="X12" s="53">
        <f t="shared" si="13"/>
        <v>0.61</v>
      </c>
      <c r="Y12" s="53">
        <f t="shared" si="14"/>
        <v>0.57999999999999996</v>
      </c>
      <c r="Z12" s="53">
        <f t="shared" si="15"/>
        <v>0.61</v>
      </c>
      <c r="AA12" s="53">
        <f t="shared" si="16"/>
        <v>0.53</v>
      </c>
      <c r="AB12" s="53">
        <f t="shared" si="17"/>
        <v>0.65</v>
      </c>
      <c r="AC12" s="53">
        <f t="shared" si="18"/>
        <v>0.65</v>
      </c>
      <c r="AD12" s="53">
        <f t="shared" si="19"/>
        <v>0.67</v>
      </c>
      <c r="AE12" s="53">
        <f t="shared" si="20"/>
        <v>0.59</v>
      </c>
      <c r="AF12" s="53">
        <f t="shared" si="21"/>
        <v>0.65</v>
      </c>
      <c r="AG12" s="53">
        <f t="shared" si="22"/>
        <v>0.53</v>
      </c>
      <c r="AH12" s="53">
        <f t="shared" si="23"/>
        <v>0.57999999999999996</v>
      </c>
      <c r="AI12" s="53">
        <f t="shared" si="24"/>
        <v>0.6</v>
      </c>
      <c r="AJ12" s="53">
        <f t="shared" si="25"/>
        <v>0.57999999999999996</v>
      </c>
    </row>
    <row r="13" spans="1:36" ht="12.95" customHeight="1" x14ac:dyDescent="0.15">
      <c r="A13" s="79">
        <v>110</v>
      </c>
      <c r="B13" s="108" t="s">
        <v>54</v>
      </c>
      <c r="C13" s="108"/>
      <c r="D13" s="57">
        <v>20</v>
      </c>
      <c r="E13" s="52">
        <v>18</v>
      </c>
      <c r="F13" s="4">
        <f t="shared" si="0"/>
        <v>0.28999999999999998</v>
      </c>
      <c r="G13" s="5"/>
      <c r="H13" s="75"/>
      <c r="I13" s="52"/>
      <c r="J13" s="1" t="s">
        <v>15</v>
      </c>
      <c r="K13" s="53">
        <f t="shared" si="1"/>
        <v>0.26</v>
      </c>
      <c r="L13" s="53">
        <f t="shared" si="2"/>
        <v>0.28999999999999998</v>
      </c>
      <c r="M13" s="53">
        <f t="shared" si="3"/>
        <v>0.28999999999999998</v>
      </c>
      <c r="N13" s="53">
        <f t="shared" si="4"/>
        <v>0.28999999999999998</v>
      </c>
      <c r="O13" s="53">
        <f t="shared" si="5"/>
        <v>0.28999999999999998</v>
      </c>
      <c r="P13" s="53">
        <f t="shared" si="26"/>
        <v>0.28999999999999998</v>
      </c>
      <c r="Q13" s="53">
        <f t="shared" si="6"/>
        <v>0.26</v>
      </c>
      <c r="R13" s="53">
        <f t="shared" si="7"/>
        <v>0.28999999999999998</v>
      </c>
      <c r="S13" s="53">
        <f t="shared" si="8"/>
        <v>0.28999999999999998</v>
      </c>
      <c r="T13" s="53">
        <f t="shared" si="9"/>
        <v>0.3</v>
      </c>
      <c r="U13" s="53">
        <f t="shared" si="10"/>
        <v>0.28999999999999998</v>
      </c>
      <c r="V13" s="53">
        <f t="shared" si="11"/>
        <v>0.28999999999999998</v>
      </c>
      <c r="W13" s="53">
        <f t="shared" si="12"/>
        <v>0.28000000000000003</v>
      </c>
      <c r="X13" s="53">
        <f t="shared" si="13"/>
        <v>0.28000000000000003</v>
      </c>
      <c r="Y13" s="53">
        <f t="shared" si="14"/>
        <v>0.25</v>
      </c>
      <c r="Z13" s="53">
        <f t="shared" si="15"/>
        <v>0.28000000000000003</v>
      </c>
      <c r="AA13" s="53">
        <f t="shared" si="16"/>
        <v>0.25</v>
      </c>
      <c r="AB13" s="53">
        <f t="shared" si="17"/>
        <v>0.28999999999999998</v>
      </c>
      <c r="AC13" s="53">
        <f t="shared" si="18"/>
        <v>0.28999999999999998</v>
      </c>
      <c r="AD13" s="53">
        <f t="shared" si="19"/>
        <v>0.33</v>
      </c>
      <c r="AE13" s="53">
        <f t="shared" si="20"/>
        <v>0.26</v>
      </c>
      <c r="AF13" s="53">
        <f t="shared" si="21"/>
        <v>0.28999999999999998</v>
      </c>
      <c r="AG13" s="53">
        <f t="shared" si="22"/>
        <v>0.24</v>
      </c>
      <c r="AH13" s="53">
        <f t="shared" si="23"/>
        <v>0.26</v>
      </c>
      <c r="AI13" s="53">
        <f t="shared" si="24"/>
        <v>0.28000000000000003</v>
      </c>
      <c r="AJ13" s="53">
        <f t="shared" si="25"/>
        <v>0.26</v>
      </c>
    </row>
    <row r="14" spans="1:36" ht="12.95" customHeight="1" x14ac:dyDescent="0.15">
      <c r="A14" s="79">
        <v>111</v>
      </c>
      <c r="B14" s="108" t="s">
        <v>54</v>
      </c>
      <c r="C14" s="108"/>
      <c r="D14" s="57">
        <v>16</v>
      </c>
      <c r="E14" s="52">
        <v>16</v>
      </c>
      <c r="F14" s="4">
        <f t="shared" si="0"/>
        <v>0.17</v>
      </c>
      <c r="G14" s="5"/>
      <c r="H14" s="52"/>
      <c r="I14" s="52"/>
      <c r="J14" s="1" t="s">
        <v>15</v>
      </c>
      <c r="K14" s="53">
        <f t="shared" si="1"/>
        <v>0.16</v>
      </c>
      <c r="L14" s="53">
        <f t="shared" si="2"/>
        <v>0.17</v>
      </c>
      <c r="M14" s="53">
        <f t="shared" si="3"/>
        <v>0.17</v>
      </c>
      <c r="N14" s="53">
        <f t="shared" si="4"/>
        <v>0.17</v>
      </c>
      <c r="O14" s="53">
        <f t="shared" si="5"/>
        <v>0.17</v>
      </c>
      <c r="P14" s="53">
        <f t="shared" si="26"/>
        <v>0.17</v>
      </c>
      <c r="Q14" s="53">
        <f t="shared" si="6"/>
        <v>0.15</v>
      </c>
      <c r="R14" s="53">
        <f t="shared" si="7"/>
        <v>0.17</v>
      </c>
      <c r="S14" s="53">
        <f t="shared" si="8"/>
        <v>0.17</v>
      </c>
      <c r="T14" s="53">
        <f t="shared" si="9"/>
        <v>0.18</v>
      </c>
      <c r="U14" s="53">
        <f t="shared" si="10"/>
        <v>0.17</v>
      </c>
      <c r="V14" s="53">
        <f t="shared" si="11"/>
        <v>0.17</v>
      </c>
      <c r="W14" s="53">
        <f t="shared" si="12"/>
        <v>0.16</v>
      </c>
      <c r="X14" s="53">
        <f t="shared" si="13"/>
        <v>0.17</v>
      </c>
      <c r="Y14" s="53">
        <f t="shared" si="14"/>
        <v>0.14000000000000001</v>
      </c>
      <c r="Z14" s="53">
        <f t="shared" si="15"/>
        <v>0.16</v>
      </c>
      <c r="AA14" s="53">
        <f t="shared" si="16"/>
        <v>0.15</v>
      </c>
      <c r="AB14" s="53">
        <f t="shared" si="17"/>
        <v>0.16</v>
      </c>
      <c r="AC14" s="53">
        <f t="shared" si="18"/>
        <v>0.17</v>
      </c>
      <c r="AD14" s="53">
        <f t="shared" si="19"/>
        <v>0.2</v>
      </c>
      <c r="AE14" s="53">
        <f t="shared" si="20"/>
        <v>0.15</v>
      </c>
      <c r="AF14" s="53">
        <f t="shared" si="21"/>
        <v>0.16</v>
      </c>
      <c r="AG14" s="53">
        <f t="shared" si="22"/>
        <v>0.14000000000000001</v>
      </c>
      <c r="AH14" s="53">
        <f t="shared" si="23"/>
        <v>0.15</v>
      </c>
      <c r="AI14" s="53">
        <f t="shared" si="24"/>
        <v>0.17</v>
      </c>
      <c r="AJ14" s="53">
        <f t="shared" si="25"/>
        <v>0.15</v>
      </c>
    </row>
    <row r="15" spans="1:36" ht="12.95" customHeight="1" x14ac:dyDescent="0.15">
      <c r="A15" s="79">
        <v>112</v>
      </c>
      <c r="B15" s="108" t="s">
        <v>54</v>
      </c>
      <c r="C15" s="108"/>
      <c r="D15" s="57">
        <v>24</v>
      </c>
      <c r="E15" s="52">
        <v>18</v>
      </c>
      <c r="F15" s="4">
        <f t="shared" si="0"/>
        <v>0.4</v>
      </c>
      <c r="G15" s="52"/>
      <c r="H15" s="75"/>
      <c r="I15" s="52"/>
      <c r="J15" s="1" t="s">
        <v>15</v>
      </c>
      <c r="K15" s="53">
        <f t="shared" si="1"/>
        <v>0.36</v>
      </c>
      <c r="L15" s="53">
        <f t="shared" si="2"/>
        <v>0.4</v>
      </c>
      <c r="M15" s="53">
        <f t="shared" si="3"/>
        <v>0.4</v>
      </c>
      <c r="N15" s="53">
        <f t="shared" si="4"/>
        <v>0.4</v>
      </c>
      <c r="O15" s="53">
        <f t="shared" si="5"/>
        <v>0.4</v>
      </c>
      <c r="P15" s="53">
        <f t="shared" si="26"/>
        <v>0.4</v>
      </c>
      <c r="Q15" s="53">
        <f t="shared" si="6"/>
        <v>0.36</v>
      </c>
      <c r="R15" s="53">
        <f t="shared" si="7"/>
        <v>0.4</v>
      </c>
      <c r="S15" s="53">
        <f t="shared" si="8"/>
        <v>0.4</v>
      </c>
      <c r="T15" s="53">
        <f t="shared" si="9"/>
        <v>0.41</v>
      </c>
      <c r="U15" s="53">
        <f t="shared" si="10"/>
        <v>0.4</v>
      </c>
      <c r="V15" s="53">
        <f t="shared" si="11"/>
        <v>0.42</v>
      </c>
      <c r="W15" s="53">
        <f t="shared" si="12"/>
        <v>0.39</v>
      </c>
      <c r="X15" s="53">
        <f t="shared" si="13"/>
        <v>0.39</v>
      </c>
      <c r="Y15" s="53">
        <f t="shared" si="14"/>
        <v>0.36</v>
      </c>
      <c r="Z15" s="53">
        <f t="shared" si="15"/>
        <v>0.39</v>
      </c>
      <c r="AA15" s="53">
        <f t="shared" si="16"/>
        <v>0.35</v>
      </c>
      <c r="AB15" s="53">
        <f t="shared" si="17"/>
        <v>0.41</v>
      </c>
      <c r="AC15" s="53">
        <f t="shared" si="18"/>
        <v>0.41</v>
      </c>
      <c r="AD15" s="53">
        <f t="shared" si="19"/>
        <v>0.44</v>
      </c>
      <c r="AE15" s="53">
        <f t="shared" si="20"/>
        <v>0.37</v>
      </c>
      <c r="AF15" s="53">
        <f t="shared" si="21"/>
        <v>0.41</v>
      </c>
      <c r="AG15" s="53">
        <f t="shared" si="22"/>
        <v>0.35</v>
      </c>
      <c r="AH15" s="53">
        <f t="shared" si="23"/>
        <v>0.37</v>
      </c>
      <c r="AI15" s="53">
        <f t="shared" si="24"/>
        <v>0.39</v>
      </c>
      <c r="AJ15" s="53">
        <f t="shared" si="25"/>
        <v>0.37</v>
      </c>
    </row>
    <row r="16" spans="1:36" ht="12.95" customHeight="1" x14ac:dyDescent="0.15">
      <c r="A16" s="79">
        <v>113</v>
      </c>
      <c r="B16" s="108" t="s">
        <v>54</v>
      </c>
      <c r="C16" s="108"/>
      <c r="D16" s="57">
        <v>26</v>
      </c>
      <c r="E16" s="52">
        <v>20</v>
      </c>
      <c r="F16" s="4">
        <f t="shared" si="0"/>
        <v>0.52</v>
      </c>
      <c r="G16" s="5"/>
      <c r="H16" s="52"/>
      <c r="I16" s="52"/>
      <c r="J16" s="1" t="s">
        <v>15</v>
      </c>
      <c r="K16" s="53">
        <f t="shared" si="1"/>
        <v>0.46</v>
      </c>
      <c r="L16" s="53">
        <f t="shared" si="2"/>
        <v>0.52</v>
      </c>
      <c r="M16" s="53">
        <f t="shared" si="3"/>
        <v>0.52</v>
      </c>
      <c r="N16" s="53">
        <f t="shared" si="4"/>
        <v>0.51</v>
      </c>
      <c r="O16" s="53">
        <f t="shared" si="5"/>
        <v>0.51</v>
      </c>
      <c r="P16" s="53">
        <f t="shared" si="26"/>
        <v>0.52</v>
      </c>
      <c r="Q16" s="53">
        <f t="shared" si="6"/>
        <v>0.46</v>
      </c>
      <c r="R16" s="53">
        <f t="shared" si="7"/>
        <v>0.52</v>
      </c>
      <c r="S16" s="53">
        <f t="shared" si="8"/>
        <v>0.52</v>
      </c>
      <c r="T16" s="53">
        <f t="shared" si="9"/>
        <v>0.54</v>
      </c>
      <c r="U16" s="53">
        <f t="shared" si="10"/>
        <v>0.52</v>
      </c>
      <c r="V16" s="53">
        <f t="shared" si="11"/>
        <v>0.54</v>
      </c>
      <c r="W16" s="53">
        <f t="shared" si="12"/>
        <v>0.5</v>
      </c>
      <c r="X16" s="53">
        <f t="shared" si="13"/>
        <v>0.51</v>
      </c>
      <c r="Y16" s="53">
        <f t="shared" si="14"/>
        <v>0.47</v>
      </c>
      <c r="Z16" s="53">
        <f t="shared" si="15"/>
        <v>0.51</v>
      </c>
      <c r="AA16" s="53">
        <f t="shared" si="16"/>
        <v>0.45</v>
      </c>
      <c r="AB16" s="53">
        <f t="shared" si="17"/>
        <v>0.54</v>
      </c>
      <c r="AC16" s="53">
        <f t="shared" si="18"/>
        <v>0.54</v>
      </c>
      <c r="AD16" s="53">
        <f t="shared" si="19"/>
        <v>0.56000000000000005</v>
      </c>
      <c r="AE16" s="53">
        <f t="shared" si="20"/>
        <v>0.48</v>
      </c>
      <c r="AF16" s="53">
        <f t="shared" si="21"/>
        <v>0.54</v>
      </c>
      <c r="AG16" s="53">
        <f t="shared" si="22"/>
        <v>0.44</v>
      </c>
      <c r="AH16" s="53">
        <f t="shared" si="23"/>
        <v>0.48</v>
      </c>
      <c r="AI16" s="53">
        <f t="shared" si="24"/>
        <v>0.5</v>
      </c>
      <c r="AJ16" s="53">
        <f t="shared" si="25"/>
        <v>0.48</v>
      </c>
    </row>
    <row r="17" spans="1:36" ht="12.95" customHeight="1" x14ac:dyDescent="0.15">
      <c r="A17" s="79">
        <v>114</v>
      </c>
      <c r="B17" s="108" t="s">
        <v>54</v>
      </c>
      <c r="C17" s="108"/>
      <c r="D17" s="57">
        <v>28</v>
      </c>
      <c r="E17" s="52">
        <v>20</v>
      </c>
      <c r="F17" s="4">
        <f t="shared" si="0"/>
        <v>0.59</v>
      </c>
      <c r="G17" s="60"/>
      <c r="H17" s="52"/>
      <c r="I17" s="52"/>
      <c r="J17" s="1" t="s">
        <v>15</v>
      </c>
      <c r="K17" s="53">
        <f t="shared" si="1"/>
        <v>0.53</v>
      </c>
      <c r="L17" s="53">
        <f t="shared" si="2"/>
        <v>0.6</v>
      </c>
      <c r="M17" s="53">
        <f t="shared" si="3"/>
        <v>0.59</v>
      </c>
      <c r="N17" s="53">
        <f t="shared" si="4"/>
        <v>0.57999999999999996</v>
      </c>
      <c r="O17" s="53">
        <f t="shared" si="5"/>
        <v>0.59</v>
      </c>
      <c r="P17" s="53">
        <f t="shared" si="26"/>
        <v>0.59</v>
      </c>
      <c r="Q17" s="53">
        <f t="shared" si="6"/>
        <v>0.53</v>
      </c>
      <c r="R17" s="53">
        <f t="shared" si="7"/>
        <v>0.6</v>
      </c>
      <c r="S17" s="53">
        <f t="shared" si="8"/>
        <v>0.59</v>
      </c>
      <c r="T17" s="53">
        <f t="shared" si="9"/>
        <v>0.61</v>
      </c>
      <c r="U17" s="53">
        <f t="shared" si="10"/>
        <v>0.59</v>
      </c>
      <c r="V17" s="53">
        <f t="shared" si="11"/>
        <v>0.62</v>
      </c>
      <c r="W17" s="53">
        <f t="shared" si="12"/>
        <v>0.56999999999999995</v>
      </c>
      <c r="X17" s="53">
        <f t="shared" si="13"/>
        <v>0.57999999999999996</v>
      </c>
      <c r="Y17" s="53">
        <f t="shared" si="14"/>
        <v>0.55000000000000004</v>
      </c>
      <c r="Z17" s="53">
        <f t="shared" si="15"/>
        <v>0.57999999999999996</v>
      </c>
      <c r="AA17" s="53">
        <f t="shared" si="16"/>
        <v>0.51</v>
      </c>
      <c r="AB17" s="53">
        <f t="shared" si="17"/>
        <v>0.62</v>
      </c>
      <c r="AC17" s="53">
        <f t="shared" si="18"/>
        <v>0.62</v>
      </c>
      <c r="AD17" s="53">
        <f t="shared" si="19"/>
        <v>0.64</v>
      </c>
      <c r="AE17" s="53">
        <f t="shared" si="20"/>
        <v>0.56000000000000005</v>
      </c>
      <c r="AF17" s="53">
        <f t="shared" si="21"/>
        <v>0.62</v>
      </c>
      <c r="AG17" s="53">
        <f t="shared" si="22"/>
        <v>0.51</v>
      </c>
      <c r="AH17" s="53">
        <f t="shared" si="23"/>
        <v>0.55000000000000004</v>
      </c>
      <c r="AI17" s="53">
        <f t="shared" si="24"/>
        <v>0.57999999999999996</v>
      </c>
      <c r="AJ17" s="53">
        <f t="shared" si="25"/>
        <v>0.55000000000000004</v>
      </c>
    </row>
    <row r="18" spans="1:36" ht="12.95" customHeight="1" x14ac:dyDescent="0.15">
      <c r="A18" s="57"/>
      <c r="B18" s="108"/>
      <c r="C18" s="108"/>
      <c r="D18" s="57"/>
      <c r="E18" s="52"/>
      <c r="F18" s="4" t="str">
        <f t="shared" si="0"/>
        <v/>
      </c>
      <c r="G18" s="60"/>
      <c r="H18" s="52"/>
      <c r="I18" s="52"/>
      <c r="J18" s="1" t="s">
        <v>15</v>
      </c>
      <c r="K18" s="53" t="e">
        <f t="shared" si="1"/>
        <v>#NUM!</v>
      </c>
      <c r="L18" s="53" t="e">
        <f t="shared" si="2"/>
        <v>#NUM!</v>
      </c>
      <c r="M18" s="53" t="e">
        <f t="shared" si="3"/>
        <v>#NUM!</v>
      </c>
      <c r="N18" s="53" t="e">
        <f t="shared" si="4"/>
        <v>#NUM!</v>
      </c>
      <c r="O18" s="53" t="e">
        <f t="shared" si="5"/>
        <v>#NUM!</v>
      </c>
      <c r="P18" s="53" t="e">
        <f t="shared" si="26"/>
        <v>#N/A</v>
      </c>
      <c r="Q18" s="53" t="e">
        <f t="shared" si="6"/>
        <v>#NUM!</v>
      </c>
      <c r="R18" s="53" t="e">
        <f t="shared" si="7"/>
        <v>#NUM!</v>
      </c>
      <c r="S18" s="53" t="e">
        <f t="shared" si="8"/>
        <v>#NUM!</v>
      </c>
      <c r="T18" s="53" t="e">
        <f t="shared" si="9"/>
        <v>#NUM!</v>
      </c>
      <c r="U18" s="53" t="e">
        <f t="shared" si="10"/>
        <v>#N/A</v>
      </c>
      <c r="V18" s="53" t="e">
        <f t="shared" si="11"/>
        <v>#NUM!</v>
      </c>
      <c r="W18" s="53" t="e">
        <f t="shared" si="12"/>
        <v>#NUM!</v>
      </c>
      <c r="X18" s="53" t="e">
        <f t="shared" si="13"/>
        <v>#NUM!</v>
      </c>
      <c r="Y18" s="53" t="e">
        <f t="shared" si="14"/>
        <v>#NUM!</v>
      </c>
      <c r="Z18" s="53" t="e">
        <f t="shared" si="15"/>
        <v>#N/A</v>
      </c>
      <c r="AA18" s="53" t="e">
        <f t="shared" si="16"/>
        <v>#NUM!</v>
      </c>
      <c r="AB18" s="53" t="e">
        <f t="shared" si="17"/>
        <v>#NUM!</v>
      </c>
      <c r="AC18" s="53" t="e">
        <f t="shared" si="18"/>
        <v>#NUM!</v>
      </c>
      <c r="AD18" s="53" t="e">
        <f t="shared" si="19"/>
        <v>#NUM!</v>
      </c>
      <c r="AE18" s="53" t="e">
        <f t="shared" si="20"/>
        <v>#NUM!</v>
      </c>
      <c r="AF18" s="53" t="e">
        <f t="shared" si="21"/>
        <v>#N/A</v>
      </c>
      <c r="AG18" s="53" t="e">
        <f t="shared" si="22"/>
        <v>#NUM!</v>
      </c>
      <c r="AH18" s="53" t="e">
        <f t="shared" si="23"/>
        <v>#NUM!</v>
      </c>
      <c r="AI18" s="53" t="e">
        <f t="shared" si="24"/>
        <v>#NUM!</v>
      </c>
      <c r="AJ18" s="53" t="e">
        <f t="shared" si="25"/>
        <v>#N/A</v>
      </c>
    </row>
    <row r="19" spans="1:36" ht="12.95" customHeight="1" x14ac:dyDescent="0.15">
      <c r="A19" s="57"/>
      <c r="B19" s="108"/>
      <c r="C19" s="108"/>
      <c r="D19" s="57"/>
      <c r="E19" s="52"/>
      <c r="F19" s="4" t="str">
        <f t="shared" si="0"/>
        <v/>
      </c>
      <c r="G19" s="5"/>
      <c r="H19" s="52"/>
      <c r="I19" s="52"/>
      <c r="J19" s="1" t="s">
        <v>15</v>
      </c>
      <c r="K19" s="53" t="e">
        <f t="shared" si="1"/>
        <v>#NUM!</v>
      </c>
      <c r="L19" s="53" t="e">
        <f t="shared" si="2"/>
        <v>#NUM!</v>
      </c>
      <c r="M19" s="53" t="e">
        <f t="shared" si="3"/>
        <v>#NUM!</v>
      </c>
      <c r="N19" s="53" t="e">
        <f t="shared" si="4"/>
        <v>#NUM!</v>
      </c>
      <c r="O19" s="53" t="e">
        <f t="shared" si="5"/>
        <v>#NUM!</v>
      </c>
      <c r="P19" s="53" t="e">
        <f t="shared" si="26"/>
        <v>#N/A</v>
      </c>
      <c r="Q19" s="53" t="e">
        <f t="shared" si="6"/>
        <v>#NUM!</v>
      </c>
      <c r="R19" s="53" t="e">
        <f t="shared" si="7"/>
        <v>#NUM!</v>
      </c>
      <c r="S19" s="53" t="e">
        <f t="shared" si="8"/>
        <v>#NUM!</v>
      </c>
      <c r="T19" s="53" t="e">
        <f t="shared" si="9"/>
        <v>#NUM!</v>
      </c>
      <c r="U19" s="53" t="e">
        <f t="shared" si="10"/>
        <v>#N/A</v>
      </c>
      <c r="V19" s="53" t="e">
        <f t="shared" si="11"/>
        <v>#NUM!</v>
      </c>
      <c r="W19" s="53" t="e">
        <f t="shared" si="12"/>
        <v>#NUM!</v>
      </c>
      <c r="X19" s="53" t="e">
        <f t="shared" si="13"/>
        <v>#NUM!</v>
      </c>
      <c r="Y19" s="53" t="e">
        <f t="shared" si="14"/>
        <v>#NUM!</v>
      </c>
      <c r="Z19" s="53" t="e">
        <f t="shared" si="15"/>
        <v>#N/A</v>
      </c>
      <c r="AA19" s="53" t="e">
        <f t="shared" si="16"/>
        <v>#NUM!</v>
      </c>
      <c r="AB19" s="53" t="e">
        <f t="shared" si="17"/>
        <v>#NUM!</v>
      </c>
      <c r="AC19" s="53" t="e">
        <f t="shared" si="18"/>
        <v>#NUM!</v>
      </c>
      <c r="AD19" s="53" t="e">
        <f t="shared" si="19"/>
        <v>#NUM!</v>
      </c>
      <c r="AE19" s="53" t="e">
        <f t="shared" si="20"/>
        <v>#NUM!</v>
      </c>
      <c r="AF19" s="53" t="e">
        <f t="shared" si="21"/>
        <v>#N/A</v>
      </c>
      <c r="AG19" s="53" t="e">
        <f t="shared" si="22"/>
        <v>#NUM!</v>
      </c>
      <c r="AH19" s="53" t="e">
        <f t="shared" si="23"/>
        <v>#NUM!</v>
      </c>
      <c r="AI19" s="53" t="e">
        <f t="shared" si="24"/>
        <v>#NUM!</v>
      </c>
      <c r="AJ19" s="53" t="e">
        <f t="shared" si="25"/>
        <v>#N/A</v>
      </c>
    </row>
    <row r="20" spans="1:36" ht="12.95" customHeight="1" x14ac:dyDescent="0.15">
      <c r="A20" s="57"/>
      <c r="B20" s="108"/>
      <c r="C20" s="108"/>
      <c r="D20" s="57"/>
      <c r="E20" s="52"/>
      <c r="F20" s="4" t="str">
        <f t="shared" si="0"/>
        <v/>
      </c>
      <c r="G20" s="5"/>
      <c r="H20" s="52"/>
      <c r="I20" s="52"/>
      <c r="J20" s="1" t="s">
        <v>15</v>
      </c>
      <c r="K20" s="53" t="e">
        <f t="shared" si="1"/>
        <v>#NUM!</v>
      </c>
      <c r="L20" s="53" t="e">
        <f t="shared" si="2"/>
        <v>#NUM!</v>
      </c>
      <c r="M20" s="53" t="e">
        <f t="shared" si="3"/>
        <v>#NUM!</v>
      </c>
      <c r="N20" s="53" t="e">
        <f t="shared" si="4"/>
        <v>#NUM!</v>
      </c>
      <c r="O20" s="53" t="e">
        <f t="shared" si="5"/>
        <v>#NUM!</v>
      </c>
      <c r="P20" s="53" t="e">
        <f t="shared" si="26"/>
        <v>#N/A</v>
      </c>
      <c r="Q20" s="53" t="e">
        <f t="shared" si="6"/>
        <v>#NUM!</v>
      </c>
      <c r="R20" s="53" t="e">
        <f t="shared" si="7"/>
        <v>#NUM!</v>
      </c>
      <c r="S20" s="53" t="e">
        <f t="shared" si="8"/>
        <v>#NUM!</v>
      </c>
      <c r="T20" s="53" t="e">
        <f t="shared" si="9"/>
        <v>#NUM!</v>
      </c>
      <c r="U20" s="53" t="e">
        <f t="shared" si="10"/>
        <v>#N/A</v>
      </c>
      <c r="V20" s="53" t="e">
        <f t="shared" si="11"/>
        <v>#NUM!</v>
      </c>
      <c r="W20" s="53" t="e">
        <f t="shared" si="12"/>
        <v>#NUM!</v>
      </c>
      <c r="X20" s="53" t="e">
        <f t="shared" si="13"/>
        <v>#NUM!</v>
      </c>
      <c r="Y20" s="53" t="e">
        <f t="shared" si="14"/>
        <v>#NUM!</v>
      </c>
      <c r="Z20" s="53" t="e">
        <f t="shared" si="15"/>
        <v>#N/A</v>
      </c>
      <c r="AA20" s="53" t="e">
        <f t="shared" si="16"/>
        <v>#NUM!</v>
      </c>
      <c r="AB20" s="53" t="e">
        <f t="shared" si="17"/>
        <v>#NUM!</v>
      </c>
      <c r="AC20" s="53" t="e">
        <f t="shared" si="18"/>
        <v>#NUM!</v>
      </c>
      <c r="AD20" s="53" t="e">
        <f t="shared" si="19"/>
        <v>#NUM!</v>
      </c>
      <c r="AE20" s="53" t="e">
        <f t="shared" si="20"/>
        <v>#NUM!</v>
      </c>
      <c r="AF20" s="53" t="e">
        <f t="shared" si="21"/>
        <v>#N/A</v>
      </c>
      <c r="AG20" s="53" t="e">
        <f t="shared" si="22"/>
        <v>#NUM!</v>
      </c>
      <c r="AH20" s="53" t="e">
        <f t="shared" si="23"/>
        <v>#NUM!</v>
      </c>
      <c r="AI20" s="53" t="e">
        <f t="shared" si="24"/>
        <v>#NUM!</v>
      </c>
      <c r="AJ20" s="53" t="e">
        <f t="shared" si="25"/>
        <v>#N/A</v>
      </c>
    </row>
    <row r="21" spans="1:36" ht="12.95" customHeight="1" x14ac:dyDescent="0.15">
      <c r="A21" s="57"/>
      <c r="B21" s="108"/>
      <c r="C21" s="108"/>
      <c r="D21" s="57"/>
      <c r="E21" s="52"/>
      <c r="F21" s="4" t="str">
        <f t="shared" si="0"/>
        <v/>
      </c>
      <c r="G21" s="5"/>
      <c r="H21" s="52"/>
      <c r="I21" s="52"/>
      <c r="J21" s="1" t="s">
        <v>15</v>
      </c>
      <c r="K21" s="53" t="e">
        <f t="shared" si="1"/>
        <v>#NUM!</v>
      </c>
      <c r="L21" s="53" t="e">
        <f t="shared" si="2"/>
        <v>#NUM!</v>
      </c>
      <c r="M21" s="53" t="e">
        <f t="shared" si="3"/>
        <v>#NUM!</v>
      </c>
      <c r="N21" s="53" t="e">
        <f t="shared" si="4"/>
        <v>#NUM!</v>
      </c>
      <c r="O21" s="53" t="e">
        <f t="shared" si="5"/>
        <v>#NUM!</v>
      </c>
      <c r="P21" s="53" t="e">
        <f t="shared" si="26"/>
        <v>#N/A</v>
      </c>
      <c r="Q21" s="53" t="e">
        <f t="shared" si="6"/>
        <v>#NUM!</v>
      </c>
      <c r="R21" s="53" t="e">
        <f t="shared" si="7"/>
        <v>#NUM!</v>
      </c>
      <c r="S21" s="53" t="e">
        <f t="shared" si="8"/>
        <v>#NUM!</v>
      </c>
      <c r="T21" s="53" t="e">
        <f t="shared" si="9"/>
        <v>#NUM!</v>
      </c>
      <c r="U21" s="53" t="e">
        <f t="shared" si="10"/>
        <v>#N/A</v>
      </c>
      <c r="V21" s="53" t="e">
        <f t="shared" si="11"/>
        <v>#NUM!</v>
      </c>
      <c r="W21" s="53" t="e">
        <f t="shared" si="12"/>
        <v>#NUM!</v>
      </c>
      <c r="X21" s="53" t="e">
        <f t="shared" si="13"/>
        <v>#NUM!</v>
      </c>
      <c r="Y21" s="53" t="e">
        <f t="shared" si="14"/>
        <v>#NUM!</v>
      </c>
      <c r="Z21" s="53" t="e">
        <f t="shared" si="15"/>
        <v>#N/A</v>
      </c>
      <c r="AA21" s="53" t="e">
        <f t="shared" si="16"/>
        <v>#NUM!</v>
      </c>
      <c r="AB21" s="53" t="e">
        <f t="shared" si="17"/>
        <v>#NUM!</v>
      </c>
      <c r="AC21" s="53" t="e">
        <f t="shared" si="18"/>
        <v>#NUM!</v>
      </c>
      <c r="AD21" s="53" t="e">
        <f t="shared" si="19"/>
        <v>#NUM!</v>
      </c>
      <c r="AE21" s="53" t="e">
        <f t="shared" si="20"/>
        <v>#NUM!</v>
      </c>
      <c r="AF21" s="53" t="e">
        <f t="shared" si="21"/>
        <v>#N/A</v>
      </c>
      <c r="AG21" s="53" t="e">
        <f t="shared" si="22"/>
        <v>#NUM!</v>
      </c>
      <c r="AH21" s="53" t="e">
        <f t="shared" si="23"/>
        <v>#NUM!</v>
      </c>
      <c r="AI21" s="53" t="e">
        <f t="shared" si="24"/>
        <v>#NUM!</v>
      </c>
      <c r="AJ21" s="53" t="e">
        <f t="shared" si="25"/>
        <v>#N/A</v>
      </c>
    </row>
    <row r="22" spans="1:36" ht="12.95" customHeight="1" x14ac:dyDescent="0.15">
      <c r="A22" s="57"/>
      <c r="B22" s="108"/>
      <c r="C22" s="108"/>
      <c r="D22" s="57"/>
      <c r="E22" s="52"/>
      <c r="F22" s="4" t="str">
        <f t="shared" si="0"/>
        <v/>
      </c>
      <c r="G22" s="5"/>
      <c r="H22" s="52"/>
      <c r="I22" s="52"/>
      <c r="J22" s="1" t="s">
        <v>15</v>
      </c>
      <c r="K22" s="53" t="e">
        <f t="shared" si="1"/>
        <v>#NUM!</v>
      </c>
      <c r="L22" s="53" t="e">
        <f t="shared" si="2"/>
        <v>#NUM!</v>
      </c>
      <c r="M22" s="53" t="e">
        <f t="shared" si="3"/>
        <v>#NUM!</v>
      </c>
      <c r="N22" s="53" t="e">
        <f t="shared" si="4"/>
        <v>#NUM!</v>
      </c>
      <c r="O22" s="53" t="e">
        <f t="shared" si="5"/>
        <v>#NUM!</v>
      </c>
      <c r="P22" s="53" t="e">
        <f t="shared" si="26"/>
        <v>#N/A</v>
      </c>
      <c r="Q22" s="53" t="e">
        <f t="shared" si="6"/>
        <v>#NUM!</v>
      </c>
      <c r="R22" s="53" t="e">
        <f t="shared" si="7"/>
        <v>#NUM!</v>
      </c>
      <c r="S22" s="53" t="e">
        <f t="shared" si="8"/>
        <v>#NUM!</v>
      </c>
      <c r="T22" s="53" t="e">
        <f t="shared" si="9"/>
        <v>#NUM!</v>
      </c>
      <c r="U22" s="53" t="e">
        <f t="shared" si="10"/>
        <v>#N/A</v>
      </c>
      <c r="V22" s="53" t="e">
        <f t="shared" si="11"/>
        <v>#NUM!</v>
      </c>
      <c r="W22" s="53" t="e">
        <f t="shared" si="12"/>
        <v>#NUM!</v>
      </c>
      <c r="X22" s="53" t="e">
        <f t="shared" si="13"/>
        <v>#NUM!</v>
      </c>
      <c r="Y22" s="53" t="e">
        <f t="shared" si="14"/>
        <v>#NUM!</v>
      </c>
      <c r="Z22" s="53" t="e">
        <f t="shared" si="15"/>
        <v>#N/A</v>
      </c>
      <c r="AA22" s="53" t="e">
        <f t="shared" si="16"/>
        <v>#NUM!</v>
      </c>
      <c r="AB22" s="53" t="e">
        <f t="shared" si="17"/>
        <v>#NUM!</v>
      </c>
      <c r="AC22" s="53" t="e">
        <f t="shared" si="18"/>
        <v>#NUM!</v>
      </c>
      <c r="AD22" s="53" t="e">
        <f t="shared" si="19"/>
        <v>#NUM!</v>
      </c>
      <c r="AE22" s="53" t="e">
        <f t="shared" si="20"/>
        <v>#NUM!</v>
      </c>
      <c r="AF22" s="53" t="e">
        <f t="shared" si="21"/>
        <v>#N/A</v>
      </c>
      <c r="AG22" s="53" t="e">
        <f t="shared" si="22"/>
        <v>#NUM!</v>
      </c>
      <c r="AH22" s="53" t="e">
        <f t="shared" si="23"/>
        <v>#NUM!</v>
      </c>
      <c r="AI22" s="53" t="e">
        <f t="shared" si="24"/>
        <v>#NUM!</v>
      </c>
      <c r="AJ22" s="53" t="e">
        <f t="shared" si="25"/>
        <v>#N/A</v>
      </c>
    </row>
    <row r="23" spans="1:36" ht="12.95" customHeight="1" x14ac:dyDescent="0.15">
      <c r="A23" s="57"/>
      <c r="B23" s="108"/>
      <c r="C23" s="108"/>
      <c r="D23" s="57"/>
      <c r="E23" s="52"/>
      <c r="F23" s="4" t="str">
        <f t="shared" si="0"/>
        <v/>
      </c>
      <c r="G23" s="5"/>
      <c r="H23" s="52"/>
      <c r="I23" s="52"/>
      <c r="J23" s="1" t="s">
        <v>15</v>
      </c>
      <c r="K23" s="53" t="e">
        <f t="shared" si="1"/>
        <v>#NUM!</v>
      </c>
      <c r="L23" s="53" t="e">
        <f t="shared" si="2"/>
        <v>#NUM!</v>
      </c>
      <c r="M23" s="53" t="e">
        <f t="shared" si="3"/>
        <v>#NUM!</v>
      </c>
      <c r="N23" s="53" t="e">
        <f t="shared" si="4"/>
        <v>#NUM!</v>
      </c>
      <c r="O23" s="53" t="e">
        <f t="shared" si="5"/>
        <v>#NUM!</v>
      </c>
      <c r="P23" s="53" t="e">
        <f t="shared" si="26"/>
        <v>#N/A</v>
      </c>
      <c r="Q23" s="53" t="e">
        <f t="shared" si="6"/>
        <v>#NUM!</v>
      </c>
      <c r="R23" s="53" t="e">
        <f t="shared" si="7"/>
        <v>#NUM!</v>
      </c>
      <c r="S23" s="53" t="e">
        <f t="shared" si="8"/>
        <v>#NUM!</v>
      </c>
      <c r="T23" s="53" t="e">
        <f t="shared" si="9"/>
        <v>#NUM!</v>
      </c>
      <c r="U23" s="53" t="e">
        <f t="shared" si="10"/>
        <v>#N/A</v>
      </c>
      <c r="V23" s="53" t="e">
        <f t="shared" si="11"/>
        <v>#NUM!</v>
      </c>
      <c r="W23" s="53" t="e">
        <f t="shared" si="12"/>
        <v>#NUM!</v>
      </c>
      <c r="X23" s="53" t="e">
        <f t="shared" si="13"/>
        <v>#NUM!</v>
      </c>
      <c r="Y23" s="53" t="e">
        <f t="shared" si="14"/>
        <v>#NUM!</v>
      </c>
      <c r="Z23" s="53" t="e">
        <f t="shared" si="15"/>
        <v>#N/A</v>
      </c>
      <c r="AA23" s="53" t="e">
        <f t="shared" si="16"/>
        <v>#NUM!</v>
      </c>
      <c r="AB23" s="53" t="e">
        <f t="shared" si="17"/>
        <v>#NUM!</v>
      </c>
      <c r="AC23" s="53" t="e">
        <f t="shared" si="18"/>
        <v>#NUM!</v>
      </c>
      <c r="AD23" s="53" t="e">
        <f t="shared" si="19"/>
        <v>#NUM!</v>
      </c>
      <c r="AE23" s="53" t="e">
        <f t="shared" si="20"/>
        <v>#NUM!</v>
      </c>
      <c r="AF23" s="53" t="e">
        <f t="shared" si="21"/>
        <v>#N/A</v>
      </c>
      <c r="AG23" s="53" t="e">
        <f t="shared" si="22"/>
        <v>#NUM!</v>
      </c>
      <c r="AH23" s="53" t="e">
        <f t="shared" si="23"/>
        <v>#NUM!</v>
      </c>
      <c r="AI23" s="53" t="e">
        <f t="shared" si="24"/>
        <v>#NUM!</v>
      </c>
      <c r="AJ23" s="53" t="e">
        <f t="shared" si="25"/>
        <v>#N/A</v>
      </c>
    </row>
    <row r="24" spans="1:36" ht="12.95" customHeight="1" x14ac:dyDescent="0.15">
      <c r="A24" s="57"/>
      <c r="B24" s="108"/>
      <c r="C24" s="108"/>
      <c r="D24" s="57"/>
      <c r="E24" s="52"/>
      <c r="F24" s="4" t="str">
        <f t="shared" si="0"/>
        <v/>
      </c>
      <c r="G24" s="52"/>
      <c r="H24" s="52"/>
      <c r="I24" s="52"/>
      <c r="J24" s="1" t="s">
        <v>15</v>
      </c>
      <c r="K24" s="53" t="e">
        <f t="shared" si="1"/>
        <v>#NUM!</v>
      </c>
      <c r="L24" s="53" t="e">
        <f t="shared" si="2"/>
        <v>#NUM!</v>
      </c>
      <c r="M24" s="53" t="e">
        <f t="shared" si="3"/>
        <v>#NUM!</v>
      </c>
      <c r="N24" s="53" t="e">
        <f t="shared" si="4"/>
        <v>#NUM!</v>
      </c>
      <c r="O24" s="53" t="e">
        <f t="shared" si="5"/>
        <v>#NUM!</v>
      </c>
      <c r="P24" s="53" t="e">
        <f t="shared" si="26"/>
        <v>#N/A</v>
      </c>
      <c r="Q24" s="53" t="e">
        <f t="shared" si="6"/>
        <v>#NUM!</v>
      </c>
      <c r="R24" s="53" t="e">
        <f t="shared" si="7"/>
        <v>#NUM!</v>
      </c>
      <c r="S24" s="53" t="e">
        <f t="shared" si="8"/>
        <v>#NUM!</v>
      </c>
      <c r="T24" s="53" t="e">
        <f t="shared" si="9"/>
        <v>#NUM!</v>
      </c>
      <c r="U24" s="53" t="e">
        <f t="shared" si="10"/>
        <v>#N/A</v>
      </c>
      <c r="V24" s="53" t="e">
        <f t="shared" si="11"/>
        <v>#NUM!</v>
      </c>
      <c r="W24" s="53" t="e">
        <f t="shared" si="12"/>
        <v>#NUM!</v>
      </c>
      <c r="X24" s="53" t="e">
        <f t="shared" si="13"/>
        <v>#NUM!</v>
      </c>
      <c r="Y24" s="53" t="e">
        <f t="shared" si="14"/>
        <v>#NUM!</v>
      </c>
      <c r="Z24" s="53" t="e">
        <f t="shared" si="15"/>
        <v>#N/A</v>
      </c>
      <c r="AA24" s="53" t="e">
        <f t="shared" si="16"/>
        <v>#NUM!</v>
      </c>
      <c r="AB24" s="53" t="e">
        <f t="shared" si="17"/>
        <v>#NUM!</v>
      </c>
      <c r="AC24" s="53" t="e">
        <f t="shared" si="18"/>
        <v>#NUM!</v>
      </c>
      <c r="AD24" s="53" t="e">
        <f t="shared" si="19"/>
        <v>#NUM!</v>
      </c>
      <c r="AE24" s="53" t="e">
        <f t="shared" si="20"/>
        <v>#NUM!</v>
      </c>
      <c r="AF24" s="53" t="e">
        <f t="shared" si="21"/>
        <v>#N/A</v>
      </c>
      <c r="AG24" s="53" t="e">
        <f t="shared" si="22"/>
        <v>#NUM!</v>
      </c>
      <c r="AH24" s="53" t="e">
        <f t="shared" si="23"/>
        <v>#NUM!</v>
      </c>
      <c r="AI24" s="53" t="e">
        <f t="shared" si="24"/>
        <v>#NUM!</v>
      </c>
      <c r="AJ24" s="53" t="e">
        <f t="shared" si="25"/>
        <v>#N/A</v>
      </c>
    </row>
    <row r="25" spans="1:36" ht="12.95" customHeight="1" x14ac:dyDescent="0.15">
      <c r="A25" s="57"/>
      <c r="B25" s="108"/>
      <c r="C25" s="108"/>
      <c r="D25" s="57"/>
      <c r="E25" s="52"/>
      <c r="F25" s="4" t="str">
        <f t="shared" si="0"/>
        <v/>
      </c>
      <c r="G25" s="6"/>
      <c r="H25" s="52"/>
      <c r="I25" s="52"/>
      <c r="J25" s="1" t="s">
        <v>15</v>
      </c>
      <c r="K25" s="53" t="e">
        <f t="shared" si="1"/>
        <v>#NUM!</v>
      </c>
      <c r="L25" s="53" t="e">
        <f t="shared" si="2"/>
        <v>#NUM!</v>
      </c>
      <c r="M25" s="53" t="e">
        <f t="shared" si="3"/>
        <v>#NUM!</v>
      </c>
      <c r="N25" s="53" t="e">
        <f t="shared" si="4"/>
        <v>#NUM!</v>
      </c>
      <c r="O25" s="53" t="e">
        <f t="shared" si="5"/>
        <v>#NUM!</v>
      </c>
      <c r="P25" s="53" t="e">
        <f t="shared" si="26"/>
        <v>#N/A</v>
      </c>
      <c r="Q25" s="53" t="e">
        <f t="shared" si="6"/>
        <v>#NUM!</v>
      </c>
      <c r="R25" s="53" t="e">
        <f t="shared" si="7"/>
        <v>#NUM!</v>
      </c>
      <c r="S25" s="53" t="e">
        <f t="shared" si="8"/>
        <v>#NUM!</v>
      </c>
      <c r="T25" s="53" t="e">
        <f t="shared" si="9"/>
        <v>#NUM!</v>
      </c>
      <c r="U25" s="53" t="e">
        <f t="shared" si="10"/>
        <v>#N/A</v>
      </c>
      <c r="V25" s="53" t="e">
        <f t="shared" si="11"/>
        <v>#NUM!</v>
      </c>
      <c r="W25" s="53" t="e">
        <f t="shared" si="12"/>
        <v>#NUM!</v>
      </c>
      <c r="X25" s="53" t="e">
        <f t="shared" si="13"/>
        <v>#NUM!</v>
      </c>
      <c r="Y25" s="53" t="e">
        <f t="shared" si="14"/>
        <v>#NUM!</v>
      </c>
      <c r="Z25" s="53" t="e">
        <f t="shared" si="15"/>
        <v>#N/A</v>
      </c>
      <c r="AA25" s="53" t="e">
        <f t="shared" si="16"/>
        <v>#NUM!</v>
      </c>
      <c r="AB25" s="53" t="e">
        <f t="shared" si="17"/>
        <v>#NUM!</v>
      </c>
      <c r="AC25" s="53" t="e">
        <f t="shared" si="18"/>
        <v>#NUM!</v>
      </c>
      <c r="AD25" s="53" t="e">
        <f t="shared" si="19"/>
        <v>#NUM!</v>
      </c>
      <c r="AE25" s="53" t="e">
        <f t="shared" si="20"/>
        <v>#NUM!</v>
      </c>
      <c r="AF25" s="53" t="e">
        <f t="shared" si="21"/>
        <v>#N/A</v>
      </c>
      <c r="AG25" s="53" t="e">
        <f t="shared" si="22"/>
        <v>#NUM!</v>
      </c>
      <c r="AH25" s="53" t="e">
        <f t="shared" si="23"/>
        <v>#NUM!</v>
      </c>
      <c r="AI25" s="53" t="e">
        <f t="shared" si="24"/>
        <v>#NUM!</v>
      </c>
      <c r="AJ25" s="53" t="e">
        <f t="shared" si="25"/>
        <v>#N/A</v>
      </c>
    </row>
    <row r="26" spans="1:36" ht="12.95" customHeight="1" x14ac:dyDescent="0.15">
      <c r="A26" s="57"/>
      <c r="B26" s="108"/>
      <c r="C26" s="108"/>
      <c r="D26" s="57"/>
      <c r="E26" s="52"/>
      <c r="F26" s="4" t="str">
        <f t="shared" si="0"/>
        <v/>
      </c>
      <c r="G26" s="58"/>
      <c r="H26" s="52"/>
      <c r="I26" s="52"/>
      <c r="J26" s="1" t="s">
        <v>15</v>
      </c>
      <c r="K26" s="53" t="e">
        <f t="shared" si="1"/>
        <v>#NUM!</v>
      </c>
      <c r="L26" s="53" t="e">
        <f t="shared" si="2"/>
        <v>#NUM!</v>
      </c>
      <c r="M26" s="53" t="e">
        <f t="shared" si="3"/>
        <v>#NUM!</v>
      </c>
      <c r="N26" s="53" t="e">
        <f t="shared" si="4"/>
        <v>#NUM!</v>
      </c>
      <c r="O26" s="53" t="e">
        <f t="shared" si="5"/>
        <v>#NUM!</v>
      </c>
      <c r="P26" s="53" t="e">
        <f t="shared" si="26"/>
        <v>#N/A</v>
      </c>
      <c r="Q26" s="53" t="e">
        <f t="shared" si="6"/>
        <v>#NUM!</v>
      </c>
      <c r="R26" s="53" t="e">
        <f t="shared" si="7"/>
        <v>#NUM!</v>
      </c>
      <c r="S26" s="53" t="e">
        <f t="shared" si="8"/>
        <v>#NUM!</v>
      </c>
      <c r="T26" s="53" t="e">
        <f t="shared" si="9"/>
        <v>#NUM!</v>
      </c>
      <c r="U26" s="53" t="e">
        <f t="shared" si="10"/>
        <v>#N/A</v>
      </c>
      <c r="V26" s="53" t="e">
        <f t="shared" si="11"/>
        <v>#NUM!</v>
      </c>
      <c r="W26" s="53" t="e">
        <f t="shared" si="12"/>
        <v>#NUM!</v>
      </c>
      <c r="X26" s="53" t="e">
        <f t="shared" si="13"/>
        <v>#NUM!</v>
      </c>
      <c r="Y26" s="53" t="e">
        <f t="shared" si="14"/>
        <v>#NUM!</v>
      </c>
      <c r="Z26" s="53" t="e">
        <f t="shared" si="15"/>
        <v>#N/A</v>
      </c>
      <c r="AA26" s="53" t="e">
        <f t="shared" si="16"/>
        <v>#NUM!</v>
      </c>
      <c r="AB26" s="53" t="e">
        <f t="shared" si="17"/>
        <v>#NUM!</v>
      </c>
      <c r="AC26" s="53" t="e">
        <f t="shared" si="18"/>
        <v>#NUM!</v>
      </c>
      <c r="AD26" s="53" t="e">
        <f t="shared" si="19"/>
        <v>#NUM!</v>
      </c>
      <c r="AE26" s="53" t="e">
        <f t="shared" si="20"/>
        <v>#NUM!</v>
      </c>
      <c r="AF26" s="53" t="e">
        <f t="shared" si="21"/>
        <v>#N/A</v>
      </c>
      <c r="AG26" s="53" t="e">
        <f t="shared" si="22"/>
        <v>#NUM!</v>
      </c>
      <c r="AH26" s="53" t="e">
        <f t="shared" si="23"/>
        <v>#NUM!</v>
      </c>
      <c r="AI26" s="53" t="e">
        <f t="shared" si="24"/>
        <v>#NUM!</v>
      </c>
      <c r="AJ26" s="53" t="e">
        <f t="shared" si="25"/>
        <v>#N/A</v>
      </c>
    </row>
    <row r="27" spans="1:36" ht="12.95" customHeight="1" x14ac:dyDescent="0.15">
      <c r="A27" s="52"/>
      <c r="B27" s="108"/>
      <c r="C27" s="108"/>
      <c r="D27" s="52"/>
      <c r="E27" s="52"/>
      <c r="F27" s="4" t="str">
        <f t="shared" si="0"/>
        <v/>
      </c>
      <c r="G27" s="52"/>
      <c r="H27" s="52"/>
      <c r="I27" s="52"/>
      <c r="J27" s="1" t="s">
        <v>15</v>
      </c>
      <c r="K27" s="53" t="e">
        <f t="shared" si="1"/>
        <v>#NUM!</v>
      </c>
      <c r="L27" s="53" t="e">
        <f t="shared" si="2"/>
        <v>#NUM!</v>
      </c>
      <c r="M27" s="53" t="e">
        <f t="shared" si="3"/>
        <v>#NUM!</v>
      </c>
      <c r="N27" s="53" t="e">
        <f t="shared" si="4"/>
        <v>#NUM!</v>
      </c>
      <c r="O27" s="53" t="e">
        <f t="shared" si="5"/>
        <v>#NUM!</v>
      </c>
      <c r="P27" s="53" t="e">
        <f t="shared" si="26"/>
        <v>#N/A</v>
      </c>
      <c r="Q27" s="53" t="e">
        <f t="shared" si="6"/>
        <v>#NUM!</v>
      </c>
      <c r="R27" s="53" t="e">
        <f t="shared" si="7"/>
        <v>#NUM!</v>
      </c>
      <c r="S27" s="53" t="e">
        <f t="shared" si="8"/>
        <v>#NUM!</v>
      </c>
      <c r="T27" s="53" t="e">
        <f t="shared" si="9"/>
        <v>#NUM!</v>
      </c>
      <c r="U27" s="53" t="e">
        <f t="shared" si="10"/>
        <v>#N/A</v>
      </c>
      <c r="V27" s="53" t="e">
        <f t="shared" si="11"/>
        <v>#NUM!</v>
      </c>
      <c r="W27" s="53" t="e">
        <f t="shared" si="12"/>
        <v>#NUM!</v>
      </c>
      <c r="X27" s="53" t="e">
        <f t="shared" si="13"/>
        <v>#NUM!</v>
      </c>
      <c r="Y27" s="53" t="e">
        <f t="shared" si="14"/>
        <v>#NUM!</v>
      </c>
      <c r="Z27" s="53" t="e">
        <f t="shared" si="15"/>
        <v>#N/A</v>
      </c>
      <c r="AA27" s="53" t="e">
        <f t="shared" si="16"/>
        <v>#NUM!</v>
      </c>
      <c r="AB27" s="53" t="e">
        <f t="shared" si="17"/>
        <v>#NUM!</v>
      </c>
      <c r="AC27" s="53" t="e">
        <f t="shared" si="18"/>
        <v>#NUM!</v>
      </c>
      <c r="AD27" s="53" t="e">
        <f t="shared" si="19"/>
        <v>#NUM!</v>
      </c>
      <c r="AE27" s="53" t="e">
        <f t="shared" si="20"/>
        <v>#NUM!</v>
      </c>
      <c r="AF27" s="53" t="e">
        <f t="shared" si="21"/>
        <v>#N/A</v>
      </c>
      <c r="AG27" s="53" t="e">
        <f t="shared" si="22"/>
        <v>#NUM!</v>
      </c>
      <c r="AH27" s="53" t="e">
        <f t="shared" si="23"/>
        <v>#NUM!</v>
      </c>
      <c r="AI27" s="53" t="e">
        <f t="shared" si="24"/>
        <v>#NUM!</v>
      </c>
      <c r="AJ27" s="53" t="e">
        <f t="shared" si="25"/>
        <v>#N/A</v>
      </c>
    </row>
    <row r="28" spans="1:36" ht="12.95" customHeight="1" x14ac:dyDescent="0.15">
      <c r="A28" s="52"/>
      <c r="B28" s="108"/>
      <c r="C28" s="108"/>
      <c r="D28" s="52"/>
      <c r="E28" s="52"/>
      <c r="F28" s="4" t="str">
        <f t="shared" si="0"/>
        <v/>
      </c>
      <c r="G28" s="52"/>
      <c r="H28" s="52"/>
      <c r="I28" s="52"/>
      <c r="J28" s="1" t="s">
        <v>15</v>
      </c>
      <c r="K28" s="53" t="e">
        <f t="shared" si="1"/>
        <v>#NUM!</v>
      </c>
      <c r="L28" s="53" t="e">
        <f t="shared" si="2"/>
        <v>#NUM!</v>
      </c>
      <c r="M28" s="53" t="e">
        <f t="shared" si="3"/>
        <v>#NUM!</v>
      </c>
      <c r="N28" s="67" t="e">
        <f t="shared" si="4"/>
        <v>#NUM!</v>
      </c>
      <c r="O28" s="53" t="e">
        <f t="shared" si="5"/>
        <v>#NUM!</v>
      </c>
      <c r="P28" s="53" t="e">
        <f t="shared" si="26"/>
        <v>#N/A</v>
      </c>
      <c r="Q28" s="53" t="e">
        <f t="shared" si="6"/>
        <v>#NUM!</v>
      </c>
      <c r="R28" s="53" t="e">
        <f t="shared" si="7"/>
        <v>#NUM!</v>
      </c>
      <c r="S28" s="53" t="e">
        <f t="shared" si="8"/>
        <v>#NUM!</v>
      </c>
      <c r="T28" s="53" t="e">
        <f t="shared" si="9"/>
        <v>#NUM!</v>
      </c>
      <c r="U28" s="53" t="e">
        <f t="shared" si="10"/>
        <v>#N/A</v>
      </c>
      <c r="V28" s="53" t="e">
        <f t="shared" si="11"/>
        <v>#NUM!</v>
      </c>
      <c r="W28" s="53" t="e">
        <f t="shared" si="12"/>
        <v>#NUM!</v>
      </c>
      <c r="X28" s="53" t="e">
        <f t="shared" si="13"/>
        <v>#NUM!</v>
      </c>
      <c r="Y28" s="53" t="e">
        <f t="shared" si="14"/>
        <v>#NUM!</v>
      </c>
      <c r="Z28" s="53" t="e">
        <f t="shared" si="15"/>
        <v>#N/A</v>
      </c>
      <c r="AA28" s="53" t="e">
        <f t="shared" si="16"/>
        <v>#NUM!</v>
      </c>
      <c r="AB28" s="53" t="e">
        <f t="shared" si="17"/>
        <v>#NUM!</v>
      </c>
      <c r="AC28" s="53" t="e">
        <f t="shared" si="18"/>
        <v>#NUM!</v>
      </c>
      <c r="AD28" s="53" t="e">
        <f t="shared" si="19"/>
        <v>#NUM!</v>
      </c>
      <c r="AE28" s="53" t="e">
        <f t="shared" si="20"/>
        <v>#NUM!</v>
      </c>
      <c r="AF28" s="53" t="e">
        <f t="shared" si="21"/>
        <v>#N/A</v>
      </c>
      <c r="AG28" s="53" t="e">
        <f t="shared" si="22"/>
        <v>#NUM!</v>
      </c>
      <c r="AH28" s="53" t="e">
        <f t="shared" si="23"/>
        <v>#NUM!</v>
      </c>
      <c r="AI28" s="53" t="e">
        <f t="shared" si="24"/>
        <v>#NUM!</v>
      </c>
      <c r="AJ28" s="53" t="e">
        <f t="shared" si="25"/>
        <v>#N/A</v>
      </c>
    </row>
    <row r="29" spans="1:36" ht="12.95" customHeight="1" x14ac:dyDescent="0.15">
      <c r="A29" s="52"/>
      <c r="B29" s="108"/>
      <c r="C29" s="108"/>
      <c r="D29" s="52"/>
      <c r="E29" s="52"/>
      <c r="F29" s="4" t="str">
        <f t="shared" si="0"/>
        <v/>
      </c>
      <c r="G29" s="52"/>
      <c r="H29" s="52"/>
      <c r="I29" s="52"/>
      <c r="J29" s="1" t="s">
        <v>15</v>
      </c>
      <c r="K29" s="53" t="e">
        <f t="shared" si="1"/>
        <v>#NUM!</v>
      </c>
      <c r="L29" s="53" t="e">
        <f t="shared" si="2"/>
        <v>#NUM!</v>
      </c>
      <c r="M29" s="53" t="e">
        <f t="shared" si="3"/>
        <v>#NUM!</v>
      </c>
      <c r="N29" s="53" t="e">
        <f t="shared" si="4"/>
        <v>#NUM!</v>
      </c>
      <c r="O29" s="53" t="e">
        <f t="shared" si="5"/>
        <v>#NUM!</v>
      </c>
      <c r="P29" s="53" t="e">
        <f t="shared" si="26"/>
        <v>#N/A</v>
      </c>
      <c r="Q29" s="53" t="e">
        <f t="shared" si="6"/>
        <v>#NUM!</v>
      </c>
      <c r="R29" s="53" t="e">
        <f t="shared" si="7"/>
        <v>#NUM!</v>
      </c>
      <c r="S29" s="53" t="e">
        <f t="shared" si="8"/>
        <v>#NUM!</v>
      </c>
      <c r="T29" s="53" t="e">
        <f t="shared" si="9"/>
        <v>#NUM!</v>
      </c>
      <c r="U29" s="53" t="e">
        <f t="shared" si="10"/>
        <v>#N/A</v>
      </c>
      <c r="V29" s="53" t="e">
        <f t="shared" si="11"/>
        <v>#NUM!</v>
      </c>
      <c r="W29" s="53" t="e">
        <f t="shared" si="12"/>
        <v>#NUM!</v>
      </c>
      <c r="X29" s="53" t="e">
        <f t="shared" si="13"/>
        <v>#NUM!</v>
      </c>
      <c r="Y29" s="53" t="e">
        <f t="shared" si="14"/>
        <v>#NUM!</v>
      </c>
      <c r="Z29" s="53" t="e">
        <f t="shared" si="15"/>
        <v>#N/A</v>
      </c>
      <c r="AA29" s="53" t="e">
        <f t="shared" si="16"/>
        <v>#NUM!</v>
      </c>
      <c r="AB29" s="53" t="e">
        <f t="shared" si="17"/>
        <v>#NUM!</v>
      </c>
      <c r="AC29" s="53" t="e">
        <f t="shared" si="18"/>
        <v>#NUM!</v>
      </c>
      <c r="AD29" s="53" t="e">
        <f t="shared" si="19"/>
        <v>#NUM!</v>
      </c>
      <c r="AE29" s="53" t="e">
        <f t="shared" si="20"/>
        <v>#NUM!</v>
      </c>
      <c r="AF29" s="53" t="e">
        <f t="shared" si="21"/>
        <v>#N/A</v>
      </c>
      <c r="AG29" s="53" t="e">
        <f t="shared" si="22"/>
        <v>#NUM!</v>
      </c>
      <c r="AH29" s="53" t="e">
        <f t="shared" si="23"/>
        <v>#NUM!</v>
      </c>
      <c r="AI29" s="53" t="e">
        <f t="shared" si="24"/>
        <v>#NUM!</v>
      </c>
      <c r="AJ29" s="53" t="e">
        <f t="shared" si="25"/>
        <v>#N/A</v>
      </c>
    </row>
    <row r="30" spans="1:36" ht="12.95" customHeight="1" x14ac:dyDescent="0.15">
      <c r="A30" s="52"/>
      <c r="B30" s="108"/>
      <c r="C30" s="108"/>
      <c r="D30" s="52"/>
      <c r="E30" s="52"/>
      <c r="F30" s="4" t="str">
        <f t="shared" si="0"/>
        <v/>
      </c>
      <c r="G30" s="6"/>
      <c r="H30" s="52"/>
      <c r="I30" s="52"/>
      <c r="J30" s="1" t="s">
        <v>15</v>
      </c>
      <c r="K30" s="53" t="e">
        <f t="shared" si="1"/>
        <v>#NUM!</v>
      </c>
      <c r="L30" s="53" t="e">
        <f t="shared" si="2"/>
        <v>#NUM!</v>
      </c>
      <c r="M30" s="53" t="e">
        <f t="shared" si="3"/>
        <v>#NUM!</v>
      </c>
      <c r="N30" s="53" t="e">
        <f t="shared" si="4"/>
        <v>#NUM!</v>
      </c>
      <c r="O30" s="53" t="e">
        <f t="shared" si="5"/>
        <v>#NUM!</v>
      </c>
      <c r="P30" s="53" t="e">
        <f t="shared" si="26"/>
        <v>#N/A</v>
      </c>
      <c r="Q30" s="53" t="e">
        <f t="shared" si="6"/>
        <v>#NUM!</v>
      </c>
      <c r="R30" s="53" t="e">
        <f t="shared" si="7"/>
        <v>#NUM!</v>
      </c>
      <c r="S30" s="53" t="e">
        <f t="shared" si="8"/>
        <v>#NUM!</v>
      </c>
      <c r="T30" s="53" t="e">
        <f t="shared" si="9"/>
        <v>#NUM!</v>
      </c>
      <c r="U30" s="53" t="e">
        <f t="shared" si="10"/>
        <v>#N/A</v>
      </c>
      <c r="V30" s="53" t="e">
        <f t="shared" si="11"/>
        <v>#NUM!</v>
      </c>
      <c r="W30" s="53" t="e">
        <f t="shared" si="12"/>
        <v>#NUM!</v>
      </c>
      <c r="X30" s="53" t="e">
        <f t="shared" si="13"/>
        <v>#NUM!</v>
      </c>
      <c r="Y30" s="53" t="e">
        <f t="shared" si="14"/>
        <v>#NUM!</v>
      </c>
      <c r="Z30" s="53" t="e">
        <f t="shared" si="15"/>
        <v>#N/A</v>
      </c>
      <c r="AA30" s="53" t="e">
        <f t="shared" si="16"/>
        <v>#NUM!</v>
      </c>
      <c r="AB30" s="53" t="e">
        <f t="shared" si="17"/>
        <v>#NUM!</v>
      </c>
      <c r="AC30" s="53" t="e">
        <f t="shared" si="18"/>
        <v>#NUM!</v>
      </c>
      <c r="AD30" s="53" t="e">
        <f t="shared" si="19"/>
        <v>#NUM!</v>
      </c>
      <c r="AE30" s="53" t="e">
        <f t="shared" si="20"/>
        <v>#NUM!</v>
      </c>
      <c r="AF30" s="53" t="e">
        <f t="shared" si="21"/>
        <v>#N/A</v>
      </c>
      <c r="AG30" s="53" t="e">
        <f t="shared" si="22"/>
        <v>#NUM!</v>
      </c>
      <c r="AH30" s="53" t="e">
        <f t="shared" si="23"/>
        <v>#NUM!</v>
      </c>
      <c r="AI30" s="53" t="e">
        <f t="shared" si="24"/>
        <v>#NUM!</v>
      </c>
      <c r="AJ30" s="53" t="e">
        <f t="shared" si="25"/>
        <v>#N/A</v>
      </c>
    </row>
    <row r="31" spans="1:36" ht="12.95" customHeight="1" x14ac:dyDescent="0.15">
      <c r="A31" s="52"/>
      <c r="B31" s="108"/>
      <c r="C31" s="108"/>
      <c r="D31" s="52"/>
      <c r="E31" s="52"/>
      <c r="F31" s="4" t="str">
        <f t="shared" si="0"/>
        <v/>
      </c>
      <c r="G31" s="52"/>
      <c r="H31" s="52"/>
      <c r="I31" s="52"/>
      <c r="J31" s="1" t="s">
        <v>15</v>
      </c>
      <c r="K31" s="53" t="e">
        <f t="shared" si="1"/>
        <v>#NUM!</v>
      </c>
      <c r="L31" s="53" t="e">
        <f t="shared" si="2"/>
        <v>#NUM!</v>
      </c>
      <c r="M31" s="53" t="e">
        <f t="shared" si="3"/>
        <v>#NUM!</v>
      </c>
      <c r="N31" s="53" t="e">
        <f t="shared" si="4"/>
        <v>#NUM!</v>
      </c>
      <c r="O31" s="53" t="e">
        <f t="shared" si="5"/>
        <v>#NUM!</v>
      </c>
      <c r="P31" s="53" t="e">
        <f t="shared" si="26"/>
        <v>#N/A</v>
      </c>
      <c r="Q31" s="53" t="e">
        <f t="shared" si="6"/>
        <v>#NUM!</v>
      </c>
      <c r="R31" s="53" t="e">
        <f t="shared" si="7"/>
        <v>#NUM!</v>
      </c>
      <c r="S31" s="53" t="e">
        <f t="shared" si="8"/>
        <v>#NUM!</v>
      </c>
      <c r="T31" s="53" t="e">
        <f t="shared" si="9"/>
        <v>#NUM!</v>
      </c>
      <c r="U31" s="53" t="e">
        <f t="shared" si="10"/>
        <v>#N/A</v>
      </c>
      <c r="V31" s="53" t="e">
        <f t="shared" si="11"/>
        <v>#NUM!</v>
      </c>
      <c r="W31" s="53" t="e">
        <f t="shared" si="12"/>
        <v>#NUM!</v>
      </c>
      <c r="X31" s="53" t="e">
        <f t="shared" si="13"/>
        <v>#NUM!</v>
      </c>
      <c r="Y31" s="53" t="e">
        <f t="shared" si="14"/>
        <v>#NUM!</v>
      </c>
      <c r="Z31" s="53" t="e">
        <f t="shared" si="15"/>
        <v>#N/A</v>
      </c>
      <c r="AA31" s="53" t="e">
        <f t="shared" si="16"/>
        <v>#NUM!</v>
      </c>
      <c r="AB31" s="53" t="e">
        <f t="shared" si="17"/>
        <v>#NUM!</v>
      </c>
      <c r="AC31" s="53" t="e">
        <f t="shared" si="18"/>
        <v>#NUM!</v>
      </c>
      <c r="AD31" s="53" t="e">
        <f t="shared" si="19"/>
        <v>#NUM!</v>
      </c>
      <c r="AE31" s="53" t="e">
        <f t="shared" si="20"/>
        <v>#NUM!</v>
      </c>
      <c r="AF31" s="53" t="e">
        <f t="shared" si="21"/>
        <v>#N/A</v>
      </c>
      <c r="AG31" s="53" t="e">
        <f t="shared" si="22"/>
        <v>#NUM!</v>
      </c>
      <c r="AH31" s="53" t="e">
        <f t="shared" si="23"/>
        <v>#NUM!</v>
      </c>
      <c r="AI31" s="53" t="e">
        <f t="shared" si="24"/>
        <v>#NUM!</v>
      </c>
      <c r="AJ31" s="53" t="e">
        <f t="shared" si="25"/>
        <v>#N/A</v>
      </c>
    </row>
    <row r="32" spans="1:36" ht="12.95" customHeight="1" x14ac:dyDescent="0.15">
      <c r="A32" s="52"/>
      <c r="B32" s="108"/>
      <c r="C32" s="108"/>
      <c r="D32" s="52"/>
      <c r="E32" s="52"/>
      <c r="F32" s="4" t="str">
        <f t="shared" si="0"/>
        <v/>
      </c>
      <c r="G32" s="52"/>
      <c r="H32" s="52"/>
      <c r="I32" s="52"/>
      <c r="J32" s="1" t="s">
        <v>15</v>
      </c>
      <c r="K32" s="53" t="e">
        <f t="shared" si="1"/>
        <v>#NUM!</v>
      </c>
      <c r="L32" s="53" t="e">
        <f t="shared" si="2"/>
        <v>#NUM!</v>
      </c>
      <c r="M32" s="53" t="e">
        <f t="shared" si="3"/>
        <v>#NUM!</v>
      </c>
      <c r="N32" s="53" t="e">
        <f t="shared" si="4"/>
        <v>#NUM!</v>
      </c>
      <c r="O32" s="53" t="e">
        <f t="shared" si="5"/>
        <v>#NUM!</v>
      </c>
      <c r="P32" s="53" t="e">
        <f t="shared" si="26"/>
        <v>#N/A</v>
      </c>
      <c r="Q32" s="53" t="e">
        <f t="shared" si="6"/>
        <v>#NUM!</v>
      </c>
      <c r="R32" s="53" t="e">
        <f t="shared" si="7"/>
        <v>#NUM!</v>
      </c>
      <c r="S32" s="53" t="e">
        <f t="shared" si="8"/>
        <v>#NUM!</v>
      </c>
      <c r="T32" s="53" t="e">
        <f t="shared" si="9"/>
        <v>#NUM!</v>
      </c>
      <c r="U32" s="53" t="e">
        <f t="shared" si="10"/>
        <v>#N/A</v>
      </c>
      <c r="V32" s="53" t="e">
        <f t="shared" si="11"/>
        <v>#NUM!</v>
      </c>
      <c r="W32" s="53" t="e">
        <f t="shared" si="12"/>
        <v>#NUM!</v>
      </c>
      <c r="X32" s="53" t="e">
        <f t="shared" si="13"/>
        <v>#NUM!</v>
      </c>
      <c r="Y32" s="53" t="e">
        <f t="shared" si="14"/>
        <v>#NUM!</v>
      </c>
      <c r="Z32" s="53" t="e">
        <f t="shared" si="15"/>
        <v>#N/A</v>
      </c>
      <c r="AA32" s="53" t="e">
        <f t="shared" si="16"/>
        <v>#NUM!</v>
      </c>
      <c r="AB32" s="53" t="e">
        <f t="shared" si="17"/>
        <v>#NUM!</v>
      </c>
      <c r="AC32" s="53" t="e">
        <f t="shared" si="18"/>
        <v>#NUM!</v>
      </c>
      <c r="AD32" s="53" t="e">
        <f t="shared" si="19"/>
        <v>#NUM!</v>
      </c>
      <c r="AE32" s="53" t="e">
        <f t="shared" si="20"/>
        <v>#NUM!</v>
      </c>
      <c r="AF32" s="53" t="e">
        <f t="shared" si="21"/>
        <v>#N/A</v>
      </c>
      <c r="AG32" s="53" t="e">
        <f t="shared" si="22"/>
        <v>#NUM!</v>
      </c>
      <c r="AH32" s="53" t="e">
        <f t="shared" si="23"/>
        <v>#NUM!</v>
      </c>
      <c r="AI32" s="53" t="e">
        <f t="shared" si="24"/>
        <v>#NUM!</v>
      </c>
      <c r="AJ32" s="53" t="e">
        <f t="shared" si="25"/>
        <v>#N/A</v>
      </c>
    </row>
    <row r="33" spans="1:36" ht="12.95" customHeight="1" x14ac:dyDescent="0.15">
      <c r="A33" s="52"/>
      <c r="B33" s="108"/>
      <c r="C33" s="108"/>
      <c r="D33" s="52"/>
      <c r="E33" s="52"/>
      <c r="F33" s="4" t="str">
        <f t="shared" si="0"/>
        <v/>
      </c>
      <c r="G33" s="52"/>
      <c r="H33" s="52"/>
      <c r="I33" s="52"/>
      <c r="J33" s="1" t="s">
        <v>15</v>
      </c>
      <c r="K33" s="53" t="e">
        <f t="shared" si="1"/>
        <v>#NUM!</v>
      </c>
      <c r="L33" s="53" t="e">
        <f t="shared" si="2"/>
        <v>#NUM!</v>
      </c>
      <c r="M33" s="53" t="e">
        <f t="shared" si="3"/>
        <v>#NUM!</v>
      </c>
      <c r="N33" s="53" t="e">
        <f t="shared" si="4"/>
        <v>#NUM!</v>
      </c>
      <c r="O33" s="53" t="e">
        <f t="shared" si="5"/>
        <v>#NUM!</v>
      </c>
      <c r="P33" s="53" t="e">
        <f t="shared" si="26"/>
        <v>#N/A</v>
      </c>
      <c r="Q33" s="53" t="e">
        <f t="shared" si="6"/>
        <v>#NUM!</v>
      </c>
      <c r="R33" s="53" t="e">
        <f t="shared" si="7"/>
        <v>#NUM!</v>
      </c>
      <c r="S33" s="53" t="e">
        <f t="shared" si="8"/>
        <v>#NUM!</v>
      </c>
      <c r="T33" s="53" t="e">
        <f t="shared" si="9"/>
        <v>#NUM!</v>
      </c>
      <c r="U33" s="53" t="e">
        <f t="shared" si="10"/>
        <v>#N/A</v>
      </c>
      <c r="V33" s="53" t="e">
        <f t="shared" si="11"/>
        <v>#NUM!</v>
      </c>
      <c r="W33" s="53" t="e">
        <f t="shared" si="12"/>
        <v>#NUM!</v>
      </c>
      <c r="X33" s="53" t="e">
        <f t="shared" si="13"/>
        <v>#NUM!</v>
      </c>
      <c r="Y33" s="53" t="e">
        <f t="shared" si="14"/>
        <v>#NUM!</v>
      </c>
      <c r="Z33" s="53" t="e">
        <f t="shared" si="15"/>
        <v>#N/A</v>
      </c>
      <c r="AA33" s="53" t="e">
        <f t="shared" si="16"/>
        <v>#NUM!</v>
      </c>
      <c r="AB33" s="53" t="e">
        <f t="shared" si="17"/>
        <v>#NUM!</v>
      </c>
      <c r="AC33" s="53" t="e">
        <f t="shared" si="18"/>
        <v>#NUM!</v>
      </c>
      <c r="AD33" s="53" t="e">
        <f t="shared" si="19"/>
        <v>#NUM!</v>
      </c>
      <c r="AE33" s="53" t="e">
        <f t="shared" si="20"/>
        <v>#NUM!</v>
      </c>
      <c r="AF33" s="53" t="e">
        <f t="shared" si="21"/>
        <v>#N/A</v>
      </c>
      <c r="AG33" s="53" t="e">
        <f t="shared" si="22"/>
        <v>#NUM!</v>
      </c>
      <c r="AH33" s="53" t="e">
        <f t="shared" si="23"/>
        <v>#NUM!</v>
      </c>
      <c r="AI33" s="53" t="e">
        <f t="shared" si="24"/>
        <v>#NUM!</v>
      </c>
      <c r="AJ33" s="53" t="e">
        <f t="shared" si="25"/>
        <v>#N/A</v>
      </c>
    </row>
    <row r="34" spans="1:36" ht="12.95" customHeight="1" x14ac:dyDescent="0.15">
      <c r="A34" s="52"/>
      <c r="B34" s="108"/>
      <c r="C34" s="108"/>
      <c r="D34" s="52"/>
      <c r="E34" s="52"/>
      <c r="F34" s="4" t="str">
        <f t="shared" si="0"/>
        <v/>
      </c>
      <c r="G34" s="52"/>
      <c r="H34" s="52"/>
      <c r="I34" s="52"/>
      <c r="K34" s="53" t="e">
        <f t="shared" si="1"/>
        <v>#NUM!</v>
      </c>
      <c r="L34" s="53" t="e">
        <f t="shared" si="2"/>
        <v>#NUM!</v>
      </c>
      <c r="M34" s="53" t="e">
        <f t="shared" si="3"/>
        <v>#NUM!</v>
      </c>
      <c r="N34" s="53" t="e">
        <f t="shared" si="4"/>
        <v>#NUM!</v>
      </c>
      <c r="O34" s="53" t="e">
        <f t="shared" si="5"/>
        <v>#NUM!</v>
      </c>
      <c r="P34" s="53" t="e">
        <f t="shared" si="26"/>
        <v>#N/A</v>
      </c>
      <c r="Q34" s="53" t="e">
        <f t="shared" si="6"/>
        <v>#NUM!</v>
      </c>
      <c r="R34" s="53" t="e">
        <f t="shared" si="7"/>
        <v>#NUM!</v>
      </c>
      <c r="S34" s="53" t="e">
        <f t="shared" si="8"/>
        <v>#NUM!</v>
      </c>
      <c r="T34" s="53" t="e">
        <f t="shared" si="9"/>
        <v>#NUM!</v>
      </c>
      <c r="U34" s="53" t="e">
        <f t="shared" si="10"/>
        <v>#N/A</v>
      </c>
      <c r="V34" s="53" t="e">
        <f t="shared" si="11"/>
        <v>#NUM!</v>
      </c>
      <c r="W34" s="53" t="e">
        <f t="shared" si="12"/>
        <v>#NUM!</v>
      </c>
      <c r="X34" s="53" t="e">
        <f t="shared" si="13"/>
        <v>#NUM!</v>
      </c>
      <c r="Y34" s="53" t="e">
        <f t="shared" si="14"/>
        <v>#NUM!</v>
      </c>
      <c r="Z34" s="53" t="e">
        <f t="shared" si="15"/>
        <v>#N/A</v>
      </c>
      <c r="AA34" s="53" t="e">
        <f t="shared" si="16"/>
        <v>#NUM!</v>
      </c>
      <c r="AB34" s="53" t="e">
        <f t="shared" si="17"/>
        <v>#NUM!</v>
      </c>
      <c r="AC34" s="53" t="e">
        <f t="shared" si="18"/>
        <v>#NUM!</v>
      </c>
      <c r="AD34" s="53" t="e">
        <f t="shared" si="19"/>
        <v>#NUM!</v>
      </c>
      <c r="AE34" s="53" t="e">
        <f t="shared" si="20"/>
        <v>#NUM!</v>
      </c>
      <c r="AF34" s="53" t="e">
        <f t="shared" si="21"/>
        <v>#N/A</v>
      </c>
      <c r="AG34" s="53" t="e">
        <f t="shared" si="22"/>
        <v>#NUM!</v>
      </c>
      <c r="AH34" s="53" t="e">
        <f t="shared" si="23"/>
        <v>#NUM!</v>
      </c>
      <c r="AI34" s="53" t="e">
        <f t="shared" si="24"/>
        <v>#NUM!</v>
      </c>
      <c r="AJ34" s="53" t="e">
        <f t="shared" si="25"/>
        <v>#N/A</v>
      </c>
    </row>
    <row r="35" spans="1:36" ht="12.95" customHeight="1" x14ac:dyDescent="0.15">
      <c r="A35" s="52"/>
      <c r="B35" s="108"/>
      <c r="C35" s="108"/>
      <c r="D35" s="52"/>
      <c r="E35" s="52"/>
      <c r="F35" s="4" t="str">
        <f t="shared" si="0"/>
        <v/>
      </c>
      <c r="G35" s="52"/>
      <c r="H35" s="52"/>
      <c r="I35" s="52"/>
      <c r="K35" s="53" t="e">
        <f t="shared" si="1"/>
        <v>#NUM!</v>
      </c>
      <c r="L35" s="53" t="e">
        <f t="shared" si="2"/>
        <v>#NUM!</v>
      </c>
      <c r="M35" s="53" t="e">
        <f t="shared" si="3"/>
        <v>#NUM!</v>
      </c>
      <c r="N35" s="53" t="e">
        <f t="shared" si="4"/>
        <v>#NUM!</v>
      </c>
      <c r="O35" s="53" t="e">
        <f t="shared" si="5"/>
        <v>#NUM!</v>
      </c>
      <c r="P35" s="53" t="e">
        <f t="shared" si="26"/>
        <v>#N/A</v>
      </c>
      <c r="Q35" s="53" t="e">
        <f t="shared" si="6"/>
        <v>#NUM!</v>
      </c>
      <c r="R35" s="53" t="e">
        <f t="shared" si="7"/>
        <v>#NUM!</v>
      </c>
      <c r="S35" s="53" t="e">
        <f t="shared" si="8"/>
        <v>#NUM!</v>
      </c>
      <c r="T35" s="53" t="e">
        <f t="shared" si="9"/>
        <v>#NUM!</v>
      </c>
      <c r="U35" s="53" t="e">
        <f t="shared" si="10"/>
        <v>#N/A</v>
      </c>
      <c r="V35" s="53" t="e">
        <f t="shared" si="11"/>
        <v>#NUM!</v>
      </c>
      <c r="W35" s="53" t="e">
        <f t="shared" si="12"/>
        <v>#NUM!</v>
      </c>
      <c r="X35" s="53" t="e">
        <f t="shared" si="13"/>
        <v>#NUM!</v>
      </c>
      <c r="Y35" s="53" t="e">
        <f t="shared" si="14"/>
        <v>#NUM!</v>
      </c>
      <c r="Z35" s="53" t="e">
        <f t="shared" si="15"/>
        <v>#N/A</v>
      </c>
      <c r="AA35" s="53" t="e">
        <f t="shared" si="16"/>
        <v>#NUM!</v>
      </c>
      <c r="AB35" s="53" t="e">
        <f t="shared" si="17"/>
        <v>#NUM!</v>
      </c>
      <c r="AC35" s="53" t="e">
        <f t="shared" si="18"/>
        <v>#NUM!</v>
      </c>
      <c r="AD35" s="53" t="e">
        <f t="shared" si="19"/>
        <v>#NUM!</v>
      </c>
      <c r="AE35" s="53" t="e">
        <f t="shared" si="20"/>
        <v>#NUM!</v>
      </c>
      <c r="AF35" s="53" t="e">
        <f t="shared" si="21"/>
        <v>#N/A</v>
      </c>
      <c r="AG35" s="53" t="e">
        <f t="shared" si="22"/>
        <v>#NUM!</v>
      </c>
      <c r="AH35" s="53" t="e">
        <f t="shared" si="23"/>
        <v>#NUM!</v>
      </c>
      <c r="AI35" s="53" t="e">
        <f t="shared" si="24"/>
        <v>#NUM!</v>
      </c>
      <c r="AJ35" s="53" t="e">
        <f t="shared" si="25"/>
        <v>#N/A</v>
      </c>
    </row>
    <row r="36" spans="1:36" ht="12.95" customHeight="1" x14ac:dyDescent="0.15">
      <c r="A36" s="52"/>
      <c r="B36" s="108"/>
      <c r="C36" s="108"/>
      <c r="D36" s="52"/>
      <c r="E36" s="52"/>
      <c r="F36" s="4" t="str">
        <f t="shared" si="0"/>
        <v/>
      </c>
      <c r="G36" s="52"/>
      <c r="H36" s="52"/>
      <c r="I36" s="52"/>
      <c r="K36" s="53" t="e">
        <f t="shared" si="1"/>
        <v>#NUM!</v>
      </c>
      <c r="L36" s="53" t="e">
        <f t="shared" si="2"/>
        <v>#NUM!</v>
      </c>
      <c r="M36" s="53" t="e">
        <f t="shared" si="3"/>
        <v>#NUM!</v>
      </c>
      <c r="N36" s="53" t="e">
        <f t="shared" si="4"/>
        <v>#NUM!</v>
      </c>
      <c r="O36" s="53" t="e">
        <f t="shared" si="5"/>
        <v>#NUM!</v>
      </c>
      <c r="P36" s="53" t="e">
        <f t="shared" si="26"/>
        <v>#N/A</v>
      </c>
      <c r="Q36" s="53" t="e">
        <f t="shared" si="6"/>
        <v>#NUM!</v>
      </c>
      <c r="R36" s="53" t="e">
        <f t="shared" si="7"/>
        <v>#NUM!</v>
      </c>
      <c r="S36" s="53" t="e">
        <f t="shared" si="8"/>
        <v>#NUM!</v>
      </c>
      <c r="T36" s="53" t="e">
        <f t="shared" si="9"/>
        <v>#NUM!</v>
      </c>
      <c r="U36" s="53" t="e">
        <f t="shared" si="10"/>
        <v>#N/A</v>
      </c>
      <c r="V36" s="53" t="e">
        <f t="shared" si="11"/>
        <v>#NUM!</v>
      </c>
      <c r="W36" s="53" t="e">
        <f t="shared" si="12"/>
        <v>#NUM!</v>
      </c>
      <c r="X36" s="53" t="e">
        <f t="shared" si="13"/>
        <v>#NUM!</v>
      </c>
      <c r="Y36" s="53" t="e">
        <f t="shared" si="14"/>
        <v>#NUM!</v>
      </c>
      <c r="Z36" s="53" t="e">
        <f t="shared" si="15"/>
        <v>#N/A</v>
      </c>
      <c r="AA36" s="53" t="e">
        <f t="shared" si="16"/>
        <v>#NUM!</v>
      </c>
      <c r="AB36" s="53" t="e">
        <f t="shared" si="17"/>
        <v>#NUM!</v>
      </c>
      <c r="AC36" s="53" t="e">
        <f t="shared" si="18"/>
        <v>#NUM!</v>
      </c>
      <c r="AD36" s="53" t="e">
        <f t="shared" si="19"/>
        <v>#NUM!</v>
      </c>
      <c r="AE36" s="53" t="e">
        <f t="shared" si="20"/>
        <v>#NUM!</v>
      </c>
      <c r="AF36" s="53" t="e">
        <f t="shared" si="21"/>
        <v>#N/A</v>
      </c>
      <c r="AG36" s="53" t="e">
        <f t="shared" si="22"/>
        <v>#NUM!</v>
      </c>
      <c r="AH36" s="53" t="e">
        <f t="shared" si="23"/>
        <v>#NUM!</v>
      </c>
      <c r="AI36" s="53" t="e">
        <f t="shared" si="24"/>
        <v>#NUM!</v>
      </c>
      <c r="AJ36" s="53" t="e">
        <f t="shared" si="25"/>
        <v>#N/A</v>
      </c>
    </row>
    <row r="37" spans="1:36" ht="12.95" customHeight="1" x14ac:dyDescent="0.15">
      <c r="A37" s="52"/>
      <c r="B37" s="108"/>
      <c r="C37" s="108"/>
      <c r="D37" s="52"/>
      <c r="E37" s="52"/>
      <c r="F37" s="4" t="str">
        <f t="shared" si="0"/>
        <v/>
      </c>
      <c r="G37" s="52"/>
      <c r="H37" s="52"/>
      <c r="I37" s="52"/>
      <c r="K37" s="53" t="e">
        <f t="shared" si="1"/>
        <v>#NUM!</v>
      </c>
      <c r="L37" s="53" t="e">
        <f t="shared" si="2"/>
        <v>#NUM!</v>
      </c>
      <c r="M37" s="53" t="e">
        <f t="shared" si="3"/>
        <v>#NUM!</v>
      </c>
      <c r="N37" s="53" t="e">
        <f t="shared" si="4"/>
        <v>#NUM!</v>
      </c>
      <c r="O37" s="53" t="e">
        <f t="shared" si="5"/>
        <v>#NUM!</v>
      </c>
      <c r="P37" s="53" t="e">
        <f t="shared" si="26"/>
        <v>#N/A</v>
      </c>
      <c r="Q37" s="53" t="e">
        <f t="shared" si="6"/>
        <v>#NUM!</v>
      </c>
      <c r="R37" s="53" t="e">
        <f t="shared" si="7"/>
        <v>#NUM!</v>
      </c>
      <c r="S37" s="53" t="e">
        <f t="shared" si="8"/>
        <v>#NUM!</v>
      </c>
      <c r="T37" s="53" t="e">
        <f t="shared" si="9"/>
        <v>#NUM!</v>
      </c>
      <c r="U37" s="53" t="e">
        <f t="shared" si="10"/>
        <v>#N/A</v>
      </c>
      <c r="V37" s="53" t="e">
        <f t="shared" si="11"/>
        <v>#NUM!</v>
      </c>
      <c r="W37" s="53" t="e">
        <f t="shared" si="12"/>
        <v>#NUM!</v>
      </c>
      <c r="X37" s="53" t="e">
        <f t="shared" si="13"/>
        <v>#NUM!</v>
      </c>
      <c r="Y37" s="53" t="e">
        <f t="shared" si="14"/>
        <v>#NUM!</v>
      </c>
      <c r="Z37" s="53" t="e">
        <f t="shared" si="15"/>
        <v>#N/A</v>
      </c>
      <c r="AA37" s="53" t="e">
        <f t="shared" si="16"/>
        <v>#NUM!</v>
      </c>
      <c r="AB37" s="53" t="e">
        <f t="shared" si="17"/>
        <v>#NUM!</v>
      </c>
      <c r="AC37" s="53" t="e">
        <f t="shared" si="18"/>
        <v>#NUM!</v>
      </c>
      <c r="AD37" s="53" t="e">
        <f t="shared" si="19"/>
        <v>#NUM!</v>
      </c>
      <c r="AE37" s="53" t="e">
        <f t="shared" si="20"/>
        <v>#NUM!</v>
      </c>
      <c r="AF37" s="53" t="e">
        <f t="shared" si="21"/>
        <v>#N/A</v>
      </c>
      <c r="AG37" s="53" t="e">
        <f t="shared" si="22"/>
        <v>#NUM!</v>
      </c>
      <c r="AH37" s="53" t="e">
        <f t="shared" si="23"/>
        <v>#NUM!</v>
      </c>
      <c r="AI37" s="53" t="e">
        <f t="shared" si="24"/>
        <v>#NUM!</v>
      </c>
      <c r="AJ37" s="53" t="e">
        <f t="shared" si="25"/>
        <v>#N/A</v>
      </c>
    </row>
    <row r="38" spans="1:36" ht="12.95" customHeight="1" x14ac:dyDescent="0.15">
      <c r="A38" s="52"/>
      <c r="B38" s="108"/>
      <c r="C38" s="108"/>
      <c r="D38" s="52"/>
      <c r="E38" s="52"/>
      <c r="F38" s="4" t="str">
        <f t="shared" si="0"/>
        <v/>
      </c>
      <c r="G38" s="52"/>
      <c r="H38" s="52"/>
      <c r="I38" s="52"/>
      <c r="K38" s="53" t="e">
        <f t="shared" si="1"/>
        <v>#NUM!</v>
      </c>
      <c r="L38" s="53" t="e">
        <f t="shared" si="2"/>
        <v>#NUM!</v>
      </c>
      <c r="M38" s="53" t="e">
        <f t="shared" si="3"/>
        <v>#NUM!</v>
      </c>
      <c r="N38" s="53" t="e">
        <f t="shared" si="4"/>
        <v>#NUM!</v>
      </c>
      <c r="O38" s="53" t="e">
        <f t="shared" si="5"/>
        <v>#NUM!</v>
      </c>
      <c r="P38" s="53" t="e">
        <f t="shared" si="26"/>
        <v>#N/A</v>
      </c>
      <c r="Q38" s="53" t="e">
        <f t="shared" si="6"/>
        <v>#NUM!</v>
      </c>
      <c r="R38" s="53" t="e">
        <f t="shared" si="7"/>
        <v>#NUM!</v>
      </c>
      <c r="S38" s="53" t="e">
        <f t="shared" si="8"/>
        <v>#NUM!</v>
      </c>
      <c r="T38" s="53" t="e">
        <f t="shared" si="9"/>
        <v>#NUM!</v>
      </c>
      <c r="U38" s="53" t="e">
        <f t="shared" si="10"/>
        <v>#N/A</v>
      </c>
      <c r="V38" s="53" t="e">
        <f t="shared" si="11"/>
        <v>#NUM!</v>
      </c>
      <c r="W38" s="53" t="e">
        <f t="shared" si="12"/>
        <v>#NUM!</v>
      </c>
      <c r="X38" s="53" t="e">
        <f t="shared" si="13"/>
        <v>#NUM!</v>
      </c>
      <c r="Y38" s="53" t="e">
        <f t="shared" si="14"/>
        <v>#NUM!</v>
      </c>
      <c r="Z38" s="53" t="e">
        <f t="shared" si="15"/>
        <v>#N/A</v>
      </c>
      <c r="AA38" s="53" t="e">
        <f t="shared" si="16"/>
        <v>#NUM!</v>
      </c>
      <c r="AB38" s="53" t="e">
        <f t="shared" si="17"/>
        <v>#NUM!</v>
      </c>
      <c r="AC38" s="53" t="e">
        <f t="shared" si="18"/>
        <v>#NUM!</v>
      </c>
      <c r="AD38" s="53" t="e">
        <f t="shared" si="19"/>
        <v>#NUM!</v>
      </c>
      <c r="AE38" s="53" t="e">
        <f t="shared" si="20"/>
        <v>#NUM!</v>
      </c>
      <c r="AF38" s="53" t="e">
        <f t="shared" si="21"/>
        <v>#N/A</v>
      </c>
      <c r="AG38" s="53" t="e">
        <f t="shared" si="22"/>
        <v>#NUM!</v>
      </c>
      <c r="AH38" s="53" t="e">
        <f t="shared" si="23"/>
        <v>#NUM!</v>
      </c>
      <c r="AI38" s="53" t="e">
        <f t="shared" si="24"/>
        <v>#NUM!</v>
      </c>
      <c r="AJ38" s="53" t="e">
        <f t="shared" si="25"/>
        <v>#N/A</v>
      </c>
    </row>
    <row r="39" spans="1:36" ht="12.95" customHeight="1" x14ac:dyDescent="0.15">
      <c r="A39" s="52"/>
      <c r="B39" s="108"/>
      <c r="C39" s="108"/>
      <c r="D39" s="52"/>
      <c r="E39" s="52"/>
      <c r="F39" s="4" t="str">
        <f t="shared" si="0"/>
        <v/>
      </c>
      <c r="G39" s="52"/>
      <c r="H39" s="52"/>
      <c r="I39" s="52"/>
      <c r="K39" s="53" t="e">
        <f t="shared" si="1"/>
        <v>#NUM!</v>
      </c>
      <c r="L39" s="53" t="e">
        <f t="shared" si="2"/>
        <v>#NUM!</v>
      </c>
      <c r="M39" s="53" t="e">
        <f t="shared" si="3"/>
        <v>#NUM!</v>
      </c>
      <c r="N39" s="53" t="e">
        <f t="shared" si="4"/>
        <v>#NUM!</v>
      </c>
      <c r="O39" s="53" t="e">
        <f t="shared" si="5"/>
        <v>#NUM!</v>
      </c>
      <c r="P39" s="53" t="e">
        <f t="shared" si="26"/>
        <v>#N/A</v>
      </c>
      <c r="Q39" s="53" t="e">
        <f t="shared" si="6"/>
        <v>#NUM!</v>
      </c>
      <c r="R39" s="53" t="e">
        <f t="shared" si="7"/>
        <v>#NUM!</v>
      </c>
      <c r="S39" s="53" t="e">
        <f t="shared" si="8"/>
        <v>#NUM!</v>
      </c>
      <c r="T39" s="53" t="e">
        <f t="shared" si="9"/>
        <v>#NUM!</v>
      </c>
      <c r="U39" s="53" t="e">
        <f t="shared" si="10"/>
        <v>#N/A</v>
      </c>
      <c r="V39" s="53" t="e">
        <f t="shared" si="11"/>
        <v>#NUM!</v>
      </c>
      <c r="W39" s="53" t="e">
        <f t="shared" si="12"/>
        <v>#NUM!</v>
      </c>
      <c r="X39" s="53" t="e">
        <f t="shared" si="13"/>
        <v>#NUM!</v>
      </c>
      <c r="Y39" s="53" t="e">
        <f t="shared" si="14"/>
        <v>#NUM!</v>
      </c>
      <c r="Z39" s="53" t="e">
        <f t="shared" si="15"/>
        <v>#N/A</v>
      </c>
      <c r="AA39" s="53" t="e">
        <f t="shared" si="16"/>
        <v>#NUM!</v>
      </c>
      <c r="AB39" s="53" t="e">
        <f t="shared" si="17"/>
        <v>#NUM!</v>
      </c>
      <c r="AC39" s="53" t="e">
        <f t="shared" si="18"/>
        <v>#NUM!</v>
      </c>
      <c r="AD39" s="53" t="e">
        <f t="shared" si="19"/>
        <v>#NUM!</v>
      </c>
      <c r="AE39" s="53" t="e">
        <f t="shared" si="20"/>
        <v>#NUM!</v>
      </c>
      <c r="AF39" s="53" t="e">
        <f t="shared" si="21"/>
        <v>#N/A</v>
      </c>
      <c r="AG39" s="53" t="e">
        <f t="shared" si="22"/>
        <v>#NUM!</v>
      </c>
      <c r="AH39" s="53" t="e">
        <f t="shared" si="23"/>
        <v>#NUM!</v>
      </c>
      <c r="AI39" s="53" t="e">
        <f t="shared" si="24"/>
        <v>#NUM!</v>
      </c>
      <c r="AJ39" s="53" t="e">
        <f t="shared" si="25"/>
        <v>#N/A</v>
      </c>
    </row>
    <row r="40" spans="1:36" ht="12.95" customHeight="1" x14ac:dyDescent="0.15">
      <c r="A40" s="52"/>
      <c r="B40" s="108"/>
      <c r="C40" s="108"/>
      <c r="D40" s="52"/>
      <c r="E40" s="52"/>
      <c r="F40" s="4" t="str">
        <f t="shared" si="0"/>
        <v/>
      </c>
      <c r="G40" s="52"/>
      <c r="H40" s="52"/>
      <c r="I40" s="52"/>
      <c r="K40" s="53" t="e">
        <f t="shared" si="1"/>
        <v>#NUM!</v>
      </c>
      <c r="L40" s="53" t="e">
        <f t="shared" si="2"/>
        <v>#NUM!</v>
      </c>
      <c r="M40" s="53" t="e">
        <f t="shared" si="3"/>
        <v>#NUM!</v>
      </c>
      <c r="N40" s="53" t="e">
        <f t="shared" si="4"/>
        <v>#NUM!</v>
      </c>
      <c r="O40" s="53" t="e">
        <f t="shared" si="5"/>
        <v>#NUM!</v>
      </c>
      <c r="P40" s="53" t="e">
        <f t="shared" si="26"/>
        <v>#N/A</v>
      </c>
      <c r="Q40" s="53" t="e">
        <f t="shared" si="6"/>
        <v>#NUM!</v>
      </c>
      <c r="R40" s="53" t="e">
        <f t="shared" si="7"/>
        <v>#NUM!</v>
      </c>
      <c r="S40" s="53" t="e">
        <f t="shared" si="8"/>
        <v>#NUM!</v>
      </c>
      <c r="T40" s="53" t="e">
        <f t="shared" si="9"/>
        <v>#NUM!</v>
      </c>
      <c r="U40" s="53" t="e">
        <f t="shared" si="10"/>
        <v>#N/A</v>
      </c>
      <c r="V40" s="53" t="e">
        <f t="shared" si="11"/>
        <v>#NUM!</v>
      </c>
      <c r="W40" s="53" t="e">
        <f t="shared" si="12"/>
        <v>#NUM!</v>
      </c>
      <c r="X40" s="53" t="e">
        <f t="shared" si="13"/>
        <v>#NUM!</v>
      </c>
      <c r="Y40" s="53" t="e">
        <f t="shared" si="14"/>
        <v>#NUM!</v>
      </c>
      <c r="Z40" s="53" t="e">
        <f t="shared" si="15"/>
        <v>#N/A</v>
      </c>
      <c r="AA40" s="53" t="e">
        <f t="shared" si="16"/>
        <v>#NUM!</v>
      </c>
      <c r="AB40" s="53" t="e">
        <f t="shared" si="17"/>
        <v>#NUM!</v>
      </c>
      <c r="AC40" s="53" t="e">
        <f t="shared" si="18"/>
        <v>#NUM!</v>
      </c>
      <c r="AD40" s="53" t="e">
        <f t="shared" si="19"/>
        <v>#NUM!</v>
      </c>
      <c r="AE40" s="53" t="e">
        <f t="shared" si="20"/>
        <v>#NUM!</v>
      </c>
      <c r="AF40" s="53" t="e">
        <f t="shared" si="21"/>
        <v>#N/A</v>
      </c>
      <c r="AG40" s="53" t="e">
        <f t="shared" si="22"/>
        <v>#NUM!</v>
      </c>
      <c r="AH40" s="53" t="e">
        <f t="shared" si="23"/>
        <v>#NUM!</v>
      </c>
      <c r="AI40" s="53" t="e">
        <f t="shared" si="24"/>
        <v>#NUM!</v>
      </c>
      <c r="AJ40" s="53" t="e">
        <f t="shared" si="25"/>
        <v>#N/A</v>
      </c>
    </row>
    <row r="41" spans="1:36" ht="12.95" customHeight="1" x14ac:dyDescent="0.15">
      <c r="A41" s="52"/>
      <c r="B41" s="108"/>
      <c r="C41" s="108"/>
      <c r="D41" s="52"/>
      <c r="E41" s="52"/>
      <c r="F41" s="4" t="str">
        <f t="shared" si="0"/>
        <v/>
      </c>
      <c r="G41" s="52"/>
      <c r="H41" s="52"/>
      <c r="I41" s="52"/>
      <c r="K41" s="53" t="e">
        <f t="shared" si="1"/>
        <v>#NUM!</v>
      </c>
      <c r="L41" s="53" t="e">
        <f t="shared" si="2"/>
        <v>#NUM!</v>
      </c>
      <c r="M41" s="53" t="e">
        <f t="shared" si="3"/>
        <v>#NUM!</v>
      </c>
      <c r="N41" s="53" t="e">
        <f t="shared" si="4"/>
        <v>#NUM!</v>
      </c>
      <c r="O41" s="53" t="e">
        <f t="shared" si="5"/>
        <v>#NUM!</v>
      </c>
      <c r="P41" s="53" t="e">
        <f t="shared" si="26"/>
        <v>#N/A</v>
      </c>
      <c r="Q41" s="53" t="e">
        <f t="shared" si="6"/>
        <v>#NUM!</v>
      </c>
      <c r="R41" s="53" t="e">
        <f t="shared" si="7"/>
        <v>#NUM!</v>
      </c>
      <c r="S41" s="53" t="e">
        <f t="shared" si="8"/>
        <v>#NUM!</v>
      </c>
      <c r="T41" s="53" t="e">
        <f t="shared" si="9"/>
        <v>#NUM!</v>
      </c>
      <c r="U41" s="53" t="e">
        <f t="shared" si="10"/>
        <v>#N/A</v>
      </c>
      <c r="V41" s="53" t="e">
        <f t="shared" si="11"/>
        <v>#NUM!</v>
      </c>
      <c r="W41" s="53" t="e">
        <f t="shared" si="12"/>
        <v>#NUM!</v>
      </c>
      <c r="X41" s="53" t="e">
        <f t="shared" si="13"/>
        <v>#NUM!</v>
      </c>
      <c r="Y41" s="53" t="e">
        <f t="shared" si="14"/>
        <v>#NUM!</v>
      </c>
      <c r="Z41" s="53" t="e">
        <f t="shared" si="15"/>
        <v>#N/A</v>
      </c>
      <c r="AA41" s="53" t="e">
        <f t="shared" si="16"/>
        <v>#NUM!</v>
      </c>
      <c r="AB41" s="53" t="e">
        <f t="shared" si="17"/>
        <v>#NUM!</v>
      </c>
      <c r="AC41" s="53" t="e">
        <f t="shared" si="18"/>
        <v>#NUM!</v>
      </c>
      <c r="AD41" s="53" t="e">
        <f t="shared" si="19"/>
        <v>#NUM!</v>
      </c>
      <c r="AE41" s="53" t="e">
        <f t="shared" si="20"/>
        <v>#NUM!</v>
      </c>
      <c r="AF41" s="53" t="e">
        <f t="shared" si="21"/>
        <v>#N/A</v>
      </c>
      <c r="AG41" s="53" t="e">
        <f t="shared" si="22"/>
        <v>#NUM!</v>
      </c>
      <c r="AH41" s="53" t="e">
        <f t="shared" si="23"/>
        <v>#NUM!</v>
      </c>
      <c r="AI41" s="53" t="e">
        <f t="shared" si="24"/>
        <v>#NUM!</v>
      </c>
      <c r="AJ41" s="53" t="e">
        <f t="shared" si="25"/>
        <v>#N/A</v>
      </c>
    </row>
    <row r="42" spans="1:36" ht="12.95" customHeight="1" x14ac:dyDescent="0.15">
      <c r="A42" s="52"/>
      <c r="B42" s="108"/>
      <c r="C42" s="108"/>
      <c r="D42" s="52"/>
      <c r="E42" s="52"/>
      <c r="F42" s="4" t="str">
        <f t="shared" si="0"/>
        <v/>
      </c>
      <c r="G42" s="52"/>
      <c r="H42" s="52"/>
      <c r="I42" s="52"/>
      <c r="K42" s="53" t="e">
        <f t="shared" si="1"/>
        <v>#NUM!</v>
      </c>
      <c r="L42" s="53" t="e">
        <f t="shared" si="2"/>
        <v>#NUM!</v>
      </c>
      <c r="M42" s="53" t="e">
        <f t="shared" si="3"/>
        <v>#NUM!</v>
      </c>
      <c r="N42" s="53" t="e">
        <f t="shared" si="4"/>
        <v>#NUM!</v>
      </c>
      <c r="O42" s="53" t="e">
        <f t="shared" si="5"/>
        <v>#NUM!</v>
      </c>
      <c r="P42" s="53" t="e">
        <f t="shared" si="26"/>
        <v>#N/A</v>
      </c>
      <c r="Q42" s="53" t="e">
        <f t="shared" si="6"/>
        <v>#NUM!</v>
      </c>
      <c r="R42" s="53" t="e">
        <f t="shared" si="7"/>
        <v>#NUM!</v>
      </c>
      <c r="S42" s="53" t="e">
        <f t="shared" si="8"/>
        <v>#NUM!</v>
      </c>
      <c r="T42" s="53" t="e">
        <f t="shared" si="9"/>
        <v>#NUM!</v>
      </c>
      <c r="U42" s="53" t="e">
        <f t="shared" si="10"/>
        <v>#N/A</v>
      </c>
      <c r="V42" s="53" t="e">
        <f t="shared" si="11"/>
        <v>#NUM!</v>
      </c>
      <c r="W42" s="53" t="e">
        <f t="shared" si="12"/>
        <v>#NUM!</v>
      </c>
      <c r="X42" s="53" t="e">
        <f t="shared" si="13"/>
        <v>#NUM!</v>
      </c>
      <c r="Y42" s="53" t="e">
        <f t="shared" si="14"/>
        <v>#NUM!</v>
      </c>
      <c r="Z42" s="53" t="e">
        <f t="shared" si="15"/>
        <v>#N/A</v>
      </c>
      <c r="AA42" s="53" t="e">
        <f t="shared" si="16"/>
        <v>#NUM!</v>
      </c>
      <c r="AB42" s="53" t="e">
        <f t="shared" si="17"/>
        <v>#NUM!</v>
      </c>
      <c r="AC42" s="53" t="e">
        <f t="shared" si="18"/>
        <v>#NUM!</v>
      </c>
      <c r="AD42" s="53" t="e">
        <f t="shared" si="19"/>
        <v>#NUM!</v>
      </c>
      <c r="AE42" s="53" t="e">
        <f t="shared" si="20"/>
        <v>#NUM!</v>
      </c>
      <c r="AF42" s="53" t="e">
        <f t="shared" si="21"/>
        <v>#N/A</v>
      </c>
      <c r="AG42" s="53" t="e">
        <f t="shared" si="22"/>
        <v>#NUM!</v>
      </c>
      <c r="AH42" s="53" t="e">
        <f t="shared" si="23"/>
        <v>#NUM!</v>
      </c>
      <c r="AI42" s="53" t="e">
        <f t="shared" si="24"/>
        <v>#NUM!</v>
      </c>
      <c r="AJ42" s="53" t="e">
        <f t="shared" si="25"/>
        <v>#N/A</v>
      </c>
    </row>
    <row r="43" spans="1:36" ht="12.95" customHeight="1" x14ac:dyDescent="0.15">
      <c r="A43" s="52"/>
      <c r="B43" s="108"/>
      <c r="C43" s="108"/>
      <c r="D43" s="52"/>
      <c r="E43" s="52"/>
      <c r="F43" s="4" t="str">
        <f t="shared" si="0"/>
        <v/>
      </c>
      <c r="G43" s="52"/>
      <c r="H43" s="52"/>
      <c r="I43" s="52"/>
      <c r="K43" s="53" t="e">
        <f t="shared" si="1"/>
        <v>#NUM!</v>
      </c>
      <c r="L43" s="53" t="e">
        <f t="shared" si="2"/>
        <v>#NUM!</v>
      </c>
      <c r="M43" s="53" t="e">
        <f t="shared" si="3"/>
        <v>#NUM!</v>
      </c>
      <c r="N43" s="53" t="e">
        <f t="shared" si="4"/>
        <v>#NUM!</v>
      </c>
      <c r="O43" s="53" t="e">
        <f t="shared" si="5"/>
        <v>#NUM!</v>
      </c>
      <c r="P43" s="53" t="e">
        <f t="shared" si="26"/>
        <v>#N/A</v>
      </c>
      <c r="Q43" s="53" t="e">
        <f t="shared" si="6"/>
        <v>#NUM!</v>
      </c>
      <c r="R43" s="53" t="e">
        <f t="shared" si="7"/>
        <v>#NUM!</v>
      </c>
      <c r="S43" s="53" t="e">
        <f t="shared" si="8"/>
        <v>#NUM!</v>
      </c>
      <c r="T43" s="53" t="e">
        <f t="shared" si="9"/>
        <v>#NUM!</v>
      </c>
      <c r="U43" s="53" t="e">
        <f t="shared" si="10"/>
        <v>#N/A</v>
      </c>
      <c r="V43" s="53" t="e">
        <f t="shared" si="11"/>
        <v>#NUM!</v>
      </c>
      <c r="W43" s="53" t="e">
        <f t="shared" si="12"/>
        <v>#NUM!</v>
      </c>
      <c r="X43" s="53" t="e">
        <f t="shared" si="13"/>
        <v>#NUM!</v>
      </c>
      <c r="Y43" s="53" t="e">
        <f t="shared" si="14"/>
        <v>#NUM!</v>
      </c>
      <c r="Z43" s="53" t="e">
        <f t="shared" si="15"/>
        <v>#N/A</v>
      </c>
      <c r="AA43" s="53" t="e">
        <f t="shared" si="16"/>
        <v>#NUM!</v>
      </c>
      <c r="AB43" s="53" t="e">
        <f t="shared" si="17"/>
        <v>#NUM!</v>
      </c>
      <c r="AC43" s="53" t="e">
        <f t="shared" si="18"/>
        <v>#NUM!</v>
      </c>
      <c r="AD43" s="53" t="e">
        <f t="shared" si="19"/>
        <v>#NUM!</v>
      </c>
      <c r="AE43" s="53" t="e">
        <f t="shared" si="20"/>
        <v>#NUM!</v>
      </c>
      <c r="AF43" s="53" t="e">
        <f t="shared" si="21"/>
        <v>#N/A</v>
      </c>
      <c r="AG43" s="53" t="e">
        <f t="shared" si="22"/>
        <v>#NUM!</v>
      </c>
      <c r="AH43" s="53" t="e">
        <f t="shared" si="23"/>
        <v>#NUM!</v>
      </c>
      <c r="AI43" s="53" t="e">
        <f t="shared" si="24"/>
        <v>#NUM!</v>
      </c>
      <c r="AJ43" s="5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52" t="s">
        <v>18</v>
      </c>
      <c r="D46" s="52" t="s">
        <v>19</v>
      </c>
      <c r="E46" s="52" t="s">
        <v>20</v>
      </c>
      <c r="F46" s="10"/>
      <c r="G46" s="5" t="s">
        <v>21</v>
      </c>
      <c r="H46" s="12"/>
      <c r="I46" s="116" t="s">
        <v>79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18</v>
      </c>
      <c r="D48" s="14" t="str">
        <f>IF(D47&gt;0,ROUND(SUMIF(G4:G43,"*下層*",E4:E43)/D47,0),"")</f>
        <v/>
      </c>
      <c r="E48" s="14">
        <f>ROUND(SUM(E4:E43)/E47,0)</f>
        <v>18</v>
      </c>
      <c r="F48" s="13"/>
      <c r="G48" s="15">
        <f>C48</f>
        <v>18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24</v>
      </c>
      <c r="D49" s="14" t="str">
        <f>IF(D47&gt;0,ROUND(SUMIF(G4:G43,"*下層*",D4:D43)/D47,0),"")</f>
        <v/>
      </c>
      <c r="E49" s="14">
        <f>ROUND(SUM(D4:D43)/E47,0)</f>
        <v>24</v>
      </c>
      <c r="F49" s="13"/>
      <c r="G49" s="15">
        <f>C49</f>
        <v>24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6.1999999999999993</v>
      </c>
      <c r="D50" s="16">
        <f>SUMIF(G4:G43,"*下層*",F4:F43)</f>
        <v>0</v>
      </c>
      <c r="E50" s="4">
        <f>SUM(F4:F43)</f>
        <v>6.1999999999999993</v>
      </c>
      <c r="F50" s="13"/>
      <c r="G50" s="17">
        <f>C50*100</f>
        <v>619.99999999999989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形状比＝75、Sr＝15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52" t="s">
        <v>18</v>
      </c>
      <c r="D53" s="52" t="s">
        <v>19</v>
      </c>
      <c r="E53" s="5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1.17</v>
      </c>
      <c r="D57" s="16">
        <f>SUMIF(H4:H43,"▲",F4:F43)</f>
        <v>0</v>
      </c>
      <c r="E57" s="16">
        <f>SUM(C57:D57)</f>
        <v>1.17</v>
      </c>
      <c r="F57" s="13"/>
      <c r="G57" s="19">
        <f>C57*100</f>
        <v>117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52" t="s">
        <v>18</v>
      </c>
      <c r="D60" s="52" t="s">
        <v>19</v>
      </c>
      <c r="E60" s="5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28.6</v>
      </c>
      <c r="D61" s="20" t="str">
        <f>IF(D47&gt;0,ROUND(D54/D47*100,1),"")</f>
        <v/>
      </c>
      <c r="E61" s="20">
        <f>ROUND(E54/E47*100,1)</f>
        <v>28.6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18.899999999999999</v>
      </c>
      <c r="D62" s="20" t="str">
        <f>IF(D47&gt;0,ROUND(D57/D50*100,1),"")</f>
        <v/>
      </c>
      <c r="E62" s="20">
        <f>ROUND(E57/E50*100,1)</f>
        <v>18.899999999999999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52" t="s">
        <v>18</v>
      </c>
      <c r="D65" s="52" t="s">
        <v>19</v>
      </c>
      <c r="E65" s="5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5.0299999999999994</v>
      </c>
      <c r="D69" s="16" t="str">
        <f>IF(D66&gt;0,D50-D57,"")</f>
        <v/>
      </c>
      <c r="E69" s="4">
        <f>SUM(C69:D69)</f>
        <v>5.0299999999999994</v>
      </c>
      <c r="F69" s="13"/>
      <c r="G69" s="17">
        <f>C69*100</f>
        <v>502.99999999999994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形状比＝76、Sr＝17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</mergeCells>
  <phoneticPr fontId="3"/>
  <conditionalFormatting sqref="K4:K43">
    <cfRule type="expression" dxfId="799" priority="16" stopIfTrue="1">
      <formula>AND(($H4="スギ"),(#REF!&lt;12))</formula>
    </cfRule>
  </conditionalFormatting>
  <conditionalFormatting sqref="L4:L43">
    <cfRule type="expression" dxfId="798" priority="15" stopIfTrue="1">
      <formula>AND(($H4="スギ"),(#REF!&lt;22),(#REF!&gt;=12))</formula>
    </cfRule>
  </conditionalFormatting>
  <conditionalFormatting sqref="M4:M43">
    <cfRule type="expression" dxfId="797" priority="14" stopIfTrue="1">
      <formula>AND(($H4="スギ"),(#REF!&lt;32),(#REF!&gt;=22))</formula>
    </cfRule>
  </conditionalFormatting>
  <conditionalFormatting sqref="N4:N43">
    <cfRule type="expression" dxfId="796" priority="13" stopIfTrue="1">
      <formula>AND(($H4="スギ"),(#REF!&lt;42),(#REF!&gt;=32))</formula>
    </cfRule>
  </conditionalFormatting>
  <conditionalFormatting sqref="U4:U43 Z4:AF43 AJ4:AJ43 O4:P43">
    <cfRule type="expression" dxfId="795" priority="12" stopIfTrue="1">
      <formula>AND(($H4="スギ"),(#REF!&gt;=42))</formula>
    </cfRule>
  </conditionalFormatting>
  <conditionalFormatting sqref="Q4:Q43 AA4:AA43">
    <cfRule type="expression" dxfId="794" priority="11" stopIfTrue="1">
      <formula>AND(($H4="ヒノキ"),(#REF!&lt;12))</formula>
    </cfRule>
  </conditionalFormatting>
  <conditionalFormatting sqref="R4:R43 AB4:AE43">
    <cfRule type="expression" dxfId="793" priority="10" stopIfTrue="1">
      <formula>AND(($H4="ヒノキ"),(#REF!&lt;22),(#REF!&gt;=12))</formula>
    </cfRule>
  </conditionalFormatting>
  <conditionalFormatting sqref="S4:S43">
    <cfRule type="expression" dxfId="792" priority="9" stopIfTrue="1">
      <formula>AND(($H4="ヒノキ"),(#REF!&lt;32),(#REF!&gt;=22))</formula>
    </cfRule>
  </conditionalFormatting>
  <conditionalFormatting sqref="T4:U43 Z4:AF43 AJ4:AJ43">
    <cfRule type="expression" dxfId="791" priority="8" stopIfTrue="1">
      <formula>AND(($H4="ヒノキ"),(#REF!&gt;=32))</formula>
    </cfRule>
  </conditionalFormatting>
  <conditionalFormatting sqref="V4:V43 AA4:AA43">
    <cfRule type="expression" dxfId="790" priority="7" stopIfTrue="1">
      <formula>AND(($H4="アカマツ"),(#REF!&lt;12))</formula>
    </cfRule>
  </conditionalFormatting>
  <conditionalFormatting sqref="W4:W43 AB4:AB43">
    <cfRule type="expression" dxfId="789" priority="6" stopIfTrue="1">
      <formula>AND(($H4="アカマツ"),(#REF!&lt;22),(#REF!&gt;=12))</formula>
    </cfRule>
  </conditionalFormatting>
  <conditionalFormatting sqref="X4:X43 AC4:AC43">
    <cfRule type="expression" dxfId="788" priority="5" stopIfTrue="1">
      <formula>AND(($H4="アカマツ"),(#REF!&lt;42),(#REF!&gt;=22))</formula>
    </cfRule>
  </conditionalFormatting>
  <conditionalFormatting sqref="Y4:AF43 AJ4:AJ43">
    <cfRule type="expression" dxfId="787" priority="4" stopIfTrue="1">
      <formula>AND(($H4="アカマツ"),(#REF!&gt;=42))</formula>
    </cfRule>
  </conditionalFormatting>
  <conditionalFormatting sqref="AG4:AG43">
    <cfRule type="expression" dxfId="786" priority="3" stopIfTrue="1">
      <formula>AND(($H4&lt;&gt;"スギ"),($H4&lt;&gt;"ヒノキ"),($H4&lt;&gt;"アカマツ"),(#REF!&lt;12))</formula>
    </cfRule>
  </conditionalFormatting>
  <conditionalFormatting sqref="AH4:AH43">
    <cfRule type="expression" dxfId="7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B050"/>
  </sheetPr>
  <dimension ref="A1:AJ120"/>
  <sheetViews>
    <sheetView showGridLines="0" view="pageBreakPreview" topLeftCell="A22" zoomScaleNormal="85" zoomScaleSheetLayoutView="100" workbookViewId="0">
      <selection activeCell="I7" sqref="I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196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1</v>
      </c>
      <c r="B4" s="108" t="s">
        <v>54</v>
      </c>
      <c r="C4" s="108"/>
      <c r="D4" s="82">
        <v>24</v>
      </c>
      <c r="E4" s="82">
        <v>16</v>
      </c>
      <c r="F4" s="4">
        <f t="shared" ref="F4:F43" si="0">IF(D4&gt;0,IF(B4="スギ",P4,IF(B4="ヒノキ",U4,IF(B4="アカマツ",Z4,IF(B4="カラマツ",AF4,AJ4)))),"")</f>
        <v>0.35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0.32</v>
      </c>
      <c r="L4" s="83">
        <f t="shared" ref="L4:L43" si="2">ROUND(10^(-5+0.73504+1.83346*LOG(D4)+1.06569*LOG(E4)),2)</f>
        <v>0.35</v>
      </c>
      <c r="M4" s="83">
        <f t="shared" ref="M4:M43" si="3">ROUND(10^(-5+0.71514+1.74357*LOG(D4)+1.17719*LOG(E4)),2)</f>
        <v>0.35</v>
      </c>
      <c r="N4" s="83">
        <f t="shared" ref="N4:N43" si="4">ROUND(10^(-5+0.82956+1.76381*LOG(D4)+1.06412*LOG(E4)),2)</f>
        <v>0.35</v>
      </c>
      <c r="O4" s="83">
        <f t="shared" ref="O4:O43" si="5">ROUND(10^(-5+0.88226+1.79204*LOG(D4)+0.99303*LOG(E4)),2)</f>
        <v>0.36</v>
      </c>
      <c r="P4" s="83">
        <f>HLOOKUP($D4,K$3:O$43,MATCH($A4,$A$3:$A$43,0),1)</f>
        <v>0.35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0.32</v>
      </c>
      <c r="R4" s="83">
        <f t="shared" ref="R4:R43" si="7">ROUND(10^(1.905709*LOG(D4)+1.011385*LOG(E4)-4.293729),2)</f>
        <v>0.36</v>
      </c>
      <c r="S4" s="83">
        <f t="shared" ref="S4:S43" si="8">ROUND(10^(1.771888*LOG(D4)+1.138415*LOG(E4)-4.271259),2)</f>
        <v>0.35</v>
      </c>
      <c r="T4" s="83">
        <f t="shared" ref="T4:T43" si="9">ROUND(10^(1.671519*LOG(D4)+1.363617*LOG(E4)-4.404407),2)</f>
        <v>0.35</v>
      </c>
      <c r="U4" s="83">
        <f t="shared" ref="U4:U43" si="10">HLOOKUP($D4,Q$3:T$43,MATCH($A4,$A$3:$A$43,0),1)</f>
        <v>0.35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83">
        <f t="shared" ref="W4:W43" si="12">ROUND(10^(-4.155639+1.847898*LOG(D4)+0.951955*LOG(E4)),2)</f>
        <v>0.35</v>
      </c>
      <c r="X4" s="83">
        <f t="shared" ref="X4:X43" si="13">ROUND(10^(-4.194535+1.804172*LOG(D4)+1.034248*LOG(E4)),2)</f>
        <v>0.35</v>
      </c>
      <c r="Y4" s="83">
        <f t="shared" ref="Y4:Y43" si="14">ROUND(10^(-4.42347+2.006485*LOG(D4)+0.967757*LOG(E4)),2)</f>
        <v>0.32</v>
      </c>
      <c r="Z4" s="83">
        <f t="shared" ref="Z4:Z43" si="15">HLOOKUP($D4,V$3:Y$43,MATCH($A4,$A$3:$A$43,0),1)</f>
        <v>0.35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83">
        <f t="shared" ref="AB4:AB43" si="17">ROUND(10^(1.979213*LOG(D4)+0.998347*LOG(E4)-4.369281),2)</f>
        <v>0.37</v>
      </c>
      <c r="AC4" s="83">
        <f t="shared" ref="AC4:AC43" si="18">ROUND(10^(1.904401*LOG(D4)+1.062478*LOG(E4)-4.348104),2)</f>
        <v>0.36</v>
      </c>
      <c r="AD4" s="83">
        <f t="shared" ref="AD4:AD43" si="19">ROUND(10^(1.640825*LOG(D4)+1.080387*LOG(E4)-3.976731),2)</f>
        <v>0.39</v>
      </c>
      <c r="AE4" s="83">
        <f t="shared" ref="AE4:AE43" si="20">ROUND(10^(1.90887*LOG(D4)+1.088002*LOG(E4)-4.431495),2)</f>
        <v>0.33</v>
      </c>
      <c r="AF4" s="83">
        <f t="shared" ref="AF4:AF43" si="21">HLOOKUP($D4,AA$3:AE$43,MATCH($A4,$A$3:$A$43,0),1)</f>
        <v>0.36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83">
        <f t="shared" ref="AH4:AH43" si="23">ROUND(10^(1.93813902*LOG(D4)+0.96697002*LOG(E4)-4.32216295),2)</f>
        <v>0.33</v>
      </c>
      <c r="AI4" s="83">
        <f t="shared" ref="AI4:AI43" si="24">ROUND(10^(1.82464098*LOG(D4)+0.97625989*LOG(E4)-4.15096808),2)</f>
        <v>0.35</v>
      </c>
      <c r="AJ4" s="83">
        <f t="shared" ref="AJ4:AJ43" si="25">HLOOKUP($D4,AG$3:AI$43,MATCH($A4,$A$3:$A$43,0),1)</f>
        <v>0.33</v>
      </c>
    </row>
    <row r="5" spans="1:36" ht="12.95" customHeight="1" x14ac:dyDescent="0.15">
      <c r="A5" s="82">
        <v>2</v>
      </c>
      <c r="B5" s="108" t="s">
        <v>54</v>
      </c>
      <c r="C5" s="108"/>
      <c r="D5" s="82">
        <v>24</v>
      </c>
      <c r="E5" s="82">
        <v>17</v>
      </c>
      <c r="F5" s="4">
        <f t="shared" si="0"/>
        <v>0.37</v>
      </c>
      <c r="G5" s="5"/>
      <c r="H5" s="82"/>
      <c r="I5" s="82"/>
      <c r="J5" s="1" t="s">
        <v>15</v>
      </c>
      <c r="K5" s="83">
        <f t="shared" si="1"/>
        <v>0.34</v>
      </c>
      <c r="L5" s="83">
        <f t="shared" si="2"/>
        <v>0.38</v>
      </c>
      <c r="M5" s="83">
        <f t="shared" si="3"/>
        <v>0.37</v>
      </c>
      <c r="N5" s="83">
        <f t="shared" si="4"/>
        <v>0.37</v>
      </c>
      <c r="O5" s="83">
        <f t="shared" si="5"/>
        <v>0.38</v>
      </c>
      <c r="P5" s="83">
        <f t="shared" ref="P5:P43" si="26">HLOOKUP($D5,K$3:O$43,MATCH(A5,$A$3:$A$43,0),1)</f>
        <v>0.37</v>
      </c>
      <c r="Q5" s="83">
        <f t="shared" si="6"/>
        <v>0.34</v>
      </c>
      <c r="R5" s="83">
        <f t="shared" si="7"/>
        <v>0.38</v>
      </c>
      <c r="S5" s="83">
        <f t="shared" si="8"/>
        <v>0.38</v>
      </c>
      <c r="T5" s="83">
        <f t="shared" si="9"/>
        <v>0.38</v>
      </c>
      <c r="U5" s="83">
        <f t="shared" si="10"/>
        <v>0.38</v>
      </c>
      <c r="V5" s="83">
        <f t="shared" si="11"/>
        <v>0.4</v>
      </c>
      <c r="W5" s="83">
        <f t="shared" si="12"/>
        <v>0.37</v>
      </c>
      <c r="X5" s="83">
        <f t="shared" si="13"/>
        <v>0.37</v>
      </c>
      <c r="Y5" s="83">
        <f t="shared" si="14"/>
        <v>0.34</v>
      </c>
      <c r="Z5" s="83">
        <f t="shared" si="15"/>
        <v>0.37</v>
      </c>
      <c r="AA5" s="83">
        <f t="shared" si="16"/>
        <v>0.33</v>
      </c>
      <c r="AB5" s="83">
        <f t="shared" si="17"/>
        <v>0.39</v>
      </c>
      <c r="AC5" s="83">
        <f t="shared" si="18"/>
        <v>0.39</v>
      </c>
      <c r="AD5" s="83">
        <f t="shared" si="19"/>
        <v>0.41</v>
      </c>
      <c r="AE5" s="83">
        <f t="shared" si="20"/>
        <v>0.35</v>
      </c>
      <c r="AF5" s="83">
        <f t="shared" si="21"/>
        <v>0.39</v>
      </c>
      <c r="AG5" s="83">
        <f t="shared" si="22"/>
        <v>0.33</v>
      </c>
      <c r="AH5" s="83">
        <f t="shared" si="23"/>
        <v>0.35</v>
      </c>
      <c r="AI5" s="83">
        <f t="shared" si="24"/>
        <v>0.37</v>
      </c>
      <c r="AJ5" s="83">
        <f t="shared" si="25"/>
        <v>0.35</v>
      </c>
    </row>
    <row r="6" spans="1:36" ht="12.95" customHeight="1" x14ac:dyDescent="0.15">
      <c r="A6" s="82">
        <v>3</v>
      </c>
      <c r="B6" s="108" t="s">
        <v>54</v>
      </c>
      <c r="C6" s="108"/>
      <c r="D6" s="82">
        <v>12</v>
      </c>
      <c r="E6" s="82">
        <v>12</v>
      </c>
      <c r="F6" s="4">
        <f t="shared" si="0"/>
        <v>7.0000000000000007E-2</v>
      </c>
      <c r="G6" s="82"/>
      <c r="H6" s="82" t="s">
        <v>65</v>
      </c>
      <c r="I6" s="82" t="s">
        <v>299</v>
      </c>
      <c r="J6" s="1" t="s">
        <v>15</v>
      </c>
      <c r="K6" s="83">
        <f t="shared" si="1"/>
        <v>7.0000000000000007E-2</v>
      </c>
      <c r="L6" s="83">
        <f t="shared" si="2"/>
        <v>7.0000000000000007E-2</v>
      </c>
      <c r="M6" s="83">
        <f t="shared" si="3"/>
        <v>7.0000000000000007E-2</v>
      </c>
      <c r="N6" s="83">
        <f t="shared" si="4"/>
        <v>0.08</v>
      </c>
      <c r="O6" s="83">
        <f t="shared" si="5"/>
        <v>0.08</v>
      </c>
      <c r="P6" s="83">
        <f t="shared" si="26"/>
        <v>7.0000000000000007E-2</v>
      </c>
      <c r="Q6" s="83">
        <f t="shared" si="6"/>
        <v>7.0000000000000007E-2</v>
      </c>
      <c r="R6" s="83">
        <f t="shared" si="7"/>
        <v>7.0000000000000007E-2</v>
      </c>
      <c r="S6" s="83">
        <f t="shared" si="8"/>
        <v>7.0000000000000007E-2</v>
      </c>
      <c r="T6" s="83">
        <f t="shared" si="9"/>
        <v>7.0000000000000007E-2</v>
      </c>
      <c r="U6" s="83">
        <f t="shared" si="10"/>
        <v>7.0000000000000007E-2</v>
      </c>
      <c r="V6" s="83">
        <f t="shared" si="11"/>
        <v>7.0000000000000007E-2</v>
      </c>
      <c r="W6" s="83">
        <f t="shared" si="12"/>
        <v>7.0000000000000007E-2</v>
      </c>
      <c r="X6" s="83">
        <f t="shared" si="13"/>
        <v>7.0000000000000007E-2</v>
      </c>
      <c r="Y6" s="83">
        <f t="shared" si="14"/>
        <v>0.06</v>
      </c>
      <c r="Z6" s="83">
        <f t="shared" si="15"/>
        <v>7.0000000000000007E-2</v>
      </c>
      <c r="AA6" s="83">
        <f t="shared" si="16"/>
        <v>7.0000000000000007E-2</v>
      </c>
      <c r="AB6" s="83">
        <f t="shared" si="17"/>
        <v>7.0000000000000007E-2</v>
      </c>
      <c r="AC6" s="83">
        <f t="shared" si="18"/>
        <v>7.0000000000000007E-2</v>
      </c>
      <c r="AD6" s="83">
        <f t="shared" si="19"/>
        <v>0.09</v>
      </c>
      <c r="AE6" s="83">
        <f t="shared" si="20"/>
        <v>0.06</v>
      </c>
      <c r="AF6" s="83">
        <f t="shared" si="21"/>
        <v>7.0000000000000007E-2</v>
      </c>
      <c r="AG6" s="83">
        <f t="shared" si="22"/>
        <v>0.06</v>
      </c>
      <c r="AH6" s="83">
        <f t="shared" si="23"/>
        <v>7.0000000000000007E-2</v>
      </c>
      <c r="AI6" s="83">
        <f t="shared" si="24"/>
        <v>7.0000000000000007E-2</v>
      </c>
      <c r="AJ6" s="83">
        <f t="shared" si="25"/>
        <v>7.0000000000000007E-2</v>
      </c>
    </row>
    <row r="7" spans="1:36" ht="12.95" customHeight="1" x14ac:dyDescent="0.15">
      <c r="A7" s="82">
        <v>4</v>
      </c>
      <c r="B7" s="108" t="s">
        <v>54</v>
      </c>
      <c r="C7" s="108"/>
      <c r="D7" s="82">
        <v>20</v>
      </c>
      <c r="E7" s="82">
        <v>16</v>
      </c>
      <c r="F7" s="4">
        <f t="shared" si="0"/>
        <v>0.25</v>
      </c>
      <c r="G7" s="5" t="s">
        <v>72</v>
      </c>
      <c r="H7" s="82"/>
      <c r="I7" s="82"/>
      <c r="J7" s="1" t="s">
        <v>15</v>
      </c>
      <c r="K7" s="83">
        <f t="shared" si="1"/>
        <v>0.23</v>
      </c>
      <c r="L7" s="83">
        <f t="shared" si="2"/>
        <v>0.25</v>
      </c>
      <c r="M7" s="83">
        <f t="shared" si="3"/>
        <v>0.25</v>
      </c>
      <c r="N7" s="83">
        <f t="shared" si="4"/>
        <v>0.25</v>
      </c>
      <c r="O7" s="83">
        <f t="shared" si="5"/>
        <v>0.26</v>
      </c>
      <c r="P7" s="83">
        <f t="shared" si="26"/>
        <v>0.25</v>
      </c>
      <c r="Q7" s="83">
        <f t="shared" si="6"/>
        <v>0.23</v>
      </c>
      <c r="R7" s="83">
        <f t="shared" si="7"/>
        <v>0.25</v>
      </c>
      <c r="S7" s="83">
        <f t="shared" si="8"/>
        <v>0.25</v>
      </c>
      <c r="T7" s="83">
        <f t="shared" si="9"/>
        <v>0.26</v>
      </c>
      <c r="U7" s="83">
        <f t="shared" si="10"/>
        <v>0.25</v>
      </c>
      <c r="V7" s="83">
        <f t="shared" si="11"/>
        <v>0.26</v>
      </c>
      <c r="W7" s="83">
        <f t="shared" si="12"/>
        <v>0.25</v>
      </c>
      <c r="X7" s="83">
        <f t="shared" si="13"/>
        <v>0.25</v>
      </c>
      <c r="Y7" s="83">
        <f t="shared" si="14"/>
        <v>0.23</v>
      </c>
      <c r="Z7" s="83">
        <f t="shared" si="15"/>
        <v>0.25</v>
      </c>
      <c r="AA7" s="83">
        <f t="shared" si="16"/>
        <v>0.22</v>
      </c>
      <c r="AB7" s="83">
        <f t="shared" si="17"/>
        <v>0.26</v>
      </c>
      <c r="AC7" s="83">
        <f t="shared" si="18"/>
        <v>0.26</v>
      </c>
      <c r="AD7" s="83">
        <f t="shared" si="19"/>
        <v>0.28999999999999998</v>
      </c>
      <c r="AE7" s="83">
        <f t="shared" si="20"/>
        <v>0.23</v>
      </c>
      <c r="AF7" s="83">
        <f t="shared" si="21"/>
        <v>0.26</v>
      </c>
      <c r="AG7" s="83">
        <f t="shared" si="22"/>
        <v>0.22</v>
      </c>
      <c r="AH7" s="83">
        <f t="shared" si="23"/>
        <v>0.23</v>
      </c>
      <c r="AI7" s="83">
        <f t="shared" si="24"/>
        <v>0.25</v>
      </c>
      <c r="AJ7" s="83">
        <f t="shared" si="25"/>
        <v>0.23</v>
      </c>
    </row>
    <row r="8" spans="1:36" ht="12.95" customHeight="1" x14ac:dyDescent="0.15">
      <c r="A8" s="82">
        <v>5</v>
      </c>
      <c r="B8" s="108" t="s">
        <v>54</v>
      </c>
      <c r="C8" s="108"/>
      <c r="D8" s="82">
        <v>16</v>
      </c>
      <c r="E8" s="82">
        <v>13</v>
      </c>
      <c r="F8" s="4">
        <f t="shared" si="0"/>
        <v>0.13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0.13</v>
      </c>
      <c r="L8" s="83">
        <f t="shared" si="2"/>
        <v>0.13</v>
      </c>
      <c r="M8" s="83">
        <f t="shared" si="3"/>
        <v>0.13</v>
      </c>
      <c r="N8" s="83">
        <f t="shared" si="4"/>
        <v>0.14000000000000001</v>
      </c>
      <c r="O8" s="83">
        <f t="shared" si="5"/>
        <v>0.14000000000000001</v>
      </c>
      <c r="P8" s="83">
        <f t="shared" si="26"/>
        <v>0.13</v>
      </c>
      <c r="Q8" s="83">
        <f t="shared" si="6"/>
        <v>0.13</v>
      </c>
      <c r="R8" s="83">
        <f t="shared" si="7"/>
        <v>0.13</v>
      </c>
      <c r="S8" s="83">
        <f t="shared" si="8"/>
        <v>0.14000000000000001</v>
      </c>
      <c r="T8" s="83">
        <f t="shared" si="9"/>
        <v>0.13</v>
      </c>
      <c r="U8" s="83">
        <f t="shared" si="10"/>
        <v>0.13</v>
      </c>
      <c r="V8" s="83">
        <f t="shared" si="11"/>
        <v>0.14000000000000001</v>
      </c>
      <c r="W8" s="83">
        <f t="shared" si="12"/>
        <v>0.13</v>
      </c>
      <c r="X8" s="83">
        <f t="shared" si="13"/>
        <v>0.13</v>
      </c>
      <c r="Y8" s="83">
        <f t="shared" si="14"/>
        <v>0.12</v>
      </c>
      <c r="Z8" s="83">
        <f t="shared" si="15"/>
        <v>0.13</v>
      </c>
      <c r="AA8" s="83">
        <f t="shared" si="16"/>
        <v>0.12</v>
      </c>
      <c r="AB8" s="83">
        <f t="shared" si="17"/>
        <v>0.13</v>
      </c>
      <c r="AC8" s="83">
        <f t="shared" si="18"/>
        <v>0.13</v>
      </c>
      <c r="AD8" s="83">
        <f t="shared" si="19"/>
        <v>0.16</v>
      </c>
      <c r="AE8" s="83">
        <f t="shared" si="20"/>
        <v>0.12</v>
      </c>
      <c r="AF8" s="83">
        <f t="shared" si="21"/>
        <v>0.13</v>
      </c>
      <c r="AG8" s="83">
        <f t="shared" si="22"/>
        <v>0.12</v>
      </c>
      <c r="AH8" s="83">
        <f t="shared" si="23"/>
        <v>0.12</v>
      </c>
      <c r="AI8" s="83">
        <f t="shared" si="24"/>
        <v>0.14000000000000001</v>
      </c>
      <c r="AJ8" s="83">
        <f t="shared" si="25"/>
        <v>0.12</v>
      </c>
    </row>
    <row r="9" spans="1:36" ht="12.95" customHeight="1" x14ac:dyDescent="0.15">
      <c r="A9" s="82">
        <v>6</v>
      </c>
      <c r="B9" s="108" t="s">
        <v>54</v>
      </c>
      <c r="C9" s="108"/>
      <c r="D9" s="82">
        <v>20</v>
      </c>
      <c r="E9" s="82">
        <v>16</v>
      </c>
      <c r="F9" s="4">
        <f t="shared" si="0"/>
        <v>0.25</v>
      </c>
      <c r="G9" s="5" t="s">
        <v>72</v>
      </c>
      <c r="H9" s="82"/>
      <c r="I9" s="82"/>
      <c r="J9" s="1" t="s">
        <v>15</v>
      </c>
      <c r="K9" s="83">
        <f t="shared" si="1"/>
        <v>0.23</v>
      </c>
      <c r="L9" s="83">
        <f t="shared" si="2"/>
        <v>0.25</v>
      </c>
      <c r="M9" s="83">
        <f t="shared" si="3"/>
        <v>0.25</v>
      </c>
      <c r="N9" s="83">
        <f t="shared" si="4"/>
        <v>0.25</v>
      </c>
      <c r="O9" s="83">
        <f t="shared" si="5"/>
        <v>0.26</v>
      </c>
      <c r="P9" s="83">
        <f t="shared" si="26"/>
        <v>0.25</v>
      </c>
      <c r="Q9" s="83">
        <f t="shared" si="6"/>
        <v>0.23</v>
      </c>
      <c r="R9" s="83">
        <f t="shared" si="7"/>
        <v>0.25</v>
      </c>
      <c r="S9" s="83">
        <f t="shared" si="8"/>
        <v>0.25</v>
      </c>
      <c r="T9" s="83">
        <f t="shared" si="9"/>
        <v>0.26</v>
      </c>
      <c r="U9" s="83">
        <f t="shared" si="10"/>
        <v>0.25</v>
      </c>
      <c r="V9" s="83">
        <f t="shared" si="11"/>
        <v>0.26</v>
      </c>
      <c r="W9" s="83">
        <f t="shared" si="12"/>
        <v>0.25</v>
      </c>
      <c r="X9" s="83">
        <f t="shared" si="13"/>
        <v>0.25</v>
      </c>
      <c r="Y9" s="83">
        <f t="shared" si="14"/>
        <v>0.23</v>
      </c>
      <c r="Z9" s="83">
        <f t="shared" si="15"/>
        <v>0.25</v>
      </c>
      <c r="AA9" s="83">
        <f t="shared" si="16"/>
        <v>0.22</v>
      </c>
      <c r="AB9" s="83">
        <f t="shared" si="17"/>
        <v>0.26</v>
      </c>
      <c r="AC9" s="83">
        <f t="shared" si="18"/>
        <v>0.26</v>
      </c>
      <c r="AD9" s="83">
        <f t="shared" si="19"/>
        <v>0.28999999999999998</v>
      </c>
      <c r="AE9" s="83">
        <f t="shared" si="20"/>
        <v>0.23</v>
      </c>
      <c r="AF9" s="83">
        <f t="shared" si="21"/>
        <v>0.26</v>
      </c>
      <c r="AG9" s="83">
        <f t="shared" si="22"/>
        <v>0.22</v>
      </c>
      <c r="AH9" s="83">
        <f t="shared" si="23"/>
        <v>0.23</v>
      </c>
      <c r="AI9" s="83">
        <f t="shared" si="24"/>
        <v>0.25</v>
      </c>
      <c r="AJ9" s="83">
        <f t="shared" si="25"/>
        <v>0.23</v>
      </c>
    </row>
    <row r="10" spans="1:36" ht="12.95" customHeight="1" x14ac:dyDescent="0.15">
      <c r="A10" s="82">
        <v>7</v>
      </c>
      <c r="B10" s="108" t="s">
        <v>54</v>
      </c>
      <c r="C10" s="108"/>
      <c r="D10" s="82">
        <v>20</v>
      </c>
      <c r="E10" s="82">
        <v>17</v>
      </c>
      <c r="F10" s="4">
        <f t="shared" si="0"/>
        <v>0.27</v>
      </c>
      <c r="G10" s="5" t="s">
        <v>62</v>
      </c>
      <c r="H10" s="82" t="s">
        <v>65</v>
      </c>
      <c r="I10" s="5" t="s">
        <v>62</v>
      </c>
      <c r="J10" s="1" t="s">
        <v>15</v>
      </c>
      <c r="K10" s="83">
        <f t="shared" si="1"/>
        <v>0.25</v>
      </c>
      <c r="L10" s="83">
        <f t="shared" si="2"/>
        <v>0.27</v>
      </c>
      <c r="M10" s="83">
        <f t="shared" si="3"/>
        <v>0.27</v>
      </c>
      <c r="N10" s="83">
        <f t="shared" si="4"/>
        <v>0.27</v>
      </c>
      <c r="O10" s="83">
        <f t="shared" si="5"/>
        <v>0.27</v>
      </c>
      <c r="P10" s="83">
        <f t="shared" si="26"/>
        <v>0.27</v>
      </c>
      <c r="Q10" s="83">
        <f t="shared" si="6"/>
        <v>0.25</v>
      </c>
      <c r="R10" s="83">
        <f t="shared" si="7"/>
        <v>0.27</v>
      </c>
      <c r="S10" s="83">
        <f t="shared" si="8"/>
        <v>0.27</v>
      </c>
      <c r="T10" s="83">
        <f t="shared" si="9"/>
        <v>0.28000000000000003</v>
      </c>
      <c r="U10" s="83">
        <f t="shared" si="10"/>
        <v>0.27</v>
      </c>
      <c r="V10" s="83">
        <f t="shared" si="11"/>
        <v>0.28000000000000003</v>
      </c>
      <c r="W10" s="83">
        <f t="shared" si="12"/>
        <v>0.26</v>
      </c>
      <c r="X10" s="83">
        <f t="shared" si="13"/>
        <v>0.27</v>
      </c>
      <c r="Y10" s="83">
        <f t="shared" si="14"/>
        <v>0.24</v>
      </c>
      <c r="Z10" s="83">
        <f t="shared" si="15"/>
        <v>0.26</v>
      </c>
      <c r="AA10" s="83">
        <f t="shared" si="16"/>
        <v>0.24</v>
      </c>
      <c r="AB10" s="83">
        <f t="shared" si="17"/>
        <v>0.27</v>
      </c>
      <c r="AC10" s="83">
        <f t="shared" si="18"/>
        <v>0.27</v>
      </c>
      <c r="AD10" s="83">
        <f t="shared" si="19"/>
        <v>0.31</v>
      </c>
      <c r="AE10" s="83">
        <f t="shared" si="20"/>
        <v>0.25</v>
      </c>
      <c r="AF10" s="83">
        <f t="shared" si="21"/>
        <v>0.27</v>
      </c>
      <c r="AG10" s="83">
        <f t="shared" si="22"/>
        <v>0.23</v>
      </c>
      <c r="AH10" s="83">
        <f t="shared" si="23"/>
        <v>0.25</v>
      </c>
      <c r="AI10" s="83">
        <f t="shared" si="24"/>
        <v>0.27</v>
      </c>
      <c r="AJ10" s="83">
        <f t="shared" si="25"/>
        <v>0.25</v>
      </c>
    </row>
    <row r="11" spans="1:36" ht="12.95" customHeight="1" x14ac:dyDescent="0.15">
      <c r="A11" s="82">
        <v>8</v>
      </c>
      <c r="B11" s="108" t="s">
        <v>54</v>
      </c>
      <c r="C11" s="108"/>
      <c r="D11" s="82">
        <v>16</v>
      </c>
      <c r="E11" s="82">
        <v>10</v>
      </c>
      <c r="F11" s="4">
        <f t="shared" si="0"/>
        <v>0.1</v>
      </c>
      <c r="G11" s="5" t="s">
        <v>82</v>
      </c>
      <c r="H11" s="82" t="s">
        <v>65</v>
      </c>
      <c r="I11" s="5" t="s">
        <v>82</v>
      </c>
      <c r="J11" s="1" t="s">
        <v>15</v>
      </c>
      <c r="K11" s="83">
        <f t="shared" si="1"/>
        <v>0.1</v>
      </c>
      <c r="L11" s="83">
        <f t="shared" si="2"/>
        <v>0.1</v>
      </c>
      <c r="M11" s="83">
        <f t="shared" si="3"/>
        <v>0.1</v>
      </c>
      <c r="N11" s="83">
        <f t="shared" si="4"/>
        <v>0.1</v>
      </c>
      <c r="O11" s="83">
        <f t="shared" si="5"/>
        <v>0.11</v>
      </c>
      <c r="P11" s="83">
        <f t="shared" si="26"/>
        <v>0.1</v>
      </c>
      <c r="Q11" s="83">
        <f t="shared" si="6"/>
        <v>0.1</v>
      </c>
      <c r="R11" s="83">
        <f t="shared" si="7"/>
        <v>0.1</v>
      </c>
      <c r="S11" s="83">
        <f t="shared" si="8"/>
        <v>0.1</v>
      </c>
      <c r="T11" s="83">
        <f t="shared" si="9"/>
        <v>0.09</v>
      </c>
      <c r="U11" s="83">
        <f t="shared" si="10"/>
        <v>0.1</v>
      </c>
      <c r="V11" s="83">
        <f t="shared" si="11"/>
        <v>0.11</v>
      </c>
      <c r="W11" s="83">
        <f t="shared" si="12"/>
        <v>0.11</v>
      </c>
      <c r="X11" s="83">
        <f t="shared" si="13"/>
        <v>0.1</v>
      </c>
      <c r="Y11" s="83">
        <f t="shared" si="14"/>
        <v>0.09</v>
      </c>
      <c r="Z11" s="83">
        <f t="shared" si="15"/>
        <v>0.11</v>
      </c>
      <c r="AA11" s="83">
        <f t="shared" si="16"/>
        <v>0.1</v>
      </c>
      <c r="AB11" s="83">
        <f t="shared" si="17"/>
        <v>0.1</v>
      </c>
      <c r="AC11" s="83">
        <f t="shared" si="18"/>
        <v>0.1</v>
      </c>
      <c r="AD11" s="83">
        <f t="shared" si="19"/>
        <v>0.12</v>
      </c>
      <c r="AE11" s="83">
        <f t="shared" si="20"/>
        <v>0.09</v>
      </c>
      <c r="AF11" s="83">
        <f t="shared" si="21"/>
        <v>0.1</v>
      </c>
      <c r="AG11" s="83">
        <f t="shared" si="22"/>
        <v>0.1</v>
      </c>
      <c r="AH11" s="83">
        <f t="shared" si="23"/>
        <v>0.1</v>
      </c>
      <c r="AI11" s="83">
        <f t="shared" si="24"/>
        <v>0.11</v>
      </c>
      <c r="AJ11" s="83">
        <f t="shared" si="25"/>
        <v>0.1</v>
      </c>
    </row>
    <row r="12" spans="1:36" ht="12.95" customHeight="1" x14ac:dyDescent="0.15">
      <c r="A12" s="82">
        <v>9</v>
      </c>
      <c r="B12" s="108" t="s">
        <v>54</v>
      </c>
      <c r="C12" s="108"/>
      <c r="D12" s="82">
        <v>22</v>
      </c>
      <c r="E12" s="82">
        <v>18</v>
      </c>
      <c r="F12" s="4">
        <f t="shared" si="0"/>
        <v>0.34</v>
      </c>
      <c r="G12" s="5"/>
      <c r="H12" s="82"/>
      <c r="I12" s="82"/>
      <c r="J12" s="1" t="s">
        <v>15</v>
      </c>
      <c r="K12" s="83">
        <f t="shared" si="1"/>
        <v>0.31</v>
      </c>
      <c r="L12" s="83">
        <f t="shared" si="2"/>
        <v>0.34</v>
      </c>
      <c r="M12" s="83">
        <f t="shared" si="3"/>
        <v>0.34</v>
      </c>
      <c r="N12" s="83">
        <f t="shared" si="4"/>
        <v>0.34</v>
      </c>
      <c r="O12" s="83">
        <f t="shared" si="5"/>
        <v>0.34</v>
      </c>
      <c r="P12" s="83">
        <f t="shared" si="26"/>
        <v>0.34</v>
      </c>
      <c r="Q12" s="83">
        <f t="shared" si="6"/>
        <v>0.31</v>
      </c>
      <c r="R12" s="83">
        <f t="shared" si="7"/>
        <v>0.34</v>
      </c>
      <c r="S12" s="83">
        <f t="shared" si="8"/>
        <v>0.34</v>
      </c>
      <c r="T12" s="83">
        <f t="shared" si="9"/>
        <v>0.36</v>
      </c>
      <c r="U12" s="83">
        <f t="shared" si="10"/>
        <v>0.34</v>
      </c>
      <c r="V12" s="83">
        <f t="shared" si="11"/>
        <v>0.35</v>
      </c>
      <c r="W12" s="83">
        <f t="shared" si="12"/>
        <v>0.33</v>
      </c>
      <c r="X12" s="83">
        <f t="shared" si="13"/>
        <v>0.34</v>
      </c>
      <c r="Y12" s="83">
        <f t="shared" si="14"/>
        <v>0.31</v>
      </c>
      <c r="Z12" s="83">
        <f t="shared" si="15"/>
        <v>0.34</v>
      </c>
      <c r="AA12" s="83">
        <f t="shared" si="16"/>
        <v>0.3</v>
      </c>
      <c r="AB12" s="83">
        <f t="shared" si="17"/>
        <v>0.35</v>
      </c>
      <c r="AC12" s="83">
        <f t="shared" si="18"/>
        <v>0.35</v>
      </c>
      <c r="AD12" s="83">
        <f t="shared" si="19"/>
        <v>0.38</v>
      </c>
      <c r="AE12" s="83">
        <f t="shared" si="20"/>
        <v>0.31</v>
      </c>
      <c r="AF12" s="83">
        <f t="shared" si="21"/>
        <v>0.35</v>
      </c>
      <c r="AG12" s="83">
        <f t="shared" si="22"/>
        <v>0.28999999999999998</v>
      </c>
      <c r="AH12" s="83">
        <f t="shared" si="23"/>
        <v>0.31</v>
      </c>
      <c r="AI12" s="83">
        <f t="shared" si="24"/>
        <v>0.33</v>
      </c>
      <c r="AJ12" s="83">
        <f t="shared" si="25"/>
        <v>0.31</v>
      </c>
    </row>
    <row r="13" spans="1:36" ht="12.95" customHeight="1" x14ac:dyDescent="0.15">
      <c r="A13" s="82">
        <v>10</v>
      </c>
      <c r="B13" s="108" t="s">
        <v>54</v>
      </c>
      <c r="C13" s="108"/>
      <c r="D13" s="82">
        <v>16</v>
      </c>
      <c r="E13" s="82">
        <v>12</v>
      </c>
      <c r="F13" s="4">
        <f t="shared" si="0"/>
        <v>0.12</v>
      </c>
      <c r="G13" s="5"/>
      <c r="H13" s="82"/>
      <c r="I13" s="82"/>
      <c r="J13" s="1" t="s">
        <v>15</v>
      </c>
      <c r="K13" s="83">
        <f t="shared" si="1"/>
        <v>0.12</v>
      </c>
      <c r="L13" s="83">
        <f t="shared" si="2"/>
        <v>0.12</v>
      </c>
      <c r="M13" s="83">
        <f t="shared" si="3"/>
        <v>0.12</v>
      </c>
      <c r="N13" s="83">
        <f t="shared" si="4"/>
        <v>0.13</v>
      </c>
      <c r="O13" s="83">
        <f t="shared" si="5"/>
        <v>0.13</v>
      </c>
      <c r="P13" s="83">
        <f t="shared" si="26"/>
        <v>0.12</v>
      </c>
      <c r="Q13" s="83">
        <f t="shared" si="6"/>
        <v>0.12</v>
      </c>
      <c r="R13" s="83">
        <f t="shared" si="7"/>
        <v>0.12</v>
      </c>
      <c r="S13" s="83">
        <f t="shared" si="8"/>
        <v>0.12</v>
      </c>
      <c r="T13" s="83">
        <f t="shared" si="9"/>
        <v>0.12</v>
      </c>
      <c r="U13" s="83">
        <f t="shared" si="10"/>
        <v>0.12</v>
      </c>
      <c r="V13" s="83">
        <f t="shared" si="11"/>
        <v>0.13</v>
      </c>
      <c r="W13" s="83">
        <f t="shared" si="12"/>
        <v>0.12</v>
      </c>
      <c r="X13" s="83">
        <f t="shared" si="13"/>
        <v>0.12</v>
      </c>
      <c r="Y13" s="83">
        <f t="shared" si="14"/>
        <v>0.11</v>
      </c>
      <c r="Z13" s="83">
        <f t="shared" si="15"/>
        <v>0.12</v>
      </c>
      <c r="AA13" s="83">
        <f t="shared" si="16"/>
        <v>0.11</v>
      </c>
      <c r="AB13" s="83">
        <f t="shared" si="17"/>
        <v>0.12</v>
      </c>
      <c r="AC13" s="83">
        <f t="shared" si="18"/>
        <v>0.12</v>
      </c>
      <c r="AD13" s="83">
        <f t="shared" si="19"/>
        <v>0.15</v>
      </c>
      <c r="AE13" s="83">
        <f t="shared" si="20"/>
        <v>0.11</v>
      </c>
      <c r="AF13" s="83">
        <f t="shared" si="21"/>
        <v>0.12</v>
      </c>
      <c r="AG13" s="83">
        <f t="shared" si="22"/>
        <v>0.11</v>
      </c>
      <c r="AH13" s="83">
        <f t="shared" si="23"/>
        <v>0.11</v>
      </c>
      <c r="AI13" s="83">
        <f t="shared" si="24"/>
        <v>0.13</v>
      </c>
      <c r="AJ13" s="83">
        <f t="shared" si="25"/>
        <v>0.11</v>
      </c>
    </row>
    <row r="14" spans="1:36" ht="12.95" customHeight="1" x14ac:dyDescent="0.15">
      <c r="A14" s="82">
        <v>11</v>
      </c>
      <c r="B14" s="108" t="s">
        <v>54</v>
      </c>
      <c r="C14" s="108"/>
      <c r="D14" s="82">
        <v>22</v>
      </c>
      <c r="E14" s="82">
        <v>18</v>
      </c>
      <c r="F14" s="4">
        <f t="shared" si="0"/>
        <v>0.34</v>
      </c>
      <c r="G14" s="5"/>
      <c r="H14" s="82"/>
      <c r="I14" s="82"/>
      <c r="J14" s="1" t="s">
        <v>15</v>
      </c>
      <c r="K14" s="83">
        <f t="shared" si="1"/>
        <v>0.31</v>
      </c>
      <c r="L14" s="83">
        <f t="shared" si="2"/>
        <v>0.34</v>
      </c>
      <c r="M14" s="83">
        <f t="shared" si="3"/>
        <v>0.34</v>
      </c>
      <c r="N14" s="83">
        <f t="shared" si="4"/>
        <v>0.34</v>
      </c>
      <c r="O14" s="83">
        <f t="shared" si="5"/>
        <v>0.34</v>
      </c>
      <c r="P14" s="83">
        <f t="shared" si="26"/>
        <v>0.34</v>
      </c>
      <c r="Q14" s="83">
        <f t="shared" si="6"/>
        <v>0.31</v>
      </c>
      <c r="R14" s="83">
        <f t="shared" si="7"/>
        <v>0.34</v>
      </c>
      <c r="S14" s="83">
        <f t="shared" si="8"/>
        <v>0.34</v>
      </c>
      <c r="T14" s="83">
        <f t="shared" si="9"/>
        <v>0.36</v>
      </c>
      <c r="U14" s="83">
        <f t="shared" si="10"/>
        <v>0.34</v>
      </c>
      <c r="V14" s="83">
        <f t="shared" si="11"/>
        <v>0.35</v>
      </c>
      <c r="W14" s="83">
        <f t="shared" si="12"/>
        <v>0.33</v>
      </c>
      <c r="X14" s="83">
        <f t="shared" si="13"/>
        <v>0.34</v>
      </c>
      <c r="Y14" s="83">
        <f t="shared" si="14"/>
        <v>0.31</v>
      </c>
      <c r="Z14" s="83">
        <f t="shared" si="15"/>
        <v>0.34</v>
      </c>
      <c r="AA14" s="83">
        <f t="shared" si="16"/>
        <v>0.3</v>
      </c>
      <c r="AB14" s="83">
        <f t="shared" si="17"/>
        <v>0.35</v>
      </c>
      <c r="AC14" s="83">
        <f t="shared" si="18"/>
        <v>0.35</v>
      </c>
      <c r="AD14" s="83">
        <f t="shared" si="19"/>
        <v>0.38</v>
      </c>
      <c r="AE14" s="83">
        <f t="shared" si="20"/>
        <v>0.31</v>
      </c>
      <c r="AF14" s="83">
        <f t="shared" si="21"/>
        <v>0.35</v>
      </c>
      <c r="AG14" s="83">
        <f t="shared" si="22"/>
        <v>0.28999999999999998</v>
      </c>
      <c r="AH14" s="83">
        <f t="shared" si="23"/>
        <v>0.31</v>
      </c>
      <c r="AI14" s="83">
        <f t="shared" si="24"/>
        <v>0.33</v>
      </c>
      <c r="AJ14" s="83">
        <f t="shared" si="25"/>
        <v>0.31</v>
      </c>
    </row>
    <row r="15" spans="1:36" ht="12.95" customHeight="1" x14ac:dyDescent="0.15">
      <c r="A15" s="82">
        <v>12</v>
      </c>
      <c r="B15" s="108" t="s">
        <v>54</v>
      </c>
      <c r="C15" s="108"/>
      <c r="D15" s="82">
        <v>20</v>
      </c>
      <c r="E15" s="82">
        <v>18</v>
      </c>
      <c r="F15" s="4">
        <f t="shared" si="0"/>
        <v>0.28999999999999998</v>
      </c>
      <c r="G15" s="5"/>
      <c r="H15" s="82"/>
      <c r="I15" s="82"/>
      <c r="J15" s="1" t="s">
        <v>15</v>
      </c>
      <c r="K15" s="83">
        <f t="shared" si="1"/>
        <v>0.26</v>
      </c>
      <c r="L15" s="83">
        <f t="shared" si="2"/>
        <v>0.28999999999999998</v>
      </c>
      <c r="M15" s="83">
        <f t="shared" si="3"/>
        <v>0.28999999999999998</v>
      </c>
      <c r="N15" s="83">
        <f t="shared" si="4"/>
        <v>0.28999999999999998</v>
      </c>
      <c r="O15" s="83">
        <f t="shared" si="5"/>
        <v>0.28999999999999998</v>
      </c>
      <c r="P15" s="83">
        <f t="shared" si="26"/>
        <v>0.28999999999999998</v>
      </c>
      <c r="Q15" s="83">
        <f t="shared" si="6"/>
        <v>0.26</v>
      </c>
      <c r="R15" s="83">
        <f t="shared" si="7"/>
        <v>0.28999999999999998</v>
      </c>
      <c r="S15" s="83">
        <f t="shared" si="8"/>
        <v>0.28999999999999998</v>
      </c>
      <c r="T15" s="83">
        <f t="shared" si="9"/>
        <v>0.3</v>
      </c>
      <c r="U15" s="83">
        <f t="shared" si="10"/>
        <v>0.28999999999999998</v>
      </c>
      <c r="V15" s="83">
        <f t="shared" si="11"/>
        <v>0.28999999999999998</v>
      </c>
      <c r="W15" s="83">
        <f t="shared" si="12"/>
        <v>0.28000000000000003</v>
      </c>
      <c r="X15" s="83">
        <f t="shared" si="13"/>
        <v>0.28000000000000003</v>
      </c>
      <c r="Y15" s="83">
        <f t="shared" si="14"/>
        <v>0.25</v>
      </c>
      <c r="Z15" s="83">
        <f t="shared" si="15"/>
        <v>0.28000000000000003</v>
      </c>
      <c r="AA15" s="83">
        <f t="shared" si="16"/>
        <v>0.25</v>
      </c>
      <c r="AB15" s="83">
        <f t="shared" si="17"/>
        <v>0.28999999999999998</v>
      </c>
      <c r="AC15" s="83">
        <f t="shared" si="18"/>
        <v>0.28999999999999998</v>
      </c>
      <c r="AD15" s="83">
        <f t="shared" si="19"/>
        <v>0.33</v>
      </c>
      <c r="AE15" s="83">
        <f t="shared" si="20"/>
        <v>0.26</v>
      </c>
      <c r="AF15" s="83">
        <f t="shared" si="21"/>
        <v>0.28999999999999998</v>
      </c>
      <c r="AG15" s="83">
        <f t="shared" si="22"/>
        <v>0.24</v>
      </c>
      <c r="AH15" s="83">
        <f t="shared" si="23"/>
        <v>0.26</v>
      </c>
      <c r="AI15" s="83">
        <f t="shared" si="24"/>
        <v>0.28000000000000003</v>
      </c>
      <c r="AJ15" s="83">
        <f t="shared" si="25"/>
        <v>0.26</v>
      </c>
    </row>
    <row r="16" spans="1:36" ht="12.95" customHeight="1" x14ac:dyDescent="0.15">
      <c r="A16" s="82">
        <v>13</v>
      </c>
      <c r="B16" s="108" t="s">
        <v>54</v>
      </c>
      <c r="C16" s="108"/>
      <c r="D16" s="82">
        <v>12</v>
      </c>
      <c r="E16" s="82">
        <v>12</v>
      </c>
      <c r="F16" s="4">
        <f t="shared" si="0"/>
        <v>7.0000000000000007E-2</v>
      </c>
      <c r="G16" s="5" t="s">
        <v>72</v>
      </c>
      <c r="H16" s="82" t="s">
        <v>65</v>
      </c>
      <c r="I16" s="5" t="s">
        <v>72</v>
      </c>
      <c r="J16" s="1" t="s">
        <v>15</v>
      </c>
      <c r="K16" s="83">
        <f t="shared" si="1"/>
        <v>7.0000000000000007E-2</v>
      </c>
      <c r="L16" s="83">
        <f t="shared" si="2"/>
        <v>7.0000000000000007E-2</v>
      </c>
      <c r="M16" s="83">
        <f t="shared" si="3"/>
        <v>7.0000000000000007E-2</v>
      </c>
      <c r="N16" s="83">
        <f t="shared" si="4"/>
        <v>0.08</v>
      </c>
      <c r="O16" s="83">
        <f t="shared" si="5"/>
        <v>0.08</v>
      </c>
      <c r="P16" s="83">
        <f t="shared" si="26"/>
        <v>7.0000000000000007E-2</v>
      </c>
      <c r="Q16" s="83">
        <f t="shared" si="6"/>
        <v>7.0000000000000007E-2</v>
      </c>
      <c r="R16" s="83">
        <f t="shared" si="7"/>
        <v>7.0000000000000007E-2</v>
      </c>
      <c r="S16" s="83">
        <f t="shared" si="8"/>
        <v>7.0000000000000007E-2</v>
      </c>
      <c r="T16" s="83">
        <f t="shared" si="9"/>
        <v>7.0000000000000007E-2</v>
      </c>
      <c r="U16" s="83">
        <f t="shared" si="10"/>
        <v>7.0000000000000007E-2</v>
      </c>
      <c r="V16" s="83">
        <f t="shared" si="11"/>
        <v>7.0000000000000007E-2</v>
      </c>
      <c r="W16" s="83">
        <f t="shared" si="12"/>
        <v>7.0000000000000007E-2</v>
      </c>
      <c r="X16" s="83">
        <f t="shared" si="13"/>
        <v>7.0000000000000007E-2</v>
      </c>
      <c r="Y16" s="83">
        <f t="shared" si="14"/>
        <v>0.06</v>
      </c>
      <c r="Z16" s="83">
        <f t="shared" si="15"/>
        <v>7.0000000000000007E-2</v>
      </c>
      <c r="AA16" s="83">
        <f t="shared" si="16"/>
        <v>7.0000000000000007E-2</v>
      </c>
      <c r="AB16" s="83">
        <f t="shared" si="17"/>
        <v>7.0000000000000007E-2</v>
      </c>
      <c r="AC16" s="83">
        <f t="shared" si="18"/>
        <v>7.0000000000000007E-2</v>
      </c>
      <c r="AD16" s="83">
        <f t="shared" si="19"/>
        <v>0.09</v>
      </c>
      <c r="AE16" s="83">
        <f t="shared" si="20"/>
        <v>0.06</v>
      </c>
      <c r="AF16" s="83">
        <f t="shared" si="21"/>
        <v>7.0000000000000007E-2</v>
      </c>
      <c r="AG16" s="83">
        <f t="shared" si="22"/>
        <v>0.06</v>
      </c>
      <c r="AH16" s="83">
        <f t="shared" si="23"/>
        <v>7.0000000000000007E-2</v>
      </c>
      <c r="AI16" s="83">
        <f t="shared" si="24"/>
        <v>7.0000000000000007E-2</v>
      </c>
      <c r="AJ16" s="83">
        <f t="shared" si="25"/>
        <v>7.0000000000000007E-2</v>
      </c>
    </row>
    <row r="17" spans="1:36" ht="12.95" customHeight="1" x14ac:dyDescent="0.15">
      <c r="A17" s="82">
        <v>14</v>
      </c>
      <c r="B17" s="108" t="s">
        <v>54</v>
      </c>
      <c r="C17" s="108"/>
      <c r="D17" s="82">
        <v>24</v>
      </c>
      <c r="E17" s="82">
        <v>18</v>
      </c>
      <c r="F17" s="4">
        <f t="shared" si="0"/>
        <v>0.4</v>
      </c>
      <c r="G17" s="5"/>
      <c r="H17" s="82"/>
      <c r="I17" s="82"/>
      <c r="J17" s="1" t="s">
        <v>15</v>
      </c>
      <c r="K17" s="83">
        <f t="shared" si="1"/>
        <v>0.36</v>
      </c>
      <c r="L17" s="83">
        <f t="shared" si="2"/>
        <v>0.4</v>
      </c>
      <c r="M17" s="83">
        <f t="shared" si="3"/>
        <v>0.4</v>
      </c>
      <c r="N17" s="83">
        <f t="shared" si="4"/>
        <v>0.4</v>
      </c>
      <c r="O17" s="83">
        <f t="shared" si="5"/>
        <v>0.4</v>
      </c>
      <c r="P17" s="83">
        <f t="shared" si="26"/>
        <v>0.4</v>
      </c>
      <c r="Q17" s="83">
        <f t="shared" si="6"/>
        <v>0.36</v>
      </c>
      <c r="R17" s="83">
        <f t="shared" si="7"/>
        <v>0.4</v>
      </c>
      <c r="S17" s="83">
        <f t="shared" si="8"/>
        <v>0.4</v>
      </c>
      <c r="T17" s="83">
        <f t="shared" si="9"/>
        <v>0.41</v>
      </c>
      <c r="U17" s="83">
        <f t="shared" si="10"/>
        <v>0.4</v>
      </c>
      <c r="V17" s="83">
        <f t="shared" si="11"/>
        <v>0.42</v>
      </c>
      <c r="W17" s="83">
        <f t="shared" si="12"/>
        <v>0.39</v>
      </c>
      <c r="X17" s="83">
        <f t="shared" si="13"/>
        <v>0.39</v>
      </c>
      <c r="Y17" s="83">
        <f t="shared" si="14"/>
        <v>0.36</v>
      </c>
      <c r="Z17" s="83">
        <f t="shared" si="15"/>
        <v>0.39</v>
      </c>
      <c r="AA17" s="83">
        <f t="shared" si="16"/>
        <v>0.35</v>
      </c>
      <c r="AB17" s="83">
        <f t="shared" si="17"/>
        <v>0.41</v>
      </c>
      <c r="AC17" s="83">
        <f t="shared" si="18"/>
        <v>0.41</v>
      </c>
      <c r="AD17" s="83">
        <f t="shared" si="19"/>
        <v>0.44</v>
      </c>
      <c r="AE17" s="83">
        <f t="shared" si="20"/>
        <v>0.37</v>
      </c>
      <c r="AF17" s="83">
        <f t="shared" si="21"/>
        <v>0.41</v>
      </c>
      <c r="AG17" s="83">
        <f t="shared" si="22"/>
        <v>0.35</v>
      </c>
      <c r="AH17" s="83">
        <f t="shared" si="23"/>
        <v>0.37</v>
      </c>
      <c r="AI17" s="83">
        <f t="shared" si="24"/>
        <v>0.39</v>
      </c>
      <c r="AJ17" s="83">
        <f t="shared" si="25"/>
        <v>0.37</v>
      </c>
    </row>
    <row r="18" spans="1:36" ht="12.95" customHeight="1" x14ac:dyDescent="0.15">
      <c r="A18" s="82">
        <v>15</v>
      </c>
      <c r="B18" s="108" t="s">
        <v>54</v>
      </c>
      <c r="C18" s="108"/>
      <c r="D18" s="82">
        <v>22</v>
      </c>
      <c r="E18" s="82">
        <v>16</v>
      </c>
      <c r="F18" s="4">
        <f t="shared" si="0"/>
        <v>0.3</v>
      </c>
      <c r="G18" s="5"/>
      <c r="H18" s="82"/>
      <c r="I18" s="82"/>
      <c r="J18" s="1" t="s">
        <v>15</v>
      </c>
      <c r="K18" s="83">
        <f t="shared" si="1"/>
        <v>0.28000000000000003</v>
      </c>
      <c r="L18" s="83">
        <f t="shared" si="2"/>
        <v>0.3</v>
      </c>
      <c r="M18" s="83">
        <f t="shared" si="3"/>
        <v>0.3</v>
      </c>
      <c r="N18" s="83">
        <f t="shared" si="4"/>
        <v>0.3</v>
      </c>
      <c r="O18" s="83">
        <f t="shared" si="5"/>
        <v>0.3</v>
      </c>
      <c r="P18" s="83">
        <f t="shared" si="26"/>
        <v>0.3</v>
      </c>
      <c r="Q18" s="83">
        <f t="shared" si="6"/>
        <v>0.28000000000000003</v>
      </c>
      <c r="R18" s="83">
        <f t="shared" si="7"/>
        <v>0.3</v>
      </c>
      <c r="S18" s="83">
        <f t="shared" si="8"/>
        <v>0.3</v>
      </c>
      <c r="T18" s="83">
        <f t="shared" si="9"/>
        <v>0.3</v>
      </c>
      <c r="U18" s="83">
        <f t="shared" si="10"/>
        <v>0.3</v>
      </c>
      <c r="V18" s="83">
        <f t="shared" si="11"/>
        <v>0.32</v>
      </c>
      <c r="W18" s="83">
        <f t="shared" si="12"/>
        <v>0.3</v>
      </c>
      <c r="X18" s="83">
        <f t="shared" si="13"/>
        <v>0.3</v>
      </c>
      <c r="Y18" s="83">
        <f t="shared" si="14"/>
        <v>0.27</v>
      </c>
      <c r="Z18" s="83">
        <f t="shared" si="15"/>
        <v>0.3</v>
      </c>
      <c r="AA18" s="83">
        <f t="shared" si="16"/>
        <v>0.27</v>
      </c>
      <c r="AB18" s="83">
        <f t="shared" si="17"/>
        <v>0.31</v>
      </c>
      <c r="AC18" s="83">
        <f t="shared" si="18"/>
        <v>0.31</v>
      </c>
      <c r="AD18" s="83">
        <f t="shared" si="19"/>
        <v>0.34</v>
      </c>
      <c r="AE18" s="83">
        <f t="shared" si="20"/>
        <v>0.28000000000000003</v>
      </c>
      <c r="AF18" s="83">
        <f t="shared" si="21"/>
        <v>0.31</v>
      </c>
      <c r="AG18" s="83">
        <f t="shared" si="22"/>
        <v>0.27</v>
      </c>
      <c r="AH18" s="83">
        <f t="shared" si="23"/>
        <v>0.28000000000000003</v>
      </c>
      <c r="AI18" s="83">
        <f t="shared" si="24"/>
        <v>0.3</v>
      </c>
      <c r="AJ18" s="83">
        <f t="shared" si="25"/>
        <v>0.28000000000000003</v>
      </c>
    </row>
    <row r="19" spans="1:36" ht="12.95" customHeight="1" x14ac:dyDescent="0.15">
      <c r="A19" s="82">
        <v>16</v>
      </c>
      <c r="B19" s="108" t="s">
        <v>54</v>
      </c>
      <c r="C19" s="108"/>
      <c r="D19" s="82">
        <v>22</v>
      </c>
      <c r="E19" s="82">
        <v>16</v>
      </c>
      <c r="F19" s="4">
        <f t="shared" si="0"/>
        <v>0.3</v>
      </c>
      <c r="G19" s="5"/>
      <c r="H19" s="82"/>
      <c r="I19" s="82"/>
      <c r="J19" s="1" t="s">
        <v>15</v>
      </c>
      <c r="K19" s="83">
        <f t="shared" si="1"/>
        <v>0.28000000000000003</v>
      </c>
      <c r="L19" s="83">
        <f t="shared" si="2"/>
        <v>0.3</v>
      </c>
      <c r="M19" s="83">
        <f t="shared" si="3"/>
        <v>0.3</v>
      </c>
      <c r="N19" s="83">
        <f t="shared" si="4"/>
        <v>0.3</v>
      </c>
      <c r="O19" s="83">
        <f t="shared" si="5"/>
        <v>0.3</v>
      </c>
      <c r="P19" s="83">
        <f t="shared" si="26"/>
        <v>0.3</v>
      </c>
      <c r="Q19" s="83">
        <f t="shared" si="6"/>
        <v>0.28000000000000003</v>
      </c>
      <c r="R19" s="83">
        <f t="shared" si="7"/>
        <v>0.3</v>
      </c>
      <c r="S19" s="83">
        <f t="shared" si="8"/>
        <v>0.3</v>
      </c>
      <c r="T19" s="83">
        <f t="shared" si="9"/>
        <v>0.3</v>
      </c>
      <c r="U19" s="83">
        <f t="shared" si="10"/>
        <v>0.3</v>
      </c>
      <c r="V19" s="83">
        <f t="shared" si="11"/>
        <v>0.32</v>
      </c>
      <c r="W19" s="83">
        <f t="shared" si="12"/>
        <v>0.3</v>
      </c>
      <c r="X19" s="83">
        <f t="shared" si="13"/>
        <v>0.3</v>
      </c>
      <c r="Y19" s="83">
        <f t="shared" si="14"/>
        <v>0.27</v>
      </c>
      <c r="Z19" s="83">
        <f t="shared" si="15"/>
        <v>0.3</v>
      </c>
      <c r="AA19" s="83">
        <f t="shared" si="16"/>
        <v>0.27</v>
      </c>
      <c r="AB19" s="83">
        <f t="shared" si="17"/>
        <v>0.31</v>
      </c>
      <c r="AC19" s="83">
        <f t="shared" si="18"/>
        <v>0.31</v>
      </c>
      <c r="AD19" s="83">
        <f t="shared" si="19"/>
        <v>0.34</v>
      </c>
      <c r="AE19" s="83">
        <f t="shared" si="20"/>
        <v>0.28000000000000003</v>
      </c>
      <c r="AF19" s="83">
        <f t="shared" si="21"/>
        <v>0.31</v>
      </c>
      <c r="AG19" s="83">
        <f t="shared" si="22"/>
        <v>0.27</v>
      </c>
      <c r="AH19" s="83">
        <f t="shared" si="23"/>
        <v>0.28000000000000003</v>
      </c>
      <c r="AI19" s="83">
        <f t="shared" si="24"/>
        <v>0.3</v>
      </c>
      <c r="AJ19" s="83">
        <f t="shared" si="25"/>
        <v>0.28000000000000003</v>
      </c>
    </row>
    <row r="20" spans="1:36" ht="12.95" customHeight="1" x14ac:dyDescent="0.15">
      <c r="A20" s="82">
        <v>17</v>
      </c>
      <c r="B20" s="108" t="s">
        <v>54</v>
      </c>
      <c r="C20" s="108"/>
      <c r="D20" s="82">
        <v>16</v>
      </c>
      <c r="E20" s="82">
        <v>13</v>
      </c>
      <c r="F20" s="4">
        <f t="shared" si="0"/>
        <v>0.13</v>
      </c>
      <c r="G20" s="5" t="s">
        <v>72</v>
      </c>
      <c r="H20" s="82"/>
      <c r="I20" s="82"/>
      <c r="J20" s="1" t="s">
        <v>15</v>
      </c>
      <c r="K20" s="83">
        <f t="shared" si="1"/>
        <v>0.13</v>
      </c>
      <c r="L20" s="83">
        <f t="shared" si="2"/>
        <v>0.13</v>
      </c>
      <c r="M20" s="83">
        <f t="shared" si="3"/>
        <v>0.13</v>
      </c>
      <c r="N20" s="83">
        <f t="shared" si="4"/>
        <v>0.14000000000000001</v>
      </c>
      <c r="O20" s="83">
        <f t="shared" si="5"/>
        <v>0.14000000000000001</v>
      </c>
      <c r="P20" s="83">
        <f t="shared" si="26"/>
        <v>0.13</v>
      </c>
      <c r="Q20" s="83">
        <f t="shared" si="6"/>
        <v>0.13</v>
      </c>
      <c r="R20" s="83">
        <f t="shared" si="7"/>
        <v>0.13</v>
      </c>
      <c r="S20" s="83">
        <f t="shared" si="8"/>
        <v>0.14000000000000001</v>
      </c>
      <c r="T20" s="83">
        <f t="shared" si="9"/>
        <v>0.13</v>
      </c>
      <c r="U20" s="83">
        <f t="shared" si="10"/>
        <v>0.13</v>
      </c>
      <c r="V20" s="83">
        <f t="shared" si="11"/>
        <v>0.14000000000000001</v>
      </c>
      <c r="W20" s="83">
        <f t="shared" si="12"/>
        <v>0.13</v>
      </c>
      <c r="X20" s="83">
        <f t="shared" si="13"/>
        <v>0.13</v>
      </c>
      <c r="Y20" s="83">
        <f t="shared" si="14"/>
        <v>0.12</v>
      </c>
      <c r="Z20" s="83">
        <f t="shared" si="15"/>
        <v>0.13</v>
      </c>
      <c r="AA20" s="83">
        <f t="shared" si="16"/>
        <v>0.12</v>
      </c>
      <c r="AB20" s="83">
        <f t="shared" si="17"/>
        <v>0.13</v>
      </c>
      <c r="AC20" s="83">
        <f t="shared" si="18"/>
        <v>0.13</v>
      </c>
      <c r="AD20" s="83">
        <f t="shared" si="19"/>
        <v>0.16</v>
      </c>
      <c r="AE20" s="83">
        <f t="shared" si="20"/>
        <v>0.12</v>
      </c>
      <c r="AF20" s="83">
        <f t="shared" si="21"/>
        <v>0.13</v>
      </c>
      <c r="AG20" s="83">
        <f t="shared" si="22"/>
        <v>0.12</v>
      </c>
      <c r="AH20" s="83">
        <f t="shared" si="23"/>
        <v>0.12</v>
      </c>
      <c r="AI20" s="83">
        <f t="shared" si="24"/>
        <v>0.14000000000000001</v>
      </c>
      <c r="AJ20" s="83">
        <f t="shared" si="25"/>
        <v>0.12</v>
      </c>
    </row>
    <row r="21" spans="1:36" ht="12.95" customHeight="1" x14ac:dyDescent="0.15">
      <c r="A21" s="82">
        <v>18</v>
      </c>
      <c r="B21" s="108" t="s">
        <v>54</v>
      </c>
      <c r="C21" s="108"/>
      <c r="D21" s="82">
        <v>26</v>
      </c>
      <c r="E21" s="82">
        <v>18</v>
      </c>
      <c r="F21" s="4">
        <f t="shared" si="0"/>
        <v>0.46</v>
      </c>
      <c r="G21" s="5"/>
      <c r="H21" s="82"/>
      <c r="I21" s="82"/>
      <c r="J21" s="1" t="s">
        <v>15</v>
      </c>
      <c r="K21" s="83">
        <f t="shared" si="1"/>
        <v>0.42</v>
      </c>
      <c r="L21" s="83">
        <f t="shared" si="2"/>
        <v>0.46</v>
      </c>
      <c r="M21" s="83">
        <f t="shared" si="3"/>
        <v>0.46</v>
      </c>
      <c r="N21" s="83">
        <f t="shared" si="4"/>
        <v>0.46</v>
      </c>
      <c r="O21" s="83">
        <f t="shared" si="5"/>
        <v>0.46</v>
      </c>
      <c r="P21" s="83">
        <f t="shared" si="26"/>
        <v>0.46</v>
      </c>
      <c r="Q21" s="83">
        <f t="shared" si="6"/>
        <v>0.42</v>
      </c>
      <c r="R21" s="83">
        <f t="shared" si="7"/>
        <v>0.47</v>
      </c>
      <c r="S21" s="83">
        <f t="shared" si="8"/>
        <v>0.46</v>
      </c>
      <c r="T21" s="83">
        <f t="shared" si="9"/>
        <v>0.47</v>
      </c>
      <c r="U21" s="83">
        <f t="shared" si="10"/>
        <v>0.46</v>
      </c>
      <c r="V21" s="83">
        <f t="shared" si="11"/>
        <v>0.49</v>
      </c>
      <c r="W21" s="83">
        <f t="shared" si="12"/>
        <v>0.45</v>
      </c>
      <c r="X21" s="83">
        <f t="shared" si="13"/>
        <v>0.45</v>
      </c>
      <c r="Y21" s="83">
        <f t="shared" si="14"/>
        <v>0.43</v>
      </c>
      <c r="Z21" s="83">
        <f t="shared" si="15"/>
        <v>0.45</v>
      </c>
      <c r="AA21" s="83">
        <f t="shared" si="16"/>
        <v>0.4</v>
      </c>
      <c r="AB21" s="83">
        <f t="shared" si="17"/>
        <v>0.48</v>
      </c>
      <c r="AC21" s="83">
        <f t="shared" si="18"/>
        <v>0.48</v>
      </c>
      <c r="AD21" s="83">
        <f t="shared" si="19"/>
        <v>0.5</v>
      </c>
      <c r="AE21" s="83">
        <f t="shared" si="20"/>
        <v>0.43</v>
      </c>
      <c r="AF21" s="83">
        <f t="shared" si="21"/>
        <v>0.48</v>
      </c>
      <c r="AG21" s="83">
        <f t="shared" si="22"/>
        <v>0.41</v>
      </c>
      <c r="AH21" s="83">
        <f t="shared" si="23"/>
        <v>0.43</v>
      </c>
      <c r="AI21" s="83">
        <f t="shared" si="24"/>
        <v>0.45</v>
      </c>
      <c r="AJ21" s="83">
        <f t="shared" si="25"/>
        <v>0.43</v>
      </c>
    </row>
    <row r="22" spans="1:36" ht="12.95" customHeight="1" x14ac:dyDescent="0.15">
      <c r="A22" s="82">
        <v>19</v>
      </c>
      <c r="B22" s="108" t="s">
        <v>54</v>
      </c>
      <c r="C22" s="108"/>
      <c r="D22" s="82">
        <v>20</v>
      </c>
      <c r="E22" s="82">
        <v>16</v>
      </c>
      <c r="F22" s="4">
        <f t="shared" si="0"/>
        <v>0.25</v>
      </c>
      <c r="G22" s="5" t="s">
        <v>72</v>
      </c>
      <c r="H22" s="82" t="s">
        <v>65</v>
      </c>
      <c r="I22" s="5" t="s">
        <v>72</v>
      </c>
      <c r="J22" s="1" t="s">
        <v>15</v>
      </c>
      <c r="K22" s="83">
        <f t="shared" si="1"/>
        <v>0.23</v>
      </c>
      <c r="L22" s="83">
        <f t="shared" si="2"/>
        <v>0.25</v>
      </c>
      <c r="M22" s="83">
        <f t="shared" si="3"/>
        <v>0.25</v>
      </c>
      <c r="N22" s="83">
        <f t="shared" si="4"/>
        <v>0.25</v>
      </c>
      <c r="O22" s="83">
        <f t="shared" si="5"/>
        <v>0.26</v>
      </c>
      <c r="P22" s="83">
        <f t="shared" si="26"/>
        <v>0.25</v>
      </c>
      <c r="Q22" s="83">
        <f t="shared" si="6"/>
        <v>0.23</v>
      </c>
      <c r="R22" s="83">
        <f t="shared" si="7"/>
        <v>0.25</v>
      </c>
      <c r="S22" s="83">
        <f t="shared" si="8"/>
        <v>0.25</v>
      </c>
      <c r="T22" s="83">
        <f t="shared" si="9"/>
        <v>0.26</v>
      </c>
      <c r="U22" s="83">
        <f t="shared" si="10"/>
        <v>0.25</v>
      </c>
      <c r="V22" s="83">
        <f t="shared" si="11"/>
        <v>0.26</v>
      </c>
      <c r="W22" s="83">
        <f t="shared" si="12"/>
        <v>0.25</v>
      </c>
      <c r="X22" s="83">
        <f t="shared" si="13"/>
        <v>0.25</v>
      </c>
      <c r="Y22" s="83">
        <f t="shared" si="14"/>
        <v>0.23</v>
      </c>
      <c r="Z22" s="83">
        <f t="shared" si="15"/>
        <v>0.25</v>
      </c>
      <c r="AA22" s="83">
        <f t="shared" si="16"/>
        <v>0.22</v>
      </c>
      <c r="AB22" s="83">
        <f t="shared" si="17"/>
        <v>0.26</v>
      </c>
      <c r="AC22" s="83">
        <f t="shared" si="18"/>
        <v>0.26</v>
      </c>
      <c r="AD22" s="83">
        <f t="shared" si="19"/>
        <v>0.28999999999999998</v>
      </c>
      <c r="AE22" s="83">
        <f t="shared" si="20"/>
        <v>0.23</v>
      </c>
      <c r="AF22" s="83">
        <f t="shared" si="21"/>
        <v>0.26</v>
      </c>
      <c r="AG22" s="83">
        <f t="shared" si="22"/>
        <v>0.22</v>
      </c>
      <c r="AH22" s="83">
        <f t="shared" si="23"/>
        <v>0.23</v>
      </c>
      <c r="AI22" s="83">
        <f t="shared" si="24"/>
        <v>0.25</v>
      </c>
      <c r="AJ22" s="83">
        <f t="shared" si="25"/>
        <v>0.23</v>
      </c>
    </row>
    <row r="23" spans="1:36" ht="12.95" customHeight="1" x14ac:dyDescent="0.15">
      <c r="A23" s="82">
        <v>20</v>
      </c>
      <c r="B23" s="108" t="s">
        <v>54</v>
      </c>
      <c r="C23" s="108"/>
      <c r="D23" s="82">
        <v>18</v>
      </c>
      <c r="E23" s="82">
        <v>16</v>
      </c>
      <c r="F23" s="4">
        <f t="shared" si="0"/>
        <v>0.21</v>
      </c>
      <c r="G23" s="82"/>
      <c r="H23" s="82"/>
      <c r="I23" s="101"/>
      <c r="J23" s="1" t="s">
        <v>15</v>
      </c>
      <c r="K23" s="83">
        <f t="shared" si="1"/>
        <v>0.19</v>
      </c>
      <c r="L23" s="83">
        <f t="shared" si="2"/>
        <v>0.21</v>
      </c>
      <c r="M23" s="83">
        <f t="shared" si="3"/>
        <v>0.21</v>
      </c>
      <c r="N23" s="83">
        <f t="shared" si="4"/>
        <v>0.21</v>
      </c>
      <c r="O23" s="83">
        <f t="shared" si="5"/>
        <v>0.21</v>
      </c>
      <c r="P23" s="83">
        <f t="shared" si="26"/>
        <v>0.21</v>
      </c>
      <c r="Q23" s="83">
        <f t="shared" si="6"/>
        <v>0.19</v>
      </c>
      <c r="R23" s="83">
        <f t="shared" si="7"/>
        <v>0.21</v>
      </c>
      <c r="S23" s="83">
        <f t="shared" si="8"/>
        <v>0.21</v>
      </c>
      <c r="T23" s="83">
        <f t="shared" si="9"/>
        <v>0.22</v>
      </c>
      <c r="U23" s="83">
        <f t="shared" si="10"/>
        <v>0.21</v>
      </c>
      <c r="V23" s="83">
        <f t="shared" si="11"/>
        <v>0.21</v>
      </c>
      <c r="W23" s="83">
        <f t="shared" si="12"/>
        <v>0.2</v>
      </c>
      <c r="X23" s="83">
        <f t="shared" si="13"/>
        <v>0.21</v>
      </c>
      <c r="Y23" s="83">
        <f t="shared" si="14"/>
        <v>0.18</v>
      </c>
      <c r="Z23" s="83">
        <f t="shared" si="15"/>
        <v>0.2</v>
      </c>
      <c r="AA23" s="83">
        <f t="shared" si="16"/>
        <v>0.19</v>
      </c>
      <c r="AB23" s="83">
        <f t="shared" si="17"/>
        <v>0.21</v>
      </c>
      <c r="AC23" s="83">
        <f t="shared" si="18"/>
        <v>0.21</v>
      </c>
      <c r="AD23" s="83">
        <f t="shared" si="19"/>
        <v>0.24</v>
      </c>
      <c r="AE23" s="83">
        <f t="shared" si="20"/>
        <v>0.19</v>
      </c>
      <c r="AF23" s="83">
        <f t="shared" si="21"/>
        <v>0.21</v>
      </c>
      <c r="AG23" s="83">
        <f t="shared" si="22"/>
        <v>0.18</v>
      </c>
      <c r="AH23" s="83">
        <f t="shared" si="23"/>
        <v>0.19</v>
      </c>
      <c r="AI23" s="83">
        <f t="shared" si="24"/>
        <v>0.21</v>
      </c>
      <c r="AJ23" s="83">
        <f t="shared" si="25"/>
        <v>0.19</v>
      </c>
    </row>
    <row r="24" spans="1:36" ht="12.95" customHeight="1" x14ac:dyDescent="0.15">
      <c r="A24" s="82">
        <v>21</v>
      </c>
      <c r="B24" s="108" t="s">
        <v>54</v>
      </c>
      <c r="C24" s="108"/>
      <c r="D24" s="82">
        <v>14</v>
      </c>
      <c r="E24" s="82">
        <v>12</v>
      </c>
      <c r="F24" s="4">
        <f t="shared" si="0"/>
        <v>0.1</v>
      </c>
      <c r="G24" s="5" t="s">
        <v>72</v>
      </c>
      <c r="H24" s="82" t="s">
        <v>65</v>
      </c>
      <c r="I24" s="5" t="s">
        <v>72</v>
      </c>
      <c r="J24" s="1" t="s">
        <v>15</v>
      </c>
      <c r="K24" s="83">
        <f t="shared" si="1"/>
        <v>0.09</v>
      </c>
      <c r="L24" s="83">
        <f t="shared" si="2"/>
        <v>0.1</v>
      </c>
      <c r="M24" s="83">
        <f t="shared" si="3"/>
        <v>0.1</v>
      </c>
      <c r="N24" s="83">
        <f t="shared" si="4"/>
        <v>0.1</v>
      </c>
      <c r="O24" s="83">
        <f t="shared" si="5"/>
        <v>0.1</v>
      </c>
      <c r="P24" s="83">
        <f t="shared" si="26"/>
        <v>0.1</v>
      </c>
      <c r="Q24" s="83">
        <f t="shared" si="6"/>
        <v>0.09</v>
      </c>
      <c r="R24" s="83">
        <f t="shared" si="7"/>
        <v>0.1</v>
      </c>
      <c r="S24" s="83">
        <f t="shared" si="8"/>
        <v>0.1</v>
      </c>
      <c r="T24" s="83">
        <f t="shared" si="9"/>
        <v>0.1</v>
      </c>
      <c r="U24" s="83">
        <f t="shared" si="10"/>
        <v>0.1</v>
      </c>
      <c r="V24" s="83">
        <f t="shared" si="11"/>
        <v>0.1</v>
      </c>
      <c r="W24" s="83">
        <f t="shared" si="12"/>
        <v>0.1</v>
      </c>
      <c r="X24" s="83">
        <f t="shared" si="13"/>
        <v>0.1</v>
      </c>
      <c r="Y24" s="83">
        <f t="shared" si="14"/>
        <v>0.08</v>
      </c>
      <c r="Z24" s="83">
        <f t="shared" si="15"/>
        <v>0.1</v>
      </c>
      <c r="AA24" s="83">
        <f t="shared" si="16"/>
        <v>0.09</v>
      </c>
      <c r="AB24" s="83">
        <f t="shared" si="17"/>
        <v>0.09</v>
      </c>
      <c r="AC24" s="83">
        <f t="shared" si="18"/>
        <v>0.1</v>
      </c>
      <c r="AD24" s="83">
        <f t="shared" si="19"/>
        <v>0.12</v>
      </c>
      <c r="AE24" s="83">
        <f t="shared" si="20"/>
        <v>0.09</v>
      </c>
      <c r="AF24" s="83">
        <f t="shared" si="21"/>
        <v>0.09</v>
      </c>
      <c r="AG24" s="83">
        <f t="shared" si="22"/>
        <v>0.09</v>
      </c>
      <c r="AH24" s="83">
        <f t="shared" si="23"/>
        <v>0.09</v>
      </c>
      <c r="AI24" s="83">
        <f t="shared" si="24"/>
        <v>0.1</v>
      </c>
      <c r="AJ24" s="83">
        <f t="shared" si="25"/>
        <v>0.09</v>
      </c>
    </row>
    <row r="25" spans="1:36" ht="12.95" customHeight="1" x14ac:dyDescent="0.15">
      <c r="A25" s="82">
        <v>22</v>
      </c>
      <c r="B25" s="108" t="s">
        <v>54</v>
      </c>
      <c r="C25" s="108"/>
      <c r="D25" s="82">
        <v>18</v>
      </c>
      <c r="E25" s="82">
        <v>14</v>
      </c>
      <c r="F25" s="4">
        <f t="shared" si="0"/>
        <v>0.18</v>
      </c>
      <c r="G25" s="82"/>
      <c r="H25" s="82"/>
      <c r="I25" s="101"/>
      <c r="J25" s="1" t="s">
        <v>15</v>
      </c>
      <c r="K25" s="83">
        <f t="shared" si="1"/>
        <v>0.17</v>
      </c>
      <c r="L25" s="83">
        <f t="shared" si="2"/>
        <v>0.18</v>
      </c>
      <c r="M25" s="83">
        <f t="shared" si="3"/>
        <v>0.18</v>
      </c>
      <c r="N25" s="83">
        <f t="shared" si="4"/>
        <v>0.18</v>
      </c>
      <c r="O25" s="83">
        <f t="shared" si="5"/>
        <v>0.19</v>
      </c>
      <c r="P25" s="83">
        <f t="shared" si="26"/>
        <v>0.18</v>
      </c>
      <c r="Q25" s="83">
        <f t="shared" si="6"/>
        <v>0.17</v>
      </c>
      <c r="R25" s="83">
        <f t="shared" si="7"/>
        <v>0.18</v>
      </c>
      <c r="S25" s="83">
        <f t="shared" si="8"/>
        <v>0.18</v>
      </c>
      <c r="T25" s="83">
        <f t="shared" si="9"/>
        <v>0.18</v>
      </c>
      <c r="U25" s="83">
        <f t="shared" si="10"/>
        <v>0.18</v>
      </c>
      <c r="V25" s="83">
        <f t="shared" si="11"/>
        <v>0.19</v>
      </c>
      <c r="W25" s="83">
        <f t="shared" si="12"/>
        <v>0.18</v>
      </c>
      <c r="X25" s="83">
        <f t="shared" si="13"/>
        <v>0.18</v>
      </c>
      <c r="Y25" s="83">
        <f t="shared" si="14"/>
        <v>0.16</v>
      </c>
      <c r="Z25" s="83">
        <f t="shared" si="15"/>
        <v>0.18</v>
      </c>
      <c r="AA25" s="83">
        <f t="shared" si="16"/>
        <v>0.16</v>
      </c>
      <c r="AB25" s="83">
        <f t="shared" si="17"/>
        <v>0.18</v>
      </c>
      <c r="AC25" s="83">
        <f t="shared" si="18"/>
        <v>0.18</v>
      </c>
      <c r="AD25" s="83">
        <f t="shared" si="19"/>
        <v>0.21</v>
      </c>
      <c r="AE25" s="83">
        <f t="shared" si="20"/>
        <v>0.16</v>
      </c>
      <c r="AF25" s="83">
        <f t="shared" si="21"/>
        <v>0.18</v>
      </c>
      <c r="AG25" s="83">
        <f t="shared" si="22"/>
        <v>0.16</v>
      </c>
      <c r="AH25" s="83">
        <f t="shared" si="23"/>
        <v>0.17</v>
      </c>
      <c r="AI25" s="83">
        <f t="shared" si="24"/>
        <v>0.18</v>
      </c>
      <c r="AJ25" s="83">
        <f t="shared" si="25"/>
        <v>0.17</v>
      </c>
    </row>
    <row r="26" spans="1:36" ht="12.95" customHeight="1" x14ac:dyDescent="0.15">
      <c r="A26" s="82">
        <v>23</v>
      </c>
      <c r="B26" s="108" t="s">
        <v>54</v>
      </c>
      <c r="C26" s="108"/>
      <c r="D26" s="82">
        <v>18</v>
      </c>
      <c r="E26" s="82">
        <v>16</v>
      </c>
      <c r="F26" s="4">
        <f t="shared" si="0"/>
        <v>0.21</v>
      </c>
      <c r="G26" s="5"/>
      <c r="H26" s="82"/>
      <c r="I26" s="5"/>
      <c r="J26" s="1" t="s">
        <v>15</v>
      </c>
      <c r="K26" s="83">
        <f t="shared" si="1"/>
        <v>0.19</v>
      </c>
      <c r="L26" s="83">
        <f t="shared" si="2"/>
        <v>0.21</v>
      </c>
      <c r="M26" s="83">
        <f t="shared" si="3"/>
        <v>0.21</v>
      </c>
      <c r="N26" s="83">
        <f t="shared" si="4"/>
        <v>0.21</v>
      </c>
      <c r="O26" s="83">
        <f t="shared" si="5"/>
        <v>0.21</v>
      </c>
      <c r="P26" s="83">
        <f t="shared" si="26"/>
        <v>0.21</v>
      </c>
      <c r="Q26" s="83">
        <f t="shared" si="6"/>
        <v>0.19</v>
      </c>
      <c r="R26" s="83">
        <f t="shared" si="7"/>
        <v>0.21</v>
      </c>
      <c r="S26" s="83">
        <f t="shared" si="8"/>
        <v>0.21</v>
      </c>
      <c r="T26" s="83">
        <f t="shared" si="9"/>
        <v>0.22</v>
      </c>
      <c r="U26" s="83">
        <f t="shared" si="10"/>
        <v>0.21</v>
      </c>
      <c r="V26" s="83">
        <f t="shared" si="11"/>
        <v>0.21</v>
      </c>
      <c r="W26" s="83">
        <f t="shared" si="12"/>
        <v>0.2</v>
      </c>
      <c r="X26" s="83">
        <f t="shared" si="13"/>
        <v>0.21</v>
      </c>
      <c r="Y26" s="83">
        <f t="shared" si="14"/>
        <v>0.18</v>
      </c>
      <c r="Z26" s="83">
        <f t="shared" si="15"/>
        <v>0.2</v>
      </c>
      <c r="AA26" s="83">
        <f t="shared" si="16"/>
        <v>0.19</v>
      </c>
      <c r="AB26" s="83">
        <f t="shared" si="17"/>
        <v>0.21</v>
      </c>
      <c r="AC26" s="83">
        <f t="shared" si="18"/>
        <v>0.21</v>
      </c>
      <c r="AD26" s="83">
        <f t="shared" si="19"/>
        <v>0.24</v>
      </c>
      <c r="AE26" s="83">
        <f t="shared" si="20"/>
        <v>0.19</v>
      </c>
      <c r="AF26" s="83">
        <f t="shared" si="21"/>
        <v>0.21</v>
      </c>
      <c r="AG26" s="83">
        <f t="shared" si="22"/>
        <v>0.18</v>
      </c>
      <c r="AH26" s="83">
        <f t="shared" si="23"/>
        <v>0.19</v>
      </c>
      <c r="AI26" s="83">
        <f t="shared" si="24"/>
        <v>0.21</v>
      </c>
      <c r="AJ26" s="83">
        <f t="shared" si="25"/>
        <v>0.19</v>
      </c>
    </row>
    <row r="27" spans="1:36" ht="12.95" customHeight="1" x14ac:dyDescent="0.15">
      <c r="A27" s="82">
        <v>24</v>
      </c>
      <c r="B27" s="108" t="s">
        <v>54</v>
      </c>
      <c r="C27" s="108"/>
      <c r="D27" s="82">
        <v>20</v>
      </c>
      <c r="E27" s="82">
        <v>14</v>
      </c>
      <c r="F27" s="4">
        <f t="shared" si="0"/>
        <v>0.22</v>
      </c>
      <c r="G27" s="82"/>
      <c r="H27" s="82"/>
      <c r="I27" s="101"/>
      <c r="J27" s="1" t="s">
        <v>15</v>
      </c>
      <c r="K27" s="83">
        <f t="shared" si="1"/>
        <v>0.2</v>
      </c>
      <c r="L27" s="83">
        <f t="shared" si="2"/>
        <v>0.22</v>
      </c>
      <c r="M27" s="83">
        <f t="shared" si="3"/>
        <v>0.22</v>
      </c>
      <c r="N27" s="83">
        <f t="shared" si="4"/>
        <v>0.22</v>
      </c>
      <c r="O27" s="83">
        <f t="shared" si="5"/>
        <v>0.22</v>
      </c>
      <c r="P27" s="83">
        <f t="shared" si="26"/>
        <v>0.22</v>
      </c>
      <c r="Q27" s="83">
        <f t="shared" si="6"/>
        <v>0.2</v>
      </c>
      <c r="R27" s="83">
        <f t="shared" si="7"/>
        <v>0.22</v>
      </c>
      <c r="S27" s="83">
        <f t="shared" si="8"/>
        <v>0.22</v>
      </c>
      <c r="T27" s="83">
        <f t="shared" si="9"/>
        <v>0.22</v>
      </c>
      <c r="U27" s="83">
        <f t="shared" si="10"/>
        <v>0.22</v>
      </c>
      <c r="V27" s="83">
        <f t="shared" si="11"/>
        <v>0.23</v>
      </c>
      <c r="W27" s="83">
        <f t="shared" si="12"/>
        <v>0.22</v>
      </c>
      <c r="X27" s="83">
        <f t="shared" si="13"/>
        <v>0.22</v>
      </c>
      <c r="Y27" s="83">
        <f t="shared" si="14"/>
        <v>0.2</v>
      </c>
      <c r="Z27" s="83">
        <f t="shared" si="15"/>
        <v>0.22</v>
      </c>
      <c r="AA27" s="83">
        <f t="shared" si="16"/>
        <v>0.2</v>
      </c>
      <c r="AB27" s="83">
        <f t="shared" si="17"/>
        <v>0.22</v>
      </c>
      <c r="AC27" s="83">
        <f t="shared" si="18"/>
        <v>0.22</v>
      </c>
      <c r="AD27" s="83">
        <f t="shared" si="19"/>
        <v>0.25</v>
      </c>
      <c r="AE27" s="83">
        <f t="shared" si="20"/>
        <v>0.2</v>
      </c>
      <c r="AF27" s="83">
        <f t="shared" si="21"/>
        <v>0.22</v>
      </c>
      <c r="AG27" s="83">
        <f t="shared" si="22"/>
        <v>0.2</v>
      </c>
      <c r="AH27" s="83">
        <f t="shared" si="23"/>
        <v>0.2</v>
      </c>
      <c r="AI27" s="83">
        <f t="shared" si="24"/>
        <v>0.22</v>
      </c>
      <c r="AJ27" s="83">
        <f t="shared" si="25"/>
        <v>0.2</v>
      </c>
    </row>
    <row r="28" spans="1:36" ht="12.95" customHeight="1" x14ac:dyDescent="0.15">
      <c r="A28" s="82">
        <v>25</v>
      </c>
      <c r="B28" s="108" t="s">
        <v>54</v>
      </c>
      <c r="C28" s="108"/>
      <c r="D28" s="82">
        <v>10</v>
      </c>
      <c r="E28" s="82">
        <v>12</v>
      </c>
      <c r="F28" s="4">
        <f t="shared" si="0"/>
        <v>0.05</v>
      </c>
      <c r="G28" s="5" t="s">
        <v>72</v>
      </c>
      <c r="H28" s="82" t="s">
        <v>65</v>
      </c>
      <c r="I28" s="5" t="s">
        <v>72</v>
      </c>
      <c r="J28" s="1" t="s">
        <v>15</v>
      </c>
      <c r="K28" s="83">
        <f t="shared" si="1"/>
        <v>0.05</v>
      </c>
      <c r="L28" s="83">
        <f t="shared" si="2"/>
        <v>0.05</v>
      </c>
      <c r="M28" s="83">
        <f t="shared" si="3"/>
        <v>0.05</v>
      </c>
      <c r="N28" s="83">
        <f t="shared" si="4"/>
        <v>0.06</v>
      </c>
      <c r="O28" s="83">
        <f t="shared" si="5"/>
        <v>0.06</v>
      </c>
      <c r="P28" s="83">
        <f t="shared" si="26"/>
        <v>0.05</v>
      </c>
      <c r="Q28" s="83">
        <f t="shared" si="6"/>
        <v>0.05</v>
      </c>
      <c r="R28" s="83">
        <f t="shared" si="7"/>
        <v>0.05</v>
      </c>
      <c r="S28" s="83">
        <f t="shared" si="8"/>
        <v>0.05</v>
      </c>
      <c r="T28" s="83">
        <f t="shared" si="9"/>
        <v>0.05</v>
      </c>
      <c r="U28" s="83">
        <f t="shared" si="10"/>
        <v>0.05</v>
      </c>
      <c r="V28" s="83">
        <f t="shared" si="11"/>
        <v>0.05</v>
      </c>
      <c r="W28" s="83">
        <f t="shared" si="12"/>
        <v>0.05</v>
      </c>
      <c r="X28" s="83">
        <f t="shared" si="13"/>
        <v>0.05</v>
      </c>
      <c r="Y28" s="83">
        <f t="shared" si="14"/>
        <v>0.04</v>
      </c>
      <c r="Z28" s="83">
        <f t="shared" si="15"/>
        <v>0.05</v>
      </c>
      <c r="AA28" s="83">
        <f t="shared" si="16"/>
        <v>0.05</v>
      </c>
      <c r="AB28" s="83">
        <f t="shared" si="17"/>
        <v>0.05</v>
      </c>
      <c r="AC28" s="83">
        <f t="shared" si="18"/>
        <v>0.05</v>
      </c>
      <c r="AD28" s="83">
        <f t="shared" si="19"/>
        <v>7.0000000000000007E-2</v>
      </c>
      <c r="AE28" s="83">
        <f t="shared" si="20"/>
        <v>0.04</v>
      </c>
      <c r="AF28" s="83">
        <f t="shared" si="21"/>
        <v>0.05</v>
      </c>
      <c r="AG28" s="83">
        <f t="shared" si="22"/>
        <v>0.05</v>
      </c>
      <c r="AH28" s="83">
        <f t="shared" si="23"/>
        <v>0.05</v>
      </c>
      <c r="AI28" s="83">
        <f t="shared" si="24"/>
        <v>0.05</v>
      </c>
      <c r="AJ28" s="83">
        <f t="shared" si="25"/>
        <v>0.05</v>
      </c>
    </row>
    <row r="29" spans="1:36" ht="12.95" customHeight="1" x14ac:dyDescent="0.15">
      <c r="A29" s="82">
        <v>26</v>
      </c>
      <c r="B29" s="108" t="s">
        <v>54</v>
      </c>
      <c r="C29" s="108"/>
      <c r="D29" s="82">
        <v>16</v>
      </c>
      <c r="E29" s="82">
        <v>14</v>
      </c>
      <c r="F29" s="4">
        <f t="shared" si="0"/>
        <v>0.15</v>
      </c>
      <c r="G29" s="82"/>
      <c r="H29" s="82"/>
      <c r="I29" s="82"/>
      <c r="J29" s="1" t="s">
        <v>15</v>
      </c>
      <c r="K29" s="83">
        <f t="shared" si="1"/>
        <v>0.14000000000000001</v>
      </c>
      <c r="L29" s="83">
        <f t="shared" si="2"/>
        <v>0.15</v>
      </c>
      <c r="M29" s="83">
        <f t="shared" si="3"/>
        <v>0.15</v>
      </c>
      <c r="N29" s="83">
        <f t="shared" si="4"/>
        <v>0.15</v>
      </c>
      <c r="O29" s="83">
        <f t="shared" si="5"/>
        <v>0.15</v>
      </c>
      <c r="P29" s="83">
        <f t="shared" si="26"/>
        <v>0.15</v>
      </c>
      <c r="Q29" s="83">
        <f t="shared" si="6"/>
        <v>0.14000000000000001</v>
      </c>
      <c r="R29" s="83">
        <f t="shared" si="7"/>
        <v>0.14000000000000001</v>
      </c>
      <c r="S29" s="83">
        <f t="shared" si="8"/>
        <v>0.15</v>
      </c>
      <c r="T29" s="83">
        <f t="shared" si="9"/>
        <v>0.15</v>
      </c>
      <c r="U29" s="83">
        <f t="shared" si="10"/>
        <v>0.14000000000000001</v>
      </c>
      <c r="V29" s="83">
        <f t="shared" si="11"/>
        <v>0.15</v>
      </c>
      <c r="W29" s="83">
        <f t="shared" si="12"/>
        <v>0.14000000000000001</v>
      </c>
      <c r="X29" s="83">
        <f t="shared" si="13"/>
        <v>0.15</v>
      </c>
      <c r="Y29" s="83">
        <f t="shared" si="14"/>
        <v>0.13</v>
      </c>
      <c r="Z29" s="83">
        <f t="shared" si="15"/>
        <v>0.14000000000000001</v>
      </c>
      <c r="AA29" s="83">
        <f t="shared" si="16"/>
        <v>0.13</v>
      </c>
      <c r="AB29" s="83">
        <f t="shared" si="17"/>
        <v>0.14000000000000001</v>
      </c>
      <c r="AC29" s="83">
        <f t="shared" si="18"/>
        <v>0.15</v>
      </c>
      <c r="AD29" s="83">
        <f t="shared" si="19"/>
        <v>0.17</v>
      </c>
      <c r="AE29" s="83">
        <f t="shared" si="20"/>
        <v>0.13</v>
      </c>
      <c r="AF29" s="83">
        <f t="shared" si="21"/>
        <v>0.14000000000000001</v>
      </c>
      <c r="AG29" s="83">
        <f t="shared" si="22"/>
        <v>0.13</v>
      </c>
      <c r="AH29" s="83">
        <f t="shared" si="23"/>
        <v>0.13</v>
      </c>
      <c r="AI29" s="83">
        <f t="shared" si="24"/>
        <v>0.15</v>
      </c>
      <c r="AJ29" s="83">
        <f t="shared" si="25"/>
        <v>0.13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214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26</v>
      </c>
      <c r="D47" s="14">
        <f>COUNTIF(G4:G43,"*下層*")</f>
        <v>0</v>
      </c>
      <c r="E47" s="14">
        <f>COUNTA(A4:A43)</f>
        <v>26</v>
      </c>
      <c r="F47" s="10"/>
      <c r="G47" s="15">
        <f>C47*100</f>
        <v>2600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15</v>
      </c>
      <c r="D48" s="14" t="str">
        <f>IF(D47&gt;0,ROUND(SUMIF(G4:G43,"*下層*",E4:E43)/D47,0),"")</f>
        <v/>
      </c>
      <c r="E48" s="14">
        <f>ROUND(SUM(E4:E43)/E47,0)</f>
        <v>15</v>
      </c>
      <c r="F48" s="13"/>
      <c r="G48" s="15">
        <f>C48</f>
        <v>15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5.9099999999999984</v>
      </c>
      <c r="D50" s="16">
        <f>SUMIF(G4:G43,"*下層*",F4:F43)</f>
        <v>0</v>
      </c>
      <c r="E50" s="4">
        <f>SUM(F4:F43)</f>
        <v>5.9099999999999984</v>
      </c>
      <c r="F50" s="13"/>
      <c r="G50" s="17">
        <f>C50*100</f>
        <v>590.99999999999989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形状比＝79、Sr＝13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8</v>
      </c>
      <c r="D54" s="14">
        <f>COUNTIF(H4:H43,"▲")</f>
        <v>0</v>
      </c>
      <c r="E54" s="14">
        <f>COUNTA(H4:H43)</f>
        <v>8</v>
      </c>
      <c r="F54" s="10"/>
      <c r="G54" s="15">
        <f>C54*100</f>
        <v>800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1.04</v>
      </c>
      <c r="D57" s="16">
        <f>SUMIF(H4:H43,"▲",F4:F43)</f>
        <v>0</v>
      </c>
      <c r="E57" s="16">
        <f>SUM(C57:D57)</f>
        <v>1.04</v>
      </c>
      <c r="F57" s="13"/>
      <c r="G57" s="19">
        <f>C57*100</f>
        <v>104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17.600000000000001</v>
      </c>
      <c r="D62" s="20" t="str">
        <f>IF(D47&gt;0,ROUND(D57/D50*100,1),"")</f>
        <v/>
      </c>
      <c r="E62" s="20">
        <f>ROUND(E57/E50*100,1)</f>
        <v>17.600000000000001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18</v>
      </c>
      <c r="D66" s="14">
        <f>D47-D54</f>
        <v>0</v>
      </c>
      <c r="E66" s="14">
        <f>SUM(C66:D66)</f>
        <v>18</v>
      </c>
      <c r="F66" s="10"/>
      <c r="G66" s="15">
        <f>C66*100</f>
        <v>1800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4.8699999999999983</v>
      </c>
      <c r="D69" s="16" t="str">
        <f>IF(D66&gt;0,D50-D57,"")</f>
        <v/>
      </c>
      <c r="E69" s="4">
        <f>SUM(C69:D69)</f>
        <v>4.8699999999999983</v>
      </c>
      <c r="F69" s="13"/>
      <c r="G69" s="17">
        <f>C69*100</f>
        <v>486.99999999999983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91" priority="16" stopIfTrue="1">
      <formula>AND(($H4="スギ"),(#REF!&lt;12))</formula>
    </cfRule>
  </conditionalFormatting>
  <conditionalFormatting sqref="L4:L43">
    <cfRule type="expression" dxfId="190" priority="15" stopIfTrue="1">
      <formula>AND(($H4="スギ"),(#REF!&lt;22),(#REF!&gt;=12))</formula>
    </cfRule>
  </conditionalFormatting>
  <conditionalFormatting sqref="M4:M43">
    <cfRule type="expression" dxfId="189" priority="14" stopIfTrue="1">
      <formula>AND(($H4="スギ"),(#REF!&lt;32),(#REF!&gt;=22))</formula>
    </cfRule>
  </conditionalFormatting>
  <conditionalFormatting sqref="N4:N43">
    <cfRule type="expression" dxfId="188" priority="13" stopIfTrue="1">
      <formula>AND(($H4="スギ"),(#REF!&lt;42),(#REF!&gt;=32))</formula>
    </cfRule>
  </conditionalFormatting>
  <conditionalFormatting sqref="U4:U43 Z4:AF43 AJ4:AJ43 O4:P43">
    <cfRule type="expression" dxfId="187" priority="12" stopIfTrue="1">
      <formula>AND(($H4="スギ"),(#REF!&gt;=42))</formula>
    </cfRule>
  </conditionalFormatting>
  <conditionalFormatting sqref="Q4:Q43 AA4:AA43">
    <cfRule type="expression" dxfId="186" priority="11" stopIfTrue="1">
      <formula>AND(($H4="ヒノキ"),(#REF!&lt;12))</formula>
    </cfRule>
  </conditionalFormatting>
  <conditionalFormatting sqref="R4:R43 AB4:AE43">
    <cfRule type="expression" dxfId="185" priority="10" stopIfTrue="1">
      <formula>AND(($H4="ヒノキ"),(#REF!&lt;22),(#REF!&gt;=12))</formula>
    </cfRule>
  </conditionalFormatting>
  <conditionalFormatting sqref="S4:S43">
    <cfRule type="expression" dxfId="184" priority="9" stopIfTrue="1">
      <formula>AND(($H4="ヒノキ"),(#REF!&lt;32),(#REF!&gt;=22))</formula>
    </cfRule>
  </conditionalFormatting>
  <conditionalFormatting sqref="T4:U43 Z4:AF43 AJ4:AJ43">
    <cfRule type="expression" dxfId="183" priority="8" stopIfTrue="1">
      <formula>AND(($H4="ヒノキ"),(#REF!&gt;=32))</formula>
    </cfRule>
  </conditionalFormatting>
  <conditionalFormatting sqref="V4:V43 AA4:AA43">
    <cfRule type="expression" dxfId="182" priority="7" stopIfTrue="1">
      <formula>AND(($H4="アカマツ"),(#REF!&lt;12))</formula>
    </cfRule>
  </conditionalFormatting>
  <conditionalFormatting sqref="W4:W43 AB4:AB43">
    <cfRule type="expression" dxfId="181" priority="6" stopIfTrue="1">
      <formula>AND(($H4="アカマツ"),(#REF!&lt;22),(#REF!&gt;=12))</formula>
    </cfRule>
  </conditionalFormatting>
  <conditionalFormatting sqref="X4:X43 AC4:AC43">
    <cfRule type="expression" dxfId="180" priority="5" stopIfTrue="1">
      <formula>AND(($H4="アカマツ"),(#REF!&lt;42),(#REF!&gt;=22))</formula>
    </cfRule>
  </conditionalFormatting>
  <conditionalFormatting sqref="Y4:AF43 AJ4:AJ43">
    <cfRule type="expression" dxfId="179" priority="4" stopIfTrue="1">
      <formula>AND(($H4="アカマツ"),(#REF!&gt;=42))</formula>
    </cfRule>
  </conditionalFormatting>
  <conditionalFormatting sqref="AG4:AG43">
    <cfRule type="expression" dxfId="178" priority="3" stopIfTrue="1">
      <formula>AND(($H4&lt;&gt;"スギ"),($H4&lt;&gt;"ヒノキ"),($H4&lt;&gt;"アカマツ"),(#REF!&lt;12))</formula>
    </cfRule>
  </conditionalFormatting>
  <conditionalFormatting sqref="AH4:AH43">
    <cfRule type="expression" dxfId="1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CC9900"/>
  </sheetPr>
  <dimension ref="A1:AJ120"/>
  <sheetViews>
    <sheetView showGridLines="0" view="pageBreakPreview" topLeftCell="A19" zoomScaleNormal="85" zoomScaleSheetLayoutView="100" workbookViewId="0">
      <selection activeCell="J47" sqref="J4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215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31</v>
      </c>
      <c r="B4" s="108" t="s">
        <v>54</v>
      </c>
      <c r="C4" s="108"/>
      <c r="D4" s="82">
        <v>28</v>
      </c>
      <c r="E4" s="82">
        <v>19</v>
      </c>
      <c r="F4" s="4">
        <f t="shared" ref="F4:F43" si="0">IF(D4&gt;0,IF(B4="スギ",P4,IF(B4="ヒノキ",U4,IF(B4="アカマツ",Z4,IF(B4="カラマツ",AF4,AJ4)))),"")</f>
        <v>0.55000000000000004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0.5</v>
      </c>
      <c r="L4" s="83">
        <f t="shared" ref="L4:L43" si="2">ROUND(10^(-5+0.73504+1.83346*LOG(D4)+1.06569*LOG(E4)),2)</f>
        <v>0.56000000000000005</v>
      </c>
      <c r="M4" s="83">
        <f t="shared" ref="M4:M43" si="3">ROUND(10^(-5+0.71514+1.74357*LOG(D4)+1.17719*LOG(E4)),2)</f>
        <v>0.55000000000000004</v>
      </c>
      <c r="N4" s="83">
        <f t="shared" ref="N4:N43" si="4">ROUND(10^(-5+0.82956+1.76381*LOG(D4)+1.06412*LOG(E4)),2)</f>
        <v>0.55000000000000004</v>
      </c>
      <c r="O4" s="83">
        <f t="shared" ref="O4:O43" si="5">ROUND(10^(-5+0.88226+1.79204*LOG(D4)+0.99303*LOG(E4)),2)</f>
        <v>0.56000000000000005</v>
      </c>
      <c r="P4" s="83">
        <f>HLOOKUP($D4,K$3:O$43,MATCH($A4,$A$3:$A$43,0),1)</f>
        <v>0.55000000000000004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0.51</v>
      </c>
      <c r="R4" s="83">
        <f t="shared" ref="R4:R43" si="7">ROUND(10^(1.905709*LOG(D4)+1.011385*LOG(E4)-4.293729),2)</f>
        <v>0.56999999999999995</v>
      </c>
      <c r="S4" s="83">
        <f t="shared" ref="S4:S43" si="8">ROUND(10^(1.771888*LOG(D4)+1.138415*LOG(E4)-4.271259),2)</f>
        <v>0.56000000000000005</v>
      </c>
      <c r="T4" s="83">
        <f t="shared" ref="T4:T43" si="9">ROUND(10^(1.671519*LOG(D4)+1.363617*LOG(E4)-4.404407),2)</f>
        <v>0.56999999999999995</v>
      </c>
      <c r="U4" s="83">
        <f t="shared" ref="U4:U43" si="10">HLOOKUP($D4,Q$3:T$43,MATCH($A4,$A$3:$A$43,0),1)</f>
        <v>0.56000000000000005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0.59</v>
      </c>
      <c r="W4" s="83">
        <f t="shared" ref="W4:W43" si="12">ROUND(10^(-4.155639+1.847898*LOG(D4)+0.951955*LOG(E4)),2)</f>
        <v>0.54</v>
      </c>
      <c r="X4" s="83">
        <f t="shared" ref="X4:X43" si="13">ROUND(10^(-4.194535+1.804172*LOG(D4)+1.034248*LOG(E4)),2)</f>
        <v>0.55000000000000004</v>
      </c>
      <c r="Y4" s="83">
        <f t="shared" ref="Y4:Y43" si="14">ROUND(10^(-4.42347+2.006485*LOG(D4)+0.967757*LOG(E4)),2)</f>
        <v>0.52</v>
      </c>
      <c r="Z4" s="83">
        <f t="shared" ref="Z4:Z43" si="15">HLOOKUP($D4,V$3:Y$43,MATCH($A4,$A$3:$A$43,0),1)</f>
        <v>0.55000000000000004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0.49</v>
      </c>
      <c r="AB4" s="83">
        <f t="shared" ref="AB4:AB43" si="17">ROUND(10^(1.979213*LOG(D4)+0.998347*LOG(E4)-4.369281),2)</f>
        <v>0.59</v>
      </c>
      <c r="AC4" s="83">
        <f t="shared" ref="AC4:AC43" si="18">ROUND(10^(1.904401*LOG(D4)+1.062478*LOG(E4)-4.348104),2)</f>
        <v>0.57999999999999996</v>
      </c>
      <c r="AD4" s="83">
        <f t="shared" ref="AD4:AD43" si="19">ROUND(10^(1.640825*LOG(D4)+1.080387*LOG(E4)-3.976731),2)</f>
        <v>0.6</v>
      </c>
      <c r="AE4" s="83">
        <f t="shared" ref="AE4:AE43" si="20">ROUND(10^(1.90887*LOG(D4)+1.088002*LOG(E4)-4.431495),2)</f>
        <v>0.53</v>
      </c>
      <c r="AF4" s="83">
        <f t="shared" ref="AF4:AF43" si="21">HLOOKUP($D4,AA$3:AE$43,MATCH($A4,$A$3:$A$43,0),1)</f>
        <v>0.57999999999999996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0.49</v>
      </c>
      <c r="AH4" s="83">
        <f t="shared" ref="AH4:AH43" si="23">ROUND(10^(1.93813902*LOG(D4)+0.96697002*LOG(E4)-4.32216295),2)</f>
        <v>0.52</v>
      </c>
      <c r="AI4" s="83">
        <f t="shared" ref="AI4:AI43" si="24">ROUND(10^(1.82464098*LOG(D4)+0.97625989*LOG(E4)-4.15096808),2)</f>
        <v>0.55000000000000004</v>
      </c>
      <c r="AJ4" s="83">
        <f t="shared" ref="AJ4:AJ43" si="25">HLOOKUP($D4,AG$3:AI$43,MATCH($A4,$A$3:$A$43,0),1)</f>
        <v>0.52</v>
      </c>
    </row>
    <row r="5" spans="1:36" ht="12.95" customHeight="1" x14ac:dyDescent="0.15">
      <c r="A5" s="82">
        <v>32</v>
      </c>
      <c r="B5" s="108" t="s">
        <v>71</v>
      </c>
      <c r="C5" s="108"/>
      <c r="D5" s="82">
        <v>28</v>
      </c>
      <c r="E5" s="82">
        <v>19</v>
      </c>
      <c r="F5" s="4">
        <f t="shared" si="0"/>
        <v>0.56000000000000005</v>
      </c>
      <c r="G5" s="5"/>
      <c r="H5" s="82"/>
      <c r="I5" s="82"/>
      <c r="J5" s="1" t="s">
        <v>15</v>
      </c>
      <c r="K5" s="83">
        <f t="shared" si="1"/>
        <v>0.5</v>
      </c>
      <c r="L5" s="83">
        <f t="shared" si="2"/>
        <v>0.56000000000000005</v>
      </c>
      <c r="M5" s="83">
        <f t="shared" si="3"/>
        <v>0.55000000000000004</v>
      </c>
      <c r="N5" s="83">
        <f t="shared" si="4"/>
        <v>0.55000000000000004</v>
      </c>
      <c r="O5" s="83">
        <f t="shared" si="5"/>
        <v>0.56000000000000005</v>
      </c>
      <c r="P5" s="83">
        <f t="shared" ref="P5:P43" si="26">HLOOKUP($D5,K$3:O$43,MATCH(A5,$A$3:$A$43,0),1)</f>
        <v>0.55000000000000004</v>
      </c>
      <c r="Q5" s="83">
        <f t="shared" si="6"/>
        <v>0.51</v>
      </c>
      <c r="R5" s="83">
        <f t="shared" si="7"/>
        <v>0.56999999999999995</v>
      </c>
      <c r="S5" s="83">
        <f t="shared" si="8"/>
        <v>0.56000000000000005</v>
      </c>
      <c r="T5" s="83">
        <f t="shared" si="9"/>
        <v>0.56999999999999995</v>
      </c>
      <c r="U5" s="83">
        <f t="shared" si="10"/>
        <v>0.56000000000000005</v>
      </c>
      <c r="V5" s="83">
        <f t="shared" si="11"/>
        <v>0.59</v>
      </c>
      <c r="W5" s="83">
        <f t="shared" si="12"/>
        <v>0.54</v>
      </c>
      <c r="X5" s="83">
        <f t="shared" si="13"/>
        <v>0.55000000000000004</v>
      </c>
      <c r="Y5" s="83">
        <f t="shared" si="14"/>
        <v>0.52</v>
      </c>
      <c r="Z5" s="83">
        <f t="shared" si="15"/>
        <v>0.55000000000000004</v>
      </c>
      <c r="AA5" s="83">
        <f t="shared" si="16"/>
        <v>0.49</v>
      </c>
      <c r="AB5" s="83">
        <f t="shared" si="17"/>
        <v>0.59</v>
      </c>
      <c r="AC5" s="83">
        <f t="shared" si="18"/>
        <v>0.57999999999999996</v>
      </c>
      <c r="AD5" s="83">
        <f t="shared" si="19"/>
        <v>0.6</v>
      </c>
      <c r="AE5" s="83">
        <f t="shared" si="20"/>
        <v>0.53</v>
      </c>
      <c r="AF5" s="83">
        <f t="shared" si="21"/>
        <v>0.57999999999999996</v>
      </c>
      <c r="AG5" s="83">
        <f t="shared" si="22"/>
        <v>0.49</v>
      </c>
      <c r="AH5" s="83">
        <f t="shared" si="23"/>
        <v>0.52</v>
      </c>
      <c r="AI5" s="83">
        <f t="shared" si="24"/>
        <v>0.55000000000000004</v>
      </c>
      <c r="AJ5" s="83">
        <f t="shared" si="25"/>
        <v>0.52</v>
      </c>
    </row>
    <row r="6" spans="1:36" ht="12.95" customHeight="1" x14ac:dyDescent="0.15">
      <c r="A6" s="82">
        <v>33</v>
      </c>
      <c r="B6" s="108" t="s">
        <v>54</v>
      </c>
      <c r="C6" s="108"/>
      <c r="D6" s="82">
        <v>32</v>
      </c>
      <c r="E6" s="82">
        <v>21</v>
      </c>
      <c r="F6" s="4">
        <f t="shared" si="0"/>
        <v>0.78</v>
      </c>
      <c r="G6" s="82"/>
      <c r="H6" s="82"/>
      <c r="I6" s="82"/>
      <c r="J6" s="1" t="s">
        <v>15</v>
      </c>
      <c r="K6" s="83">
        <f t="shared" si="1"/>
        <v>0.7</v>
      </c>
      <c r="L6" s="83">
        <f t="shared" si="2"/>
        <v>0.8</v>
      </c>
      <c r="M6" s="83">
        <f t="shared" si="3"/>
        <v>0.79</v>
      </c>
      <c r="N6" s="83">
        <f t="shared" si="4"/>
        <v>0.78</v>
      </c>
      <c r="O6" s="83">
        <f t="shared" si="5"/>
        <v>0.78</v>
      </c>
      <c r="P6" s="83">
        <f t="shared" si="26"/>
        <v>0.78</v>
      </c>
      <c r="Q6" s="83">
        <f t="shared" si="6"/>
        <v>0.71</v>
      </c>
      <c r="R6" s="83">
        <f t="shared" si="7"/>
        <v>0.82</v>
      </c>
      <c r="S6" s="83">
        <f t="shared" si="8"/>
        <v>0.8</v>
      </c>
      <c r="T6" s="83">
        <f t="shared" si="9"/>
        <v>0.82</v>
      </c>
      <c r="U6" s="83">
        <f t="shared" si="10"/>
        <v>0.82</v>
      </c>
      <c r="V6" s="83">
        <f t="shared" si="11"/>
        <v>0.84</v>
      </c>
      <c r="W6" s="83">
        <f t="shared" si="12"/>
        <v>0.77</v>
      </c>
      <c r="X6" s="83">
        <f t="shared" si="13"/>
        <v>0.77</v>
      </c>
      <c r="Y6" s="83">
        <f t="shared" si="14"/>
        <v>0.75</v>
      </c>
      <c r="Z6" s="83">
        <f t="shared" si="15"/>
        <v>0.77</v>
      </c>
      <c r="AA6" s="83">
        <f t="shared" si="16"/>
        <v>0.68</v>
      </c>
      <c r="AB6" s="83">
        <f t="shared" si="17"/>
        <v>0.85</v>
      </c>
      <c r="AC6" s="83">
        <f t="shared" si="18"/>
        <v>0.84</v>
      </c>
      <c r="AD6" s="83">
        <f t="shared" si="19"/>
        <v>0.83</v>
      </c>
      <c r="AE6" s="83">
        <f t="shared" si="20"/>
        <v>0.76</v>
      </c>
      <c r="AF6" s="83">
        <f t="shared" si="21"/>
        <v>0.83</v>
      </c>
      <c r="AG6" s="83">
        <f t="shared" si="22"/>
        <v>0.69</v>
      </c>
      <c r="AH6" s="83">
        <f t="shared" si="23"/>
        <v>0.75</v>
      </c>
      <c r="AI6" s="83">
        <f t="shared" si="24"/>
        <v>0.77</v>
      </c>
      <c r="AJ6" s="83">
        <f t="shared" si="25"/>
        <v>0.75</v>
      </c>
    </row>
    <row r="7" spans="1:36" ht="12.95" customHeight="1" x14ac:dyDescent="0.15">
      <c r="A7" s="82">
        <v>34</v>
      </c>
      <c r="B7" s="108" t="s">
        <v>54</v>
      </c>
      <c r="C7" s="108"/>
      <c r="D7" s="82">
        <v>22</v>
      </c>
      <c r="E7" s="82">
        <v>18</v>
      </c>
      <c r="F7" s="4">
        <f t="shared" si="0"/>
        <v>0.34</v>
      </c>
      <c r="G7" s="5" t="s">
        <v>72</v>
      </c>
      <c r="H7" s="82" t="s">
        <v>65</v>
      </c>
      <c r="I7" s="5" t="s">
        <v>72</v>
      </c>
      <c r="J7" s="1" t="s">
        <v>15</v>
      </c>
      <c r="K7" s="83">
        <f t="shared" si="1"/>
        <v>0.31</v>
      </c>
      <c r="L7" s="83">
        <f t="shared" si="2"/>
        <v>0.34</v>
      </c>
      <c r="M7" s="83">
        <f t="shared" si="3"/>
        <v>0.34</v>
      </c>
      <c r="N7" s="83">
        <f t="shared" si="4"/>
        <v>0.34</v>
      </c>
      <c r="O7" s="83">
        <f t="shared" si="5"/>
        <v>0.34</v>
      </c>
      <c r="P7" s="83">
        <f t="shared" si="26"/>
        <v>0.34</v>
      </c>
      <c r="Q7" s="83">
        <f t="shared" si="6"/>
        <v>0.31</v>
      </c>
      <c r="R7" s="83">
        <f t="shared" si="7"/>
        <v>0.34</v>
      </c>
      <c r="S7" s="83">
        <f t="shared" si="8"/>
        <v>0.34</v>
      </c>
      <c r="T7" s="83">
        <f t="shared" si="9"/>
        <v>0.36</v>
      </c>
      <c r="U7" s="83">
        <f t="shared" si="10"/>
        <v>0.34</v>
      </c>
      <c r="V7" s="83">
        <f t="shared" si="11"/>
        <v>0.35</v>
      </c>
      <c r="W7" s="83">
        <f t="shared" si="12"/>
        <v>0.33</v>
      </c>
      <c r="X7" s="83">
        <f t="shared" si="13"/>
        <v>0.34</v>
      </c>
      <c r="Y7" s="83">
        <f t="shared" si="14"/>
        <v>0.31</v>
      </c>
      <c r="Z7" s="83">
        <f t="shared" si="15"/>
        <v>0.34</v>
      </c>
      <c r="AA7" s="83">
        <f t="shared" si="16"/>
        <v>0.3</v>
      </c>
      <c r="AB7" s="83">
        <f t="shared" si="17"/>
        <v>0.35</v>
      </c>
      <c r="AC7" s="83">
        <f t="shared" si="18"/>
        <v>0.35</v>
      </c>
      <c r="AD7" s="83">
        <f t="shared" si="19"/>
        <v>0.38</v>
      </c>
      <c r="AE7" s="83">
        <f t="shared" si="20"/>
        <v>0.31</v>
      </c>
      <c r="AF7" s="83">
        <f t="shared" si="21"/>
        <v>0.35</v>
      </c>
      <c r="AG7" s="83">
        <f t="shared" si="22"/>
        <v>0.28999999999999998</v>
      </c>
      <c r="AH7" s="83">
        <f t="shared" si="23"/>
        <v>0.31</v>
      </c>
      <c r="AI7" s="83">
        <f t="shared" si="24"/>
        <v>0.33</v>
      </c>
      <c r="AJ7" s="83">
        <f t="shared" si="25"/>
        <v>0.31</v>
      </c>
    </row>
    <row r="8" spans="1:36" ht="12.95" customHeight="1" x14ac:dyDescent="0.15">
      <c r="A8" s="82">
        <v>35</v>
      </c>
      <c r="B8" s="108" t="s">
        <v>54</v>
      </c>
      <c r="C8" s="108"/>
      <c r="D8" s="82">
        <v>12</v>
      </c>
      <c r="E8" s="82">
        <v>13</v>
      </c>
      <c r="F8" s="4">
        <f t="shared" si="0"/>
        <v>0.08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0.08</v>
      </c>
      <c r="L8" s="83">
        <f t="shared" si="2"/>
        <v>0.08</v>
      </c>
      <c r="M8" s="83">
        <f t="shared" si="3"/>
        <v>0.08</v>
      </c>
      <c r="N8" s="83">
        <f t="shared" si="4"/>
        <v>0.08</v>
      </c>
      <c r="O8" s="83">
        <f t="shared" si="5"/>
        <v>0.08</v>
      </c>
      <c r="P8" s="83">
        <f t="shared" si="26"/>
        <v>0.08</v>
      </c>
      <c r="Q8" s="83">
        <f t="shared" si="6"/>
        <v>0.08</v>
      </c>
      <c r="R8" s="83">
        <f t="shared" si="7"/>
        <v>0.08</v>
      </c>
      <c r="S8" s="83">
        <f t="shared" si="8"/>
        <v>0.08</v>
      </c>
      <c r="T8" s="83">
        <f t="shared" si="9"/>
        <v>0.08</v>
      </c>
      <c r="U8" s="83">
        <f t="shared" si="10"/>
        <v>0.08</v>
      </c>
      <c r="V8" s="83">
        <f t="shared" si="11"/>
        <v>0.08</v>
      </c>
      <c r="W8" s="83">
        <f t="shared" si="12"/>
        <v>0.08</v>
      </c>
      <c r="X8" s="83">
        <f t="shared" si="13"/>
        <v>0.08</v>
      </c>
      <c r="Y8" s="83">
        <f t="shared" si="14"/>
        <v>7.0000000000000007E-2</v>
      </c>
      <c r="Z8" s="83">
        <f t="shared" si="15"/>
        <v>0.08</v>
      </c>
      <c r="AA8" s="83">
        <f t="shared" si="16"/>
        <v>7.0000000000000007E-2</v>
      </c>
      <c r="AB8" s="83">
        <f t="shared" si="17"/>
        <v>0.08</v>
      </c>
      <c r="AC8" s="83">
        <f t="shared" si="18"/>
        <v>0.08</v>
      </c>
      <c r="AD8" s="83">
        <f t="shared" si="19"/>
        <v>0.1</v>
      </c>
      <c r="AE8" s="83">
        <f t="shared" si="20"/>
        <v>7.0000000000000007E-2</v>
      </c>
      <c r="AF8" s="83">
        <f t="shared" si="21"/>
        <v>0.08</v>
      </c>
      <c r="AG8" s="83">
        <f t="shared" si="22"/>
        <v>7.0000000000000007E-2</v>
      </c>
      <c r="AH8" s="83">
        <f t="shared" si="23"/>
        <v>7.0000000000000007E-2</v>
      </c>
      <c r="AI8" s="83">
        <f t="shared" si="24"/>
        <v>0.08</v>
      </c>
      <c r="AJ8" s="83">
        <f t="shared" si="25"/>
        <v>7.0000000000000007E-2</v>
      </c>
    </row>
    <row r="9" spans="1:36" ht="12.95" customHeight="1" x14ac:dyDescent="0.15">
      <c r="A9" s="82">
        <v>36</v>
      </c>
      <c r="B9" s="108" t="s">
        <v>71</v>
      </c>
      <c r="C9" s="108"/>
      <c r="D9" s="82">
        <v>16</v>
      </c>
      <c r="E9" s="82">
        <v>14</v>
      </c>
      <c r="F9" s="4">
        <f t="shared" si="0"/>
        <v>0.14000000000000001</v>
      </c>
      <c r="G9" s="5"/>
      <c r="H9" s="82"/>
      <c r="I9" s="5"/>
      <c r="J9" s="1" t="s">
        <v>15</v>
      </c>
      <c r="K9" s="83">
        <f t="shared" si="1"/>
        <v>0.14000000000000001</v>
      </c>
      <c r="L9" s="83">
        <f t="shared" si="2"/>
        <v>0.15</v>
      </c>
      <c r="M9" s="83">
        <f t="shared" si="3"/>
        <v>0.15</v>
      </c>
      <c r="N9" s="83">
        <f t="shared" si="4"/>
        <v>0.15</v>
      </c>
      <c r="O9" s="83">
        <f t="shared" si="5"/>
        <v>0.15</v>
      </c>
      <c r="P9" s="83">
        <f t="shared" si="26"/>
        <v>0.15</v>
      </c>
      <c r="Q9" s="83">
        <f t="shared" si="6"/>
        <v>0.14000000000000001</v>
      </c>
      <c r="R9" s="83">
        <f t="shared" si="7"/>
        <v>0.14000000000000001</v>
      </c>
      <c r="S9" s="83">
        <f t="shared" si="8"/>
        <v>0.15</v>
      </c>
      <c r="T9" s="83">
        <f t="shared" si="9"/>
        <v>0.15</v>
      </c>
      <c r="U9" s="83">
        <f t="shared" si="10"/>
        <v>0.14000000000000001</v>
      </c>
      <c r="V9" s="83">
        <f t="shared" si="11"/>
        <v>0.15</v>
      </c>
      <c r="W9" s="83">
        <f t="shared" si="12"/>
        <v>0.14000000000000001</v>
      </c>
      <c r="X9" s="83">
        <f t="shared" si="13"/>
        <v>0.15</v>
      </c>
      <c r="Y9" s="83">
        <f t="shared" si="14"/>
        <v>0.13</v>
      </c>
      <c r="Z9" s="83">
        <f t="shared" si="15"/>
        <v>0.14000000000000001</v>
      </c>
      <c r="AA9" s="83">
        <f t="shared" si="16"/>
        <v>0.13</v>
      </c>
      <c r="AB9" s="83">
        <f t="shared" si="17"/>
        <v>0.14000000000000001</v>
      </c>
      <c r="AC9" s="83">
        <f t="shared" si="18"/>
        <v>0.15</v>
      </c>
      <c r="AD9" s="83">
        <f t="shared" si="19"/>
        <v>0.17</v>
      </c>
      <c r="AE9" s="83">
        <f t="shared" si="20"/>
        <v>0.13</v>
      </c>
      <c r="AF9" s="83">
        <f t="shared" si="21"/>
        <v>0.14000000000000001</v>
      </c>
      <c r="AG9" s="83">
        <f t="shared" si="22"/>
        <v>0.13</v>
      </c>
      <c r="AH9" s="83">
        <f t="shared" si="23"/>
        <v>0.13</v>
      </c>
      <c r="AI9" s="83">
        <f t="shared" si="24"/>
        <v>0.15</v>
      </c>
      <c r="AJ9" s="83">
        <f t="shared" si="25"/>
        <v>0.13</v>
      </c>
    </row>
    <row r="10" spans="1:36" ht="12.95" customHeight="1" x14ac:dyDescent="0.15">
      <c r="A10" s="82">
        <v>37</v>
      </c>
      <c r="B10" s="108" t="s">
        <v>71</v>
      </c>
      <c r="C10" s="108"/>
      <c r="D10" s="82">
        <v>30</v>
      </c>
      <c r="E10" s="82">
        <v>17</v>
      </c>
      <c r="F10" s="4">
        <f t="shared" si="0"/>
        <v>0.56000000000000005</v>
      </c>
      <c r="G10" s="5"/>
      <c r="H10" s="82"/>
      <c r="I10" s="5"/>
      <c r="J10" s="1" t="s">
        <v>15</v>
      </c>
      <c r="K10" s="83">
        <f t="shared" si="1"/>
        <v>0.5</v>
      </c>
      <c r="L10" s="83">
        <f t="shared" si="2"/>
        <v>0.56999999999999995</v>
      </c>
      <c r="M10" s="83">
        <f t="shared" si="3"/>
        <v>0.55000000000000004</v>
      </c>
      <c r="N10" s="83">
        <f t="shared" si="4"/>
        <v>0.55000000000000004</v>
      </c>
      <c r="O10" s="83">
        <f t="shared" si="5"/>
        <v>0.56000000000000005</v>
      </c>
      <c r="P10" s="83">
        <f t="shared" si="26"/>
        <v>0.55000000000000004</v>
      </c>
      <c r="Q10" s="83">
        <f t="shared" si="6"/>
        <v>0.51</v>
      </c>
      <c r="R10" s="83">
        <f t="shared" si="7"/>
        <v>0.57999999999999996</v>
      </c>
      <c r="S10" s="83">
        <f t="shared" si="8"/>
        <v>0.56000000000000005</v>
      </c>
      <c r="T10" s="83">
        <f t="shared" si="9"/>
        <v>0.55000000000000004</v>
      </c>
      <c r="U10" s="83">
        <f t="shared" si="10"/>
        <v>0.56000000000000005</v>
      </c>
      <c r="V10" s="83">
        <f t="shared" si="11"/>
        <v>0.61</v>
      </c>
      <c r="W10" s="83">
        <f t="shared" si="12"/>
        <v>0.56000000000000005</v>
      </c>
      <c r="X10" s="83">
        <f t="shared" si="13"/>
        <v>0.55000000000000004</v>
      </c>
      <c r="Y10" s="83">
        <f t="shared" si="14"/>
        <v>0.54</v>
      </c>
      <c r="Z10" s="83">
        <f t="shared" si="15"/>
        <v>0.55000000000000004</v>
      </c>
      <c r="AA10" s="83">
        <f t="shared" si="16"/>
        <v>0.49</v>
      </c>
      <c r="AB10" s="83">
        <f t="shared" si="17"/>
        <v>0.61</v>
      </c>
      <c r="AC10" s="83">
        <f t="shared" si="18"/>
        <v>0.59</v>
      </c>
      <c r="AD10" s="83">
        <f t="shared" si="19"/>
        <v>0.6</v>
      </c>
      <c r="AE10" s="83">
        <f t="shared" si="20"/>
        <v>0.53</v>
      </c>
      <c r="AF10" s="83">
        <f t="shared" si="21"/>
        <v>0.59</v>
      </c>
      <c r="AG10" s="83">
        <f t="shared" si="22"/>
        <v>0.51</v>
      </c>
      <c r="AH10" s="83">
        <f t="shared" si="23"/>
        <v>0.54</v>
      </c>
      <c r="AI10" s="83">
        <f t="shared" si="24"/>
        <v>0.56000000000000005</v>
      </c>
      <c r="AJ10" s="83">
        <f t="shared" si="25"/>
        <v>0.54</v>
      </c>
    </row>
    <row r="11" spans="1:36" ht="12.95" customHeight="1" x14ac:dyDescent="0.15">
      <c r="A11" s="82">
        <v>38</v>
      </c>
      <c r="B11" s="108" t="s">
        <v>71</v>
      </c>
      <c r="C11" s="108"/>
      <c r="D11" s="82">
        <v>10</v>
      </c>
      <c r="E11" s="82">
        <v>11</v>
      </c>
      <c r="F11" s="4">
        <f t="shared" si="0"/>
        <v>0.05</v>
      </c>
      <c r="G11" s="5" t="s">
        <v>62</v>
      </c>
      <c r="H11" s="82" t="s">
        <v>65</v>
      </c>
      <c r="I11" s="5" t="s">
        <v>62</v>
      </c>
      <c r="J11" s="1" t="s">
        <v>15</v>
      </c>
      <c r="K11" s="83">
        <f t="shared" si="1"/>
        <v>0.05</v>
      </c>
      <c r="L11" s="83">
        <f t="shared" si="2"/>
        <v>0.05</v>
      </c>
      <c r="M11" s="83">
        <f t="shared" si="3"/>
        <v>0.05</v>
      </c>
      <c r="N11" s="83">
        <f t="shared" si="4"/>
        <v>0.05</v>
      </c>
      <c r="O11" s="83">
        <f t="shared" si="5"/>
        <v>0.05</v>
      </c>
      <c r="P11" s="83">
        <f t="shared" si="26"/>
        <v>0.05</v>
      </c>
      <c r="Q11" s="83">
        <f t="shared" si="6"/>
        <v>0.05</v>
      </c>
      <c r="R11" s="83">
        <f t="shared" si="7"/>
        <v>0.05</v>
      </c>
      <c r="S11" s="83">
        <f t="shared" si="8"/>
        <v>0.05</v>
      </c>
      <c r="T11" s="83">
        <f t="shared" si="9"/>
        <v>0.05</v>
      </c>
      <c r="U11" s="83">
        <f t="shared" si="10"/>
        <v>0.05</v>
      </c>
      <c r="V11" s="83">
        <f t="shared" si="11"/>
        <v>0.05</v>
      </c>
      <c r="W11" s="83">
        <f t="shared" si="12"/>
        <v>0.05</v>
      </c>
      <c r="X11" s="83">
        <f t="shared" si="13"/>
        <v>0.05</v>
      </c>
      <c r="Y11" s="83">
        <f t="shared" si="14"/>
        <v>0.04</v>
      </c>
      <c r="Z11" s="83">
        <f t="shared" si="15"/>
        <v>0.05</v>
      </c>
      <c r="AA11" s="83">
        <f t="shared" si="16"/>
        <v>0.04</v>
      </c>
      <c r="AB11" s="83">
        <f t="shared" si="17"/>
        <v>0.04</v>
      </c>
      <c r="AC11" s="83">
        <f t="shared" si="18"/>
        <v>0.05</v>
      </c>
      <c r="AD11" s="83">
        <f t="shared" si="19"/>
        <v>0.06</v>
      </c>
      <c r="AE11" s="83">
        <f t="shared" si="20"/>
        <v>0.04</v>
      </c>
      <c r="AF11" s="83">
        <f t="shared" si="21"/>
        <v>0.04</v>
      </c>
      <c r="AG11" s="83">
        <f t="shared" si="22"/>
        <v>0.04</v>
      </c>
      <c r="AH11" s="83">
        <f t="shared" si="23"/>
        <v>0.04</v>
      </c>
      <c r="AI11" s="83">
        <f t="shared" si="24"/>
        <v>0.05</v>
      </c>
      <c r="AJ11" s="83">
        <f t="shared" si="25"/>
        <v>0.04</v>
      </c>
    </row>
    <row r="12" spans="1:36" ht="12.95" customHeight="1" x14ac:dyDescent="0.15">
      <c r="A12" s="82">
        <v>39</v>
      </c>
      <c r="B12" s="108" t="s">
        <v>71</v>
      </c>
      <c r="C12" s="108"/>
      <c r="D12" s="82">
        <v>16</v>
      </c>
      <c r="E12" s="82">
        <v>17</v>
      </c>
      <c r="F12" s="4">
        <f t="shared" si="0"/>
        <v>0.18</v>
      </c>
      <c r="G12" s="5" t="s">
        <v>72</v>
      </c>
      <c r="H12" s="82"/>
      <c r="I12" s="82"/>
      <c r="J12" s="1" t="s">
        <v>15</v>
      </c>
      <c r="K12" s="83">
        <f t="shared" si="1"/>
        <v>0.17</v>
      </c>
      <c r="L12" s="83">
        <f t="shared" si="2"/>
        <v>0.18</v>
      </c>
      <c r="M12" s="83">
        <f t="shared" si="3"/>
        <v>0.18</v>
      </c>
      <c r="N12" s="83">
        <f t="shared" si="4"/>
        <v>0.18</v>
      </c>
      <c r="O12" s="83">
        <f t="shared" si="5"/>
        <v>0.18</v>
      </c>
      <c r="P12" s="83">
        <f t="shared" si="26"/>
        <v>0.18</v>
      </c>
      <c r="Q12" s="83">
        <f t="shared" si="6"/>
        <v>0.16</v>
      </c>
      <c r="R12" s="83">
        <f t="shared" si="7"/>
        <v>0.18</v>
      </c>
      <c r="S12" s="83">
        <f t="shared" si="8"/>
        <v>0.18</v>
      </c>
      <c r="T12" s="83">
        <f t="shared" si="9"/>
        <v>0.19</v>
      </c>
      <c r="U12" s="83">
        <f t="shared" si="10"/>
        <v>0.18</v>
      </c>
      <c r="V12" s="83">
        <f t="shared" si="11"/>
        <v>0.18</v>
      </c>
      <c r="W12" s="83">
        <f t="shared" si="12"/>
        <v>0.17</v>
      </c>
      <c r="X12" s="83">
        <f t="shared" si="13"/>
        <v>0.18</v>
      </c>
      <c r="Y12" s="83">
        <f t="shared" si="14"/>
        <v>0.15</v>
      </c>
      <c r="Z12" s="83">
        <f t="shared" si="15"/>
        <v>0.17</v>
      </c>
      <c r="AA12" s="83">
        <f t="shared" si="16"/>
        <v>0.16</v>
      </c>
      <c r="AB12" s="83">
        <f t="shared" si="17"/>
        <v>0.17</v>
      </c>
      <c r="AC12" s="83">
        <f t="shared" si="18"/>
        <v>0.18</v>
      </c>
      <c r="AD12" s="83">
        <f t="shared" si="19"/>
        <v>0.21</v>
      </c>
      <c r="AE12" s="83">
        <f t="shared" si="20"/>
        <v>0.16</v>
      </c>
      <c r="AF12" s="83">
        <f t="shared" si="21"/>
        <v>0.17</v>
      </c>
      <c r="AG12" s="83">
        <f t="shared" si="22"/>
        <v>0.15</v>
      </c>
      <c r="AH12" s="83">
        <f t="shared" si="23"/>
        <v>0.16</v>
      </c>
      <c r="AI12" s="83">
        <f t="shared" si="24"/>
        <v>0.18</v>
      </c>
      <c r="AJ12" s="83">
        <f t="shared" si="25"/>
        <v>0.16</v>
      </c>
    </row>
    <row r="13" spans="1:36" ht="12.95" customHeight="1" x14ac:dyDescent="0.15">
      <c r="A13" s="82">
        <v>40</v>
      </c>
      <c r="B13" s="108" t="s">
        <v>71</v>
      </c>
      <c r="C13" s="108"/>
      <c r="D13" s="82">
        <v>34</v>
      </c>
      <c r="E13" s="82">
        <v>20</v>
      </c>
      <c r="F13" s="4">
        <f t="shared" si="0"/>
        <v>0.85</v>
      </c>
      <c r="G13" s="5"/>
      <c r="H13" s="82"/>
      <c r="I13" s="82"/>
      <c r="J13" s="1" t="s">
        <v>15</v>
      </c>
      <c r="K13" s="83">
        <f t="shared" si="1"/>
        <v>0.74</v>
      </c>
      <c r="L13" s="83">
        <f t="shared" si="2"/>
        <v>0.85</v>
      </c>
      <c r="M13" s="83">
        <f t="shared" si="3"/>
        <v>0.83</v>
      </c>
      <c r="N13" s="83">
        <f t="shared" si="4"/>
        <v>0.82</v>
      </c>
      <c r="O13" s="83">
        <f t="shared" si="5"/>
        <v>0.83</v>
      </c>
      <c r="P13" s="83">
        <f t="shared" si="26"/>
        <v>0.82</v>
      </c>
      <c r="Q13" s="83">
        <f t="shared" si="6"/>
        <v>0.76</v>
      </c>
      <c r="R13" s="83">
        <f t="shared" si="7"/>
        <v>0.87</v>
      </c>
      <c r="S13" s="83">
        <f t="shared" si="8"/>
        <v>0.84</v>
      </c>
      <c r="T13" s="83">
        <f t="shared" si="9"/>
        <v>0.85</v>
      </c>
      <c r="U13" s="83">
        <f t="shared" si="10"/>
        <v>0.85</v>
      </c>
      <c r="V13" s="83">
        <f t="shared" si="11"/>
        <v>0.91</v>
      </c>
      <c r="W13" s="83">
        <f t="shared" si="12"/>
        <v>0.82</v>
      </c>
      <c r="X13" s="83">
        <f t="shared" si="13"/>
        <v>0.82</v>
      </c>
      <c r="Y13" s="83">
        <f t="shared" si="14"/>
        <v>0.81</v>
      </c>
      <c r="Z13" s="83">
        <f t="shared" si="15"/>
        <v>0.82</v>
      </c>
      <c r="AA13" s="83">
        <f t="shared" si="16"/>
        <v>0.72</v>
      </c>
      <c r="AB13" s="83">
        <f t="shared" si="17"/>
        <v>0.91</v>
      </c>
      <c r="AC13" s="83">
        <f t="shared" si="18"/>
        <v>0.89</v>
      </c>
      <c r="AD13" s="83">
        <f t="shared" si="19"/>
        <v>0.87</v>
      </c>
      <c r="AE13" s="83">
        <f t="shared" si="20"/>
        <v>0.81</v>
      </c>
      <c r="AF13" s="83">
        <f t="shared" si="21"/>
        <v>0.87</v>
      </c>
      <c r="AG13" s="83">
        <f t="shared" si="22"/>
        <v>0.75</v>
      </c>
      <c r="AH13" s="83">
        <f t="shared" si="23"/>
        <v>0.8</v>
      </c>
      <c r="AI13" s="83">
        <f t="shared" si="24"/>
        <v>0.82</v>
      </c>
      <c r="AJ13" s="83">
        <f t="shared" si="25"/>
        <v>0.8</v>
      </c>
    </row>
    <row r="14" spans="1:36" ht="12.95" customHeight="1" x14ac:dyDescent="0.15">
      <c r="A14" s="82">
        <v>41</v>
      </c>
      <c r="B14" s="108" t="s">
        <v>54</v>
      </c>
      <c r="C14" s="108"/>
      <c r="D14" s="82">
        <v>18</v>
      </c>
      <c r="E14" s="82">
        <v>17</v>
      </c>
      <c r="F14" s="4">
        <f t="shared" si="0"/>
        <v>0.22</v>
      </c>
      <c r="G14" s="5"/>
      <c r="H14" s="82"/>
      <c r="I14" s="82"/>
      <c r="J14" s="1" t="s">
        <v>15</v>
      </c>
      <c r="K14" s="83">
        <f t="shared" si="1"/>
        <v>0.21</v>
      </c>
      <c r="L14" s="83">
        <f t="shared" si="2"/>
        <v>0.22</v>
      </c>
      <c r="M14" s="83">
        <f t="shared" si="3"/>
        <v>0.23</v>
      </c>
      <c r="N14" s="83">
        <f t="shared" si="4"/>
        <v>0.23</v>
      </c>
      <c r="O14" s="83">
        <f t="shared" si="5"/>
        <v>0.23</v>
      </c>
      <c r="P14" s="83">
        <f t="shared" si="26"/>
        <v>0.22</v>
      </c>
      <c r="Q14" s="83">
        <f t="shared" si="6"/>
        <v>0.2</v>
      </c>
      <c r="R14" s="83">
        <f t="shared" si="7"/>
        <v>0.22</v>
      </c>
      <c r="S14" s="83">
        <f t="shared" si="8"/>
        <v>0.23</v>
      </c>
      <c r="T14" s="83">
        <f t="shared" si="9"/>
        <v>0.24</v>
      </c>
      <c r="U14" s="83">
        <f t="shared" si="10"/>
        <v>0.22</v>
      </c>
      <c r="V14" s="83">
        <f t="shared" si="11"/>
        <v>0.23</v>
      </c>
      <c r="W14" s="83">
        <f t="shared" si="12"/>
        <v>0.22</v>
      </c>
      <c r="X14" s="83">
        <f t="shared" si="13"/>
        <v>0.22</v>
      </c>
      <c r="Y14" s="83">
        <f t="shared" si="14"/>
        <v>0.19</v>
      </c>
      <c r="Z14" s="83">
        <f t="shared" si="15"/>
        <v>0.22</v>
      </c>
      <c r="AA14" s="83">
        <f t="shared" si="16"/>
        <v>0.2</v>
      </c>
      <c r="AB14" s="83">
        <f t="shared" si="17"/>
        <v>0.22</v>
      </c>
      <c r="AC14" s="83">
        <f t="shared" si="18"/>
        <v>0.22</v>
      </c>
      <c r="AD14" s="83">
        <f t="shared" si="19"/>
        <v>0.26</v>
      </c>
      <c r="AE14" s="83">
        <f t="shared" si="20"/>
        <v>0.2</v>
      </c>
      <c r="AF14" s="83">
        <f t="shared" si="21"/>
        <v>0.22</v>
      </c>
      <c r="AG14" s="83">
        <f t="shared" si="22"/>
        <v>0.19</v>
      </c>
      <c r="AH14" s="83">
        <f t="shared" si="23"/>
        <v>0.2</v>
      </c>
      <c r="AI14" s="83">
        <f t="shared" si="24"/>
        <v>0.22</v>
      </c>
      <c r="AJ14" s="83">
        <f t="shared" si="25"/>
        <v>0.2</v>
      </c>
    </row>
    <row r="15" spans="1:36" ht="12.95" customHeight="1" x14ac:dyDescent="0.15">
      <c r="A15" s="82">
        <v>42</v>
      </c>
      <c r="B15" s="108" t="s">
        <v>71</v>
      </c>
      <c r="C15" s="108"/>
      <c r="D15" s="82">
        <v>10</v>
      </c>
      <c r="E15" s="82">
        <v>10</v>
      </c>
      <c r="F15" s="4">
        <f t="shared" si="0"/>
        <v>0.04</v>
      </c>
      <c r="G15" s="5" t="s">
        <v>72</v>
      </c>
      <c r="H15" s="104" t="s">
        <v>65</v>
      </c>
      <c r="I15" s="5" t="s">
        <v>72</v>
      </c>
      <c r="J15" s="1" t="s">
        <v>15</v>
      </c>
      <c r="K15" s="83">
        <f t="shared" si="1"/>
        <v>0.04</v>
      </c>
      <c r="L15" s="83">
        <f t="shared" si="2"/>
        <v>0.04</v>
      </c>
      <c r="M15" s="83">
        <f t="shared" si="3"/>
        <v>0.04</v>
      </c>
      <c r="N15" s="83">
        <f t="shared" si="4"/>
        <v>0.05</v>
      </c>
      <c r="O15" s="83">
        <f t="shared" si="5"/>
        <v>0.05</v>
      </c>
      <c r="P15" s="83">
        <f t="shared" si="26"/>
        <v>0.04</v>
      </c>
      <c r="Q15" s="83">
        <f t="shared" si="6"/>
        <v>0.04</v>
      </c>
      <c r="R15" s="83">
        <f t="shared" si="7"/>
        <v>0.04</v>
      </c>
      <c r="S15" s="83">
        <f t="shared" si="8"/>
        <v>0.04</v>
      </c>
      <c r="T15" s="83">
        <f t="shared" si="9"/>
        <v>0.04</v>
      </c>
      <c r="U15" s="83">
        <f t="shared" si="10"/>
        <v>0.04</v>
      </c>
      <c r="V15" s="83">
        <f t="shared" si="11"/>
        <v>0.04</v>
      </c>
      <c r="W15" s="83">
        <f t="shared" si="12"/>
        <v>0.04</v>
      </c>
      <c r="X15" s="83">
        <f t="shared" si="13"/>
        <v>0.04</v>
      </c>
      <c r="Y15" s="83">
        <f t="shared" si="14"/>
        <v>0.04</v>
      </c>
      <c r="Z15" s="83">
        <f t="shared" si="15"/>
        <v>0.04</v>
      </c>
      <c r="AA15" s="83">
        <f t="shared" si="16"/>
        <v>0.04</v>
      </c>
      <c r="AB15" s="83">
        <f t="shared" si="17"/>
        <v>0.04</v>
      </c>
      <c r="AC15" s="83">
        <f t="shared" si="18"/>
        <v>0.04</v>
      </c>
      <c r="AD15" s="83">
        <f t="shared" si="19"/>
        <v>0.06</v>
      </c>
      <c r="AE15" s="83">
        <f t="shared" si="20"/>
        <v>0.04</v>
      </c>
      <c r="AF15" s="83">
        <f t="shared" si="21"/>
        <v>0.04</v>
      </c>
      <c r="AG15" s="83">
        <f t="shared" si="22"/>
        <v>0.04</v>
      </c>
      <c r="AH15" s="83">
        <f t="shared" si="23"/>
        <v>0.04</v>
      </c>
      <c r="AI15" s="83">
        <f t="shared" si="24"/>
        <v>0.04</v>
      </c>
      <c r="AJ15" s="83">
        <f t="shared" si="25"/>
        <v>0.04</v>
      </c>
    </row>
    <row r="16" spans="1:36" ht="12.95" customHeight="1" x14ac:dyDescent="0.15">
      <c r="A16" s="82">
        <v>43</v>
      </c>
      <c r="B16" s="108" t="s">
        <v>54</v>
      </c>
      <c r="C16" s="108"/>
      <c r="D16" s="82">
        <v>22</v>
      </c>
      <c r="E16" s="82">
        <v>17</v>
      </c>
      <c r="F16" s="4">
        <f t="shared" si="0"/>
        <v>0.32</v>
      </c>
      <c r="G16" s="5"/>
      <c r="H16" s="82"/>
      <c r="I16" s="82"/>
      <c r="J16" s="1" t="s">
        <v>15</v>
      </c>
      <c r="K16" s="83">
        <f t="shared" si="1"/>
        <v>0.28999999999999998</v>
      </c>
      <c r="L16" s="83">
        <f t="shared" si="2"/>
        <v>0.32</v>
      </c>
      <c r="M16" s="83">
        <f t="shared" si="3"/>
        <v>0.32</v>
      </c>
      <c r="N16" s="83">
        <f t="shared" si="4"/>
        <v>0.32</v>
      </c>
      <c r="O16" s="83">
        <f t="shared" si="5"/>
        <v>0.32</v>
      </c>
      <c r="P16" s="83">
        <f t="shared" si="26"/>
        <v>0.32</v>
      </c>
      <c r="Q16" s="83">
        <f t="shared" si="6"/>
        <v>0.28999999999999998</v>
      </c>
      <c r="R16" s="83">
        <f t="shared" si="7"/>
        <v>0.32</v>
      </c>
      <c r="S16" s="83">
        <f t="shared" si="8"/>
        <v>0.32</v>
      </c>
      <c r="T16" s="83">
        <f t="shared" si="9"/>
        <v>0.33</v>
      </c>
      <c r="U16" s="83">
        <f t="shared" si="10"/>
        <v>0.32</v>
      </c>
      <c r="V16" s="83">
        <f t="shared" si="11"/>
        <v>0.33</v>
      </c>
      <c r="W16" s="83">
        <f t="shared" si="12"/>
        <v>0.31</v>
      </c>
      <c r="X16" s="83">
        <f t="shared" si="13"/>
        <v>0.32</v>
      </c>
      <c r="Y16" s="83">
        <f t="shared" si="14"/>
        <v>0.28999999999999998</v>
      </c>
      <c r="Z16" s="83">
        <f t="shared" si="15"/>
        <v>0.32</v>
      </c>
      <c r="AA16" s="83">
        <f t="shared" si="16"/>
        <v>0.28000000000000003</v>
      </c>
      <c r="AB16" s="83">
        <f t="shared" si="17"/>
        <v>0.33</v>
      </c>
      <c r="AC16" s="83">
        <f t="shared" si="18"/>
        <v>0.33</v>
      </c>
      <c r="AD16" s="83">
        <f t="shared" si="19"/>
        <v>0.36</v>
      </c>
      <c r="AE16" s="83">
        <f t="shared" si="20"/>
        <v>0.28999999999999998</v>
      </c>
      <c r="AF16" s="83">
        <f t="shared" si="21"/>
        <v>0.33</v>
      </c>
      <c r="AG16" s="83">
        <f t="shared" si="22"/>
        <v>0.28000000000000003</v>
      </c>
      <c r="AH16" s="83">
        <f t="shared" si="23"/>
        <v>0.28999999999999998</v>
      </c>
      <c r="AI16" s="83">
        <f t="shared" si="24"/>
        <v>0.32</v>
      </c>
      <c r="AJ16" s="83">
        <f t="shared" si="25"/>
        <v>0.28999999999999998</v>
      </c>
    </row>
    <row r="17" spans="1:36" ht="12.95" customHeight="1" x14ac:dyDescent="0.15">
      <c r="A17" s="82">
        <v>44</v>
      </c>
      <c r="B17" s="108" t="s">
        <v>71</v>
      </c>
      <c r="C17" s="108"/>
      <c r="D17" s="82">
        <v>14</v>
      </c>
      <c r="E17" s="82">
        <v>14</v>
      </c>
      <c r="F17" s="4">
        <f t="shared" si="0"/>
        <v>0.11</v>
      </c>
      <c r="G17" s="82"/>
      <c r="H17" s="82"/>
      <c r="I17" s="82"/>
      <c r="J17" s="1" t="s">
        <v>15</v>
      </c>
      <c r="K17" s="83">
        <f t="shared" si="1"/>
        <v>0.11</v>
      </c>
      <c r="L17" s="83">
        <f t="shared" si="2"/>
        <v>0.11</v>
      </c>
      <c r="M17" s="83">
        <f t="shared" si="3"/>
        <v>0.12</v>
      </c>
      <c r="N17" s="83">
        <f t="shared" si="4"/>
        <v>0.12</v>
      </c>
      <c r="O17" s="83">
        <f t="shared" si="5"/>
        <v>0.12</v>
      </c>
      <c r="P17" s="83">
        <f t="shared" si="26"/>
        <v>0.11</v>
      </c>
      <c r="Q17" s="83">
        <f t="shared" si="6"/>
        <v>0.11</v>
      </c>
      <c r="R17" s="83">
        <f t="shared" si="7"/>
        <v>0.11</v>
      </c>
      <c r="S17" s="83">
        <f t="shared" si="8"/>
        <v>0.12</v>
      </c>
      <c r="T17" s="83">
        <f t="shared" si="9"/>
        <v>0.12</v>
      </c>
      <c r="U17" s="83">
        <f t="shared" si="10"/>
        <v>0.11</v>
      </c>
      <c r="V17" s="83">
        <f t="shared" si="11"/>
        <v>0.12</v>
      </c>
      <c r="W17" s="83">
        <f t="shared" si="12"/>
        <v>0.11</v>
      </c>
      <c r="X17" s="83">
        <f t="shared" si="13"/>
        <v>0.11</v>
      </c>
      <c r="Y17" s="83">
        <f t="shared" si="14"/>
        <v>0.1</v>
      </c>
      <c r="Z17" s="83">
        <f t="shared" si="15"/>
        <v>0.11</v>
      </c>
      <c r="AA17" s="83">
        <f t="shared" si="16"/>
        <v>0.1</v>
      </c>
      <c r="AB17" s="83">
        <f t="shared" si="17"/>
        <v>0.11</v>
      </c>
      <c r="AC17" s="83">
        <f t="shared" si="18"/>
        <v>0.11</v>
      </c>
      <c r="AD17" s="83">
        <f t="shared" si="19"/>
        <v>0.14000000000000001</v>
      </c>
      <c r="AE17" s="83">
        <f t="shared" si="20"/>
        <v>0.1</v>
      </c>
      <c r="AF17" s="83">
        <f t="shared" si="21"/>
        <v>0.11</v>
      </c>
      <c r="AG17" s="83">
        <f t="shared" si="22"/>
        <v>0.1</v>
      </c>
      <c r="AH17" s="83">
        <f t="shared" si="23"/>
        <v>0.1</v>
      </c>
      <c r="AI17" s="83">
        <f t="shared" si="24"/>
        <v>0.11</v>
      </c>
      <c r="AJ17" s="83">
        <f t="shared" si="25"/>
        <v>0.1</v>
      </c>
    </row>
    <row r="18" spans="1:36" ht="12.95" customHeight="1" x14ac:dyDescent="0.15">
      <c r="A18" s="82">
        <v>45</v>
      </c>
      <c r="B18" s="108" t="s">
        <v>54</v>
      </c>
      <c r="C18" s="108"/>
      <c r="D18" s="82">
        <v>10</v>
      </c>
      <c r="E18" s="82">
        <v>8</v>
      </c>
      <c r="F18" s="4">
        <f t="shared" si="0"/>
        <v>0.03</v>
      </c>
      <c r="G18" s="5" t="s">
        <v>252</v>
      </c>
      <c r="H18" s="82" t="s">
        <v>55</v>
      </c>
      <c r="I18" s="82"/>
      <c r="J18" s="1" t="s">
        <v>15</v>
      </c>
      <c r="K18" s="83">
        <f t="shared" si="1"/>
        <v>0.03</v>
      </c>
      <c r="L18" s="83">
        <f t="shared" si="2"/>
        <v>0.03</v>
      </c>
      <c r="M18" s="83">
        <f t="shared" si="3"/>
        <v>0.03</v>
      </c>
      <c r="N18" s="83">
        <f t="shared" si="4"/>
        <v>0.04</v>
      </c>
      <c r="O18" s="83">
        <f t="shared" si="5"/>
        <v>0.04</v>
      </c>
      <c r="P18" s="83">
        <f t="shared" si="26"/>
        <v>0.03</v>
      </c>
      <c r="Q18" s="83">
        <f t="shared" si="6"/>
        <v>0.03</v>
      </c>
      <c r="R18" s="83">
        <f t="shared" si="7"/>
        <v>0.03</v>
      </c>
      <c r="S18" s="83">
        <f t="shared" si="8"/>
        <v>0.03</v>
      </c>
      <c r="T18" s="83">
        <f t="shared" si="9"/>
        <v>0.03</v>
      </c>
      <c r="U18" s="83">
        <f t="shared" si="10"/>
        <v>0.03</v>
      </c>
      <c r="V18" s="83">
        <f t="shared" si="11"/>
        <v>0.04</v>
      </c>
      <c r="W18" s="83">
        <f t="shared" si="12"/>
        <v>0.04</v>
      </c>
      <c r="X18" s="83">
        <f t="shared" si="13"/>
        <v>0.03</v>
      </c>
      <c r="Y18" s="83">
        <f t="shared" si="14"/>
        <v>0.03</v>
      </c>
      <c r="Z18" s="83">
        <f t="shared" si="15"/>
        <v>0.04</v>
      </c>
      <c r="AA18" s="83">
        <f t="shared" si="16"/>
        <v>0.03</v>
      </c>
      <c r="AB18" s="83">
        <f t="shared" si="17"/>
        <v>0.03</v>
      </c>
      <c r="AC18" s="83">
        <f t="shared" si="18"/>
        <v>0.03</v>
      </c>
      <c r="AD18" s="83">
        <f t="shared" si="19"/>
        <v>0.04</v>
      </c>
      <c r="AE18" s="83">
        <f t="shared" si="20"/>
        <v>0.03</v>
      </c>
      <c r="AF18" s="83">
        <f t="shared" si="21"/>
        <v>0.03</v>
      </c>
      <c r="AG18" s="83">
        <f t="shared" si="22"/>
        <v>0.03</v>
      </c>
      <c r="AH18" s="83">
        <f t="shared" si="23"/>
        <v>0.03</v>
      </c>
      <c r="AI18" s="83">
        <f t="shared" si="24"/>
        <v>0.04</v>
      </c>
      <c r="AJ18" s="83">
        <f t="shared" si="25"/>
        <v>0.03</v>
      </c>
    </row>
    <row r="19" spans="1:36" ht="12.95" customHeight="1" x14ac:dyDescent="0.15">
      <c r="A19" s="82">
        <v>46</v>
      </c>
      <c r="B19" s="108" t="s">
        <v>71</v>
      </c>
      <c r="C19" s="108"/>
      <c r="D19" s="82">
        <v>26</v>
      </c>
      <c r="E19" s="82">
        <v>16</v>
      </c>
      <c r="F19" s="4">
        <f t="shared" si="0"/>
        <v>0.4</v>
      </c>
      <c r="G19" s="5"/>
      <c r="H19" s="82"/>
      <c r="I19" s="82"/>
      <c r="J19" s="1" t="s">
        <v>15</v>
      </c>
      <c r="K19" s="83">
        <f t="shared" si="1"/>
        <v>0.37</v>
      </c>
      <c r="L19" s="83">
        <f t="shared" si="2"/>
        <v>0.41</v>
      </c>
      <c r="M19" s="83">
        <f t="shared" si="3"/>
        <v>0.4</v>
      </c>
      <c r="N19" s="83">
        <f t="shared" si="4"/>
        <v>0.4</v>
      </c>
      <c r="O19" s="83">
        <f t="shared" si="5"/>
        <v>0.41</v>
      </c>
      <c r="P19" s="83">
        <f t="shared" si="26"/>
        <v>0.4</v>
      </c>
      <c r="Q19" s="83">
        <f t="shared" si="6"/>
        <v>0.37</v>
      </c>
      <c r="R19" s="83">
        <f t="shared" si="7"/>
        <v>0.42</v>
      </c>
      <c r="S19" s="83">
        <f t="shared" si="8"/>
        <v>0.4</v>
      </c>
      <c r="T19" s="83">
        <f t="shared" si="9"/>
        <v>0.4</v>
      </c>
      <c r="U19" s="83">
        <f t="shared" si="10"/>
        <v>0.4</v>
      </c>
      <c r="V19" s="83">
        <f t="shared" si="11"/>
        <v>0.44</v>
      </c>
      <c r="W19" s="83">
        <f t="shared" si="12"/>
        <v>0.4</v>
      </c>
      <c r="X19" s="83">
        <f t="shared" si="13"/>
        <v>0.4</v>
      </c>
      <c r="Y19" s="83">
        <f t="shared" si="14"/>
        <v>0.38</v>
      </c>
      <c r="Z19" s="83">
        <f t="shared" si="15"/>
        <v>0.4</v>
      </c>
      <c r="AA19" s="83">
        <f t="shared" si="16"/>
        <v>0.36</v>
      </c>
      <c r="AB19" s="83">
        <f t="shared" si="17"/>
        <v>0.43</v>
      </c>
      <c r="AC19" s="83">
        <f t="shared" si="18"/>
        <v>0.42</v>
      </c>
      <c r="AD19" s="83">
        <f t="shared" si="19"/>
        <v>0.44</v>
      </c>
      <c r="AE19" s="83">
        <f t="shared" si="20"/>
        <v>0.38</v>
      </c>
      <c r="AF19" s="83">
        <f t="shared" si="21"/>
        <v>0.42</v>
      </c>
      <c r="AG19" s="83">
        <f t="shared" si="22"/>
        <v>0.37</v>
      </c>
      <c r="AH19" s="83">
        <f t="shared" si="23"/>
        <v>0.38</v>
      </c>
      <c r="AI19" s="83">
        <f t="shared" si="24"/>
        <v>0.4</v>
      </c>
      <c r="AJ19" s="83">
        <f t="shared" si="25"/>
        <v>0.38</v>
      </c>
    </row>
    <row r="20" spans="1:36" ht="12.95" customHeight="1" x14ac:dyDescent="0.15">
      <c r="A20" s="82">
        <v>47</v>
      </c>
      <c r="B20" s="108" t="s">
        <v>71</v>
      </c>
      <c r="C20" s="108"/>
      <c r="D20" s="82">
        <v>10</v>
      </c>
      <c r="E20" s="82">
        <v>9</v>
      </c>
      <c r="F20" s="4">
        <f t="shared" si="0"/>
        <v>0.04</v>
      </c>
      <c r="G20" s="5" t="s">
        <v>272</v>
      </c>
      <c r="H20" s="82" t="s">
        <v>55</v>
      </c>
      <c r="I20" s="82"/>
      <c r="J20" s="1" t="s">
        <v>15</v>
      </c>
      <c r="K20" s="83">
        <f t="shared" si="1"/>
        <v>0.04</v>
      </c>
      <c r="L20" s="83">
        <f t="shared" si="2"/>
        <v>0.04</v>
      </c>
      <c r="M20" s="83">
        <f t="shared" si="3"/>
        <v>0.04</v>
      </c>
      <c r="N20" s="83">
        <f t="shared" si="4"/>
        <v>0.04</v>
      </c>
      <c r="O20" s="83">
        <f t="shared" si="5"/>
        <v>0.04</v>
      </c>
      <c r="P20" s="83">
        <f t="shared" si="26"/>
        <v>0.04</v>
      </c>
      <c r="Q20" s="83">
        <f t="shared" si="6"/>
        <v>0.04</v>
      </c>
      <c r="R20" s="83">
        <f t="shared" si="7"/>
        <v>0.04</v>
      </c>
      <c r="S20" s="83">
        <f t="shared" si="8"/>
        <v>0.04</v>
      </c>
      <c r="T20" s="83">
        <f t="shared" si="9"/>
        <v>0.04</v>
      </c>
      <c r="U20" s="83">
        <f t="shared" si="10"/>
        <v>0.04</v>
      </c>
      <c r="V20" s="83">
        <f t="shared" si="11"/>
        <v>0.04</v>
      </c>
      <c r="W20" s="83">
        <f t="shared" si="12"/>
        <v>0.04</v>
      </c>
      <c r="X20" s="83">
        <f t="shared" si="13"/>
        <v>0.04</v>
      </c>
      <c r="Y20" s="83">
        <f t="shared" si="14"/>
        <v>0.03</v>
      </c>
      <c r="Z20" s="83">
        <f t="shared" si="15"/>
        <v>0.04</v>
      </c>
      <c r="AA20" s="83">
        <f t="shared" si="16"/>
        <v>0.04</v>
      </c>
      <c r="AB20" s="83">
        <f t="shared" si="17"/>
        <v>0.04</v>
      </c>
      <c r="AC20" s="83">
        <f t="shared" si="18"/>
        <v>0.04</v>
      </c>
      <c r="AD20" s="83">
        <f t="shared" si="19"/>
        <v>0.05</v>
      </c>
      <c r="AE20" s="83">
        <f t="shared" si="20"/>
        <v>0.03</v>
      </c>
      <c r="AF20" s="83">
        <f t="shared" si="21"/>
        <v>0.04</v>
      </c>
      <c r="AG20" s="83">
        <f t="shared" si="22"/>
        <v>0.04</v>
      </c>
      <c r="AH20" s="83">
        <f t="shared" si="23"/>
        <v>0.03</v>
      </c>
      <c r="AI20" s="83">
        <f t="shared" si="24"/>
        <v>0.04</v>
      </c>
      <c r="AJ20" s="83">
        <f t="shared" si="25"/>
        <v>0.04</v>
      </c>
    </row>
    <row r="21" spans="1:36" ht="12.95" customHeight="1" x14ac:dyDescent="0.15">
      <c r="A21" s="82">
        <v>48</v>
      </c>
      <c r="B21" s="108" t="s">
        <v>54</v>
      </c>
      <c r="C21" s="108"/>
      <c r="D21" s="82">
        <v>8</v>
      </c>
      <c r="E21" s="82">
        <v>9</v>
      </c>
      <c r="F21" s="4">
        <f t="shared" si="0"/>
        <v>0.03</v>
      </c>
      <c r="G21" s="5" t="s">
        <v>252</v>
      </c>
      <c r="H21" s="82" t="s">
        <v>55</v>
      </c>
      <c r="I21" s="82"/>
      <c r="J21" s="1" t="s">
        <v>15</v>
      </c>
      <c r="K21" s="83">
        <f t="shared" si="1"/>
        <v>0.03</v>
      </c>
      <c r="L21" s="83">
        <f t="shared" si="2"/>
        <v>0.03</v>
      </c>
      <c r="M21" s="83">
        <f t="shared" si="3"/>
        <v>0.03</v>
      </c>
      <c r="N21" s="83">
        <f t="shared" si="4"/>
        <v>0.03</v>
      </c>
      <c r="O21" s="83">
        <f t="shared" si="5"/>
        <v>0.03</v>
      </c>
      <c r="P21" s="83">
        <f t="shared" si="26"/>
        <v>0.03</v>
      </c>
      <c r="Q21" s="83">
        <f t="shared" si="6"/>
        <v>0.03</v>
      </c>
      <c r="R21" s="83">
        <f t="shared" si="7"/>
        <v>0.02</v>
      </c>
      <c r="S21" s="83">
        <f t="shared" si="8"/>
        <v>0.03</v>
      </c>
      <c r="T21" s="83">
        <f t="shared" si="9"/>
        <v>0.03</v>
      </c>
      <c r="U21" s="83">
        <f t="shared" si="10"/>
        <v>0.03</v>
      </c>
      <c r="V21" s="83">
        <f t="shared" si="11"/>
        <v>0.03</v>
      </c>
      <c r="W21" s="83">
        <f t="shared" si="12"/>
        <v>0.03</v>
      </c>
      <c r="X21" s="83">
        <f t="shared" si="13"/>
        <v>0.03</v>
      </c>
      <c r="Y21" s="83">
        <f t="shared" si="14"/>
        <v>0.02</v>
      </c>
      <c r="Z21" s="83">
        <f t="shared" si="15"/>
        <v>0.03</v>
      </c>
      <c r="AA21" s="83">
        <f t="shared" si="16"/>
        <v>0.02</v>
      </c>
      <c r="AB21" s="83">
        <f t="shared" si="17"/>
        <v>0.02</v>
      </c>
      <c r="AC21" s="83">
        <f t="shared" si="18"/>
        <v>0.02</v>
      </c>
      <c r="AD21" s="83">
        <f t="shared" si="19"/>
        <v>0.03</v>
      </c>
      <c r="AE21" s="83">
        <f t="shared" si="20"/>
        <v>0.02</v>
      </c>
      <c r="AF21" s="83">
        <f t="shared" si="21"/>
        <v>0.02</v>
      </c>
      <c r="AG21" s="83">
        <f t="shared" si="22"/>
        <v>0.02</v>
      </c>
      <c r="AH21" s="83">
        <f t="shared" si="23"/>
        <v>0.02</v>
      </c>
      <c r="AI21" s="83">
        <f t="shared" si="24"/>
        <v>0.03</v>
      </c>
      <c r="AJ21" s="83">
        <f t="shared" si="25"/>
        <v>0.02</v>
      </c>
    </row>
    <row r="22" spans="1:36" ht="12.95" customHeight="1" x14ac:dyDescent="0.15">
      <c r="A22" s="82">
        <v>49</v>
      </c>
      <c r="B22" s="108" t="s">
        <v>54</v>
      </c>
      <c r="C22" s="108"/>
      <c r="D22" s="82">
        <v>12</v>
      </c>
      <c r="E22" s="82">
        <v>8</v>
      </c>
      <c r="F22" s="4">
        <f t="shared" si="0"/>
        <v>0.05</v>
      </c>
      <c r="G22" s="5" t="s">
        <v>252</v>
      </c>
      <c r="H22" s="82" t="s">
        <v>55</v>
      </c>
      <c r="I22" s="82"/>
      <c r="J22" s="1" t="s">
        <v>15</v>
      </c>
      <c r="K22" s="83">
        <f t="shared" si="1"/>
        <v>0.05</v>
      </c>
      <c r="L22" s="83">
        <f t="shared" si="2"/>
        <v>0.05</v>
      </c>
      <c r="M22" s="83">
        <f t="shared" si="3"/>
        <v>0.05</v>
      </c>
      <c r="N22" s="83">
        <f t="shared" si="4"/>
        <v>0.05</v>
      </c>
      <c r="O22" s="83">
        <f t="shared" si="5"/>
        <v>0.05</v>
      </c>
      <c r="P22" s="83">
        <f t="shared" si="26"/>
        <v>0.05</v>
      </c>
      <c r="Q22" s="83">
        <f t="shared" si="6"/>
        <v>0.05</v>
      </c>
      <c r="R22" s="83">
        <f t="shared" si="7"/>
        <v>0.05</v>
      </c>
      <c r="S22" s="83">
        <f t="shared" si="8"/>
        <v>0.05</v>
      </c>
      <c r="T22" s="83">
        <f t="shared" si="9"/>
        <v>0.04</v>
      </c>
      <c r="U22" s="83">
        <f t="shared" si="10"/>
        <v>0.05</v>
      </c>
      <c r="V22" s="83">
        <f t="shared" si="11"/>
        <v>0.05</v>
      </c>
      <c r="W22" s="83">
        <f t="shared" si="12"/>
        <v>0.05</v>
      </c>
      <c r="X22" s="83">
        <f t="shared" si="13"/>
        <v>0.05</v>
      </c>
      <c r="Y22" s="83">
        <f t="shared" si="14"/>
        <v>0.04</v>
      </c>
      <c r="Z22" s="83">
        <f t="shared" si="15"/>
        <v>0.05</v>
      </c>
      <c r="AA22" s="83">
        <f t="shared" si="16"/>
        <v>0.05</v>
      </c>
      <c r="AB22" s="83">
        <f t="shared" si="17"/>
        <v>0.05</v>
      </c>
      <c r="AC22" s="83">
        <f t="shared" si="18"/>
        <v>0.05</v>
      </c>
      <c r="AD22" s="83">
        <f t="shared" si="19"/>
        <v>0.06</v>
      </c>
      <c r="AE22" s="83">
        <f t="shared" si="20"/>
        <v>0.04</v>
      </c>
      <c r="AF22" s="83">
        <f t="shared" si="21"/>
        <v>0.05</v>
      </c>
      <c r="AG22" s="83">
        <f t="shared" si="22"/>
        <v>0.05</v>
      </c>
      <c r="AH22" s="83">
        <f t="shared" si="23"/>
        <v>0.04</v>
      </c>
      <c r="AI22" s="83">
        <f t="shared" si="24"/>
        <v>0.05</v>
      </c>
      <c r="AJ22" s="83">
        <f t="shared" si="25"/>
        <v>0.04</v>
      </c>
    </row>
    <row r="23" spans="1:36" ht="12.95" customHeight="1" x14ac:dyDescent="0.15">
      <c r="A23" s="82">
        <v>50</v>
      </c>
      <c r="B23" s="108" t="s">
        <v>71</v>
      </c>
      <c r="C23" s="108"/>
      <c r="D23" s="82">
        <v>28</v>
      </c>
      <c r="E23" s="82">
        <v>17</v>
      </c>
      <c r="F23" s="4">
        <f t="shared" si="0"/>
        <v>0.49</v>
      </c>
      <c r="G23" s="5"/>
      <c r="H23" s="82"/>
      <c r="I23" s="82"/>
      <c r="J23" s="1" t="s">
        <v>15</v>
      </c>
      <c r="K23" s="83">
        <f t="shared" si="1"/>
        <v>0.45</v>
      </c>
      <c r="L23" s="83">
        <f t="shared" si="2"/>
        <v>0.5</v>
      </c>
      <c r="M23" s="83">
        <f t="shared" si="3"/>
        <v>0.49</v>
      </c>
      <c r="N23" s="83">
        <f t="shared" si="4"/>
        <v>0.49</v>
      </c>
      <c r="O23" s="83">
        <f t="shared" si="5"/>
        <v>0.5</v>
      </c>
      <c r="P23" s="83">
        <f t="shared" si="26"/>
        <v>0.49</v>
      </c>
      <c r="Q23" s="83">
        <f t="shared" si="6"/>
        <v>0.45</v>
      </c>
      <c r="R23" s="83">
        <f t="shared" si="7"/>
        <v>0.51</v>
      </c>
      <c r="S23" s="83">
        <f t="shared" si="8"/>
        <v>0.49</v>
      </c>
      <c r="T23" s="83">
        <f t="shared" si="9"/>
        <v>0.49</v>
      </c>
      <c r="U23" s="83">
        <f t="shared" si="10"/>
        <v>0.49</v>
      </c>
      <c r="V23" s="83">
        <f t="shared" si="11"/>
        <v>0.53</v>
      </c>
      <c r="W23" s="83">
        <f t="shared" si="12"/>
        <v>0.49</v>
      </c>
      <c r="X23" s="83">
        <f t="shared" si="13"/>
        <v>0.49</v>
      </c>
      <c r="Y23" s="83">
        <f t="shared" si="14"/>
        <v>0.47</v>
      </c>
      <c r="Z23" s="83">
        <f t="shared" si="15"/>
        <v>0.49</v>
      </c>
      <c r="AA23" s="83">
        <f t="shared" si="16"/>
        <v>0.44</v>
      </c>
      <c r="AB23" s="83">
        <f t="shared" si="17"/>
        <v>0.53</v>
      </c>
      <c r="AC23" s="83">
        <f t="shared" si="18"/>
        <v>0.52</v>
      </c>
      <c r="AD23" s="83">
        <f t="shared" si="19"/>
        <v>0.53</v>
      </c>
      <c r="AE23" s="83">
        <f t="shared" si="20"/>
        <v>0.47</v>
      </c>
      <c r="AF23" s="83">
        <f t="shared" si="21"/>
        <v>0.52</v>
      </c>
      <c r="AG23" s="83">
        <f t="shared" si="22"/>
        <v>0.45</v>
      </c>
      <c r="AH23" s="83">
        <f t="shared" si="23"/>
        <v>0.47</v>
      </c>
      <c r="AI23" s="83">
        <f t="shared" si="24"/>
        <v>0.49</v>
      </c>
      <c r="AJ23" s="83">
        <f t="shared" si="25"/>
        <v>0.47</v>
      </c>
    </row>
    <row r="24" spans="1:36" ht="12.95" customHeight="1" x14ac:dyDescent="0.15">
      <c r="A24" s="82">
        <v>51</v>
      </c>
      <c r="B24" s="108" t="s">
        <v>54</v>
      </c>
      <c r="C24" s="108"/>
      <c r="D24" s="82">
        <v>20</v>
      </c>
      <c r="E24" s="82">
        <v>14</v>
      </c>
      <c r="F24" s="4">
        <f t="shared" si="0"/>
        <v>0.22</v>
      </c>
      <c r="G24" s="5" t="s">
        <v>72</v>
      </c>
      <c r="H24" s="82"/>
      <c r="I24" s="82"/>
      <c r="J24" s="1" t="s">
        <v>15</v>
      </c>
      <c r="K24" s="83">
        <f t="shared" si="1"/>
        <v>0.2</v>
      </c>
      <c r="L24" s="83">
        <f t="shared" si="2"/>
        <v>0.22</v>
      </c>
      <c r="M24" s="83">
        <f t="shared" si="3"/>
        <v>0.22</v>
      </c>
      <c r="N24" s="83">
        <f t="shared" si="4"/>
        <v>0.22</v>
      </c>
      <c r="O24" s="83">
        <f t="shared" si="5"/>
        <v>0.22</v>
      </c>
      <c r="P24" s="83">
        <f t="shared" si="26"/>
        <v>0.22</v>
      </c>
      <c r="Q24" s="83">
        <f t="shared" si="6"/>
        <v>0.2</v>
      </c>
      <c r="R24" s="83">
        <f t="shared" si="7"/>
        <v>0.22</v>
      </c>
      <c r="S24" s="83">
        <f t="shared" si="8"/>
        <v>0.22</v>
      </c>
      <c r="T24" s="83">
        <f t="shared" si="9"/>
        <v>0.22</v>
      </c>
      <c r="U24" s="83">
        <f t="shared" si="10"/>
        <v>0.22</v>
      </c>
      <c r="V24" s="83">
        <f t="shared" si="11"/>
        <v>0.23</v>
      </c>
      <c r="W24" s="83">
        <f t="shared" si="12"/>
        <v>0.22</v>
      </c>
      <c r="X24" s="83">
        <f t="shared" si="13"/>
        <v>0.22</v>
      </c>
      <c r="Y24" s="83">
        <f t="shared" si="14"/>
        <v>0.2</v>
      </c>
      <c r="Z24" s="83">
        <f t="shared" si="15"/>
        <v>0.22</v>
      </c>
      <c r="AA24" s="83">
        <f t="shared" si="16"/>
        <v>0.2</v>
      </c>
      <c r="AB24" s="83">
        <f t="shared" si="17"/>
        <v>0.22</v>
      </c>
      <c r="AC24" s="83">
        <f t="shared" si="18"/>
        <v>0.22</v>
      </c>
      <c r="AD24" s="83">
        <f t="shared" si="19"/>
        <v>0.25</v>
      </c>
      <c r="AE24" s="83">
        <f t="shared" si="20"/>
        <v>0.2</v>
      </c>
      <c r="AF24" s="83">
        <f t="shared" si="21"/>
        <v>0.22</v>
      </c>
      <c r="AG24" s="83">
        <f t="shared" si="22"/>
        <v>0.2</v>
      </c>
      <c r="AH24" s="83">
        <f t="shared" si="23"/>
        <v>0.2</v>
      </c>
      <c r="AI24" s="83">
        <f t="shared" si="24"/>
        <v>0.22</v>
      </c>
      <c r="AJ24" s="83">
        <f t="shared" si="25"/>
        <v>0.2</v>
      </c>
    </row>
    <row r="25" spans="1:36" ht="12.95" customHeight="1" x14ac:dyDescent="0.15">
      <c r="A25" s="82">
        <v>52</v>
      </c>
      <c r="B25" s="108" t="s">
        <v>54</v>
      </c>
      <c r="C25" s="108"/>
      <c r="D25" s="82">
        <v>22</v>
      </c>
      <c r="E25" s="82">
        <v>16</v>
      </c>
      <c r="F25" s="4">
        <f t="shared" si="0"/>
        <v>0.3</v>
      </c>
      <c r="G25" s="5" t="s">
        <v>72</v>
      </c>
      <c r="H25" s="82" t="s">
        <v>65</v>
      </c>
      <c r="I25" s="5" t="s">
        <v>72</v>
      </c>
      <c r="J25" s="1" t="s">
        <v>15</v>
      </c>
      <c r="K25" s="83">
        <f t="shared" si="1"/>
        <v>0.28000000000000003</v>
      </c>
      <c r="L25" s="83">
        <f t="shared" si="2"/>
        <v>0.3</v>
      </c>
      <c r="M25" s="83">
        <f t="shared" si="3"/>
        <v>0.3</v>
      </c>
      <c r="N25" s="83">
        <f t="shared" si="4"/>
        <v>0.3</v>
      </c>
      <c r="O25" s="83">
        <f t="shared" si="5"/>
        <v>0.3</v>
      </c>
      <c r="P25" s="83">
        <f t="shared" si="26"/>
        <v>0.3</v>
      </c>
      <c r="Q25" s="83">
        <f t="shared" si="6"/>
        <v>0.28000000000000003</v>
      </c>
      <c r="R25" s="83">
        <f t="shared" si="7"/>
        <v>0.3</v>
      </c>
      <c r="S25" s="83">
        <f t="shared" si="8"/>
        <v>0.3</v>
      </c>
      <c r="T25" s="83">
        <f t="shared" si="9"/>
        <v>0.3</v>
      </c>
      <c r="U25" s="83">
        <f t="shared" si="10"/>
        <v>0.3</v>
      </c>
      <c r="V25" s="83">
        <f t="shared" si="11"/>
        <v>0.32</v>
      </c>
      <c r="W25" s="83">
        <f t="shared" si="12"/>
        <v>0.3</v>
      </c>
      <c r="X25" s="83">
        <f t="shared" si="13"/>
        <v>0.3</v>
      </c>
      <c r="Y25" s="83">
        <f t="shared" si="14"/>
        <v>0.27</v>
      </c>
      <c r="Z25" s="83">
        <f t="shared" si="15"/>
        <v>0.3</v>
      </c>
      <c r="AA25" s="83">
        <f t="shared" si="16"/>
        <v>0.27</v>
      </c>
      <c r="AB25" s="83">
        <f t="shared" si="17"/>
        <v>0.31</v>
      </c>
      <c r="AC25" s="83">
        <f t="shared" si="18"/>
        <v>0.31</v>
      </c>
      <c r="AD25" s="83">
        <f t="shared" si="19"/>
        <v>0.34</v>
      </c>
      <c r="AE25" s="83">
        <f t="shared" si="20"/>
        <v>0.28000000000000003</v>
      </c>
      <c r="AF25" s="83">
        <f t="shared" si="21"/>
        <v>0.31</v>
      </c>
      <c r="AG25" s="83">
        <f t="shared" si="22"/>
        <v>0.27</v>
      </c>
      <c r="AH25" s="83">
        <f t="shared" si="23"/>
        <v>0.28000000000000003</v>
      </c>
      <c r="AI25" s="83">
        <f t="shared" si="24"/>
        <v>0.3</v>
      </c>
      <c r="AJ25" s="83">
        <f t="shared" si="25"/>
        <v>0.28000000000000003</v>
      </c>
    </row>
    <row r="26" spans="1:36" ht="12.95" customHeight="1" x14ac:dyDescent="0.15">
      <c r="A26" s="82">
        <v>53</v>
      </c>
      <c r="B26" s="108" t="s">
        <v>71</v>
      </c>
      <c r="C26" s="108"/>
      <c r="D26" s="82">
        <v>14</v>
      </c>
      <c r="E26" s="82">
        <v>13</v>
      </c>
      <c r="F26" s="4">
        <f t="shared" si="0"/>
        <v>0.1</v>
      </c>
      <c r="G26" s="5" t="s">
        <v>72</v>
      </c>
      <c r="H26" s="82" t="s">
        <v>65</v>
      </c>
      <c r="I26" s="5" t="s">
        <v>72</v>
      </c>
      <c r="J26" s="1" t="s">
        <v>15</v>
      </c>
      <c r="K26" s="83">
        <f t="shared" si="1"/>
        <v>0.1</v>
      </c>
      <c r="L26" s="83">
        <f t="shared" si="2"/>
        <v>0.11</v>
      </c>
      <c r="M26" s="83">
        <f t="shared" si="3"/>
        <v>0.11</v>
      </c>
      <c r="N26" s="83">
        <f t="shared" si="4"/>
        <v>0.11</v>
      </c>
      <c r="O26" s="83">
        <f t="shared" si="5"/>
        <v>0.11</v>
      </c>
      <c r="P26" s="83">
        <f t="shared" si="26"/>
        <v>0.11</v>
      </c>
      <c r="Q26" s="83">
        <f t="shared" si="6"/>
        <v>0.1</v>
      </c>
      <c r="R26" s="83">
        <f t="shared" si="7"/>
        <v>0.1</v>
      </c>
      <c r="S26" s="83">
        <f t="shared" si="8"/>
        <v>0.11</v>
      </c>
      <c r="T26" s="83">
        <f t="shared" si="9"/>
        <v>0.11</v>
      </c>
      <c r="U26" s="83">
        <f t="shared" si="10"/>
        <v>0.1</v>
      </c>
      <c r="V26" s="83">
        <f t="shared" si="11"/>
        <v>0.11</v>
      </c>
      <c r="W26" s="83">
        <f t="shared" si="12"/>
        <v>0.11</v>
      </c>
      <c r="X26" s="83">
        <f t="shared" si="13"/>
        <v>0.11</v>
      </c>
      <c r="Y26" s="83">
        <f t="shared" si="14"/>
        <v>0.09</v>
      </c>
      <c r="Z26" s="83">
        <f t="shared" si="15"/>
        <v>0.11</v>
      </c>
      <c r="AA26" s="83">
        <f t="shared" si="16"/>
        <v>0.1</v>
      </c>
      <c r="AB26" s="83">
        <f t="shared" si="17"/>
        <v>0.1</v>
      </c>
      <c r="AC26" s="83">
        <f t="shared" si="18"/>
        <v>0.1</v>
      </c>
      <c r="AD26" s="83">
        <f t="shared" si="19"/>
        <v>0.13</v>
      </c>
      <c r="AE26" s="83">
        <f t="shared" si="20"/>
        <v>0.09</v>
      </c>
      <c r="AF26" s="83">
        <f t="shared" si="21"/>
        <v>0.1</v>
      </c>
      <c r="AG26" s="83">
        <f t="shared" si="22"/>
        <v>0.09</v>
      </c>
      <c r="AH26" s="83">
        <f t="shared" si="23"/>
        <v>0.09</v>
      </c>
      <c r="AI26" s="83">
        <f t="shared" si="24"/>
        <v>0.11</v>
      </c>
      <c r="AJ26" s="83">
        <f t="shared" si="25"/>
        <v>0.09</v>
      </c>
    </row>
    <row r="27" spans="1:36" ht="12.95" customHeight="1" x14ac:dyDescent="0.15">
      <c r="A27" s="82">
        <v>54</v>
      </c>
      <c r="B27" s="108" t="s">
        <v>71</v>
      </c>
      <c r="C27" s="108"/>
      <c r="D27" s="82">
        <v>12</v>
      </c>
      <c r="E27" s="82">
        <v>11</v>
      </c>
      <c r="F27" s="4">
        <f t="shared" si="0"/>
        <v>7.0000000000000007E-2</v>
      </c>
      <c r="G27" s="5"/>
      <c r="H27" s="82"/>
      <c r="I27" s="5"/>
      <c r="J27" s="1" t="s">
        <v>15</v>
      </c>
      <c r="K27" s="83">
        <f t="shared" si="1"/>
        <v>7.0000000000000007E-2</v>
      </c>
      <c r="L27" s="83">
        <f t="shared" si="2"/>
        <v>7.0000000000000007E-2</v>
      </c>
      <c r="M27" s="83">
        <f t="shared" si="3"/>
        <v>7.0000000000000007E-2</v>
      </c>
      <c r="N27" s="83">
        <f t="shared" si="4"/>
        <v>7.0000000000000007E-2</v>
      </c>
      <c r="O27" s="83">
        <f t="shared" si="5"/>
        <v>7.0000000000000007E-2</v>
      </c>
      <c r="P27" s="83">
        <f t="shared" si="26"/>
        <v>7.0000000000000007E-2</v>
      </c>
      <c r="Q27" s="83">
        <f t="shared" si="6"/>
        <v>0.06</v>
      </c>
      <c r="R27" s="83">
        <f t="shared" si="7"/>
        <v>7.0000000000000007E-2</v>
      </c>
      <c r="S27" s="83">
        <f t="shared" si="8"/>
        <v>7.0000000000000007E-2</v>
      </c>
      <c r="T27" s="83">
        <f t="shared" si="9"/>
        <v>7.0000000000000007E-2</v>
      </c>
      <c r="U27" s="83">
        <f t="shared" si="10"/>
        <v>7.0000000000000007E-2</v>
      </c>
      <c r="V27" s="83">
        <f t="shared" si="11"/>
        <v>7.0000000000000007E-2</v>
      </c>
      <c r="W27" s="83">
        <f t="shared" si="12"/>
        <v>7.0000000000000007E-2</v>
      </c>
      <c r="X27" s="83">
        <f t="shared" si="13"/>
        <v>7.0000000000000007E-2</v>
      </c>
      <c r="Y27" s="83">
        <f t="shared" si="14"/>
        <v>0.06</v>
      </c>
      <c r="Z27" s="83">
        <f t="shared" si="15"/>
        <v>7.0000000000000007E-2</v>
      </c>
      <c r="AA27" s="83">
        <f t="shared" si="16"/>
        <v>0.06</v>
      </c>
      <c r="AB27" s="83">
        <f t="shared" si="17"/>
        <v>0.06</v>
      </c>
      <c r="AC27" s="83">
        <f t="shared" si="18"/>
        <v>7.0000000000000007E-2</v>
      </c>
      <c r="AD27" s="83">
        <f t="shared" si="19"/>
        <v>0.08</v>
      </c>
      <c r="AE27" s="83">
        <f t="shared" si="20"/>
        <v>0.06</v>
      </c>
      <c r="AF27" s="83">
        <f t="shared" si="21"/>
        <v>0.06</v>
      </c>
      <c r="AG27" s="83">
        <f t="shared" si="22"/>
        <v>0.06</v>
      </c>
      <c r="AH27" s="83">
        <f t="shared" si="23"/>
        <v>0.06</v>
      </c>
      <c r="AI27" s="83">
        <f t="shared" si="24"/>
        <v>7.0000000000000007E-2</v>
      </c>
      <c r="AJ27" s="83">
        <f t="shared" si="25"/>
        <v>0.06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216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20</v>
      </c>
      <c r="D47" s="14">
        <f>COUNTIF(G4:G43,"*下層*")</f>
        <v>4</v>
      </c>
      <c r="E47" s="14">
        <f>COUNTA(A4:A43)</f>
        <v>24</v>
      </c>
      <c r="F47" s="10"/>
      <c r="G47" s="15">
        <f>C47*100</f>
        <v>2000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16</v>
      </c>
      <c r="D48" s="14">
        <f>IF(D47&gt;0,ROUND(SUMIF(G4:G43,"*下層*",E4:E43)/D47,0),"")</f>
        <v>9</v>
      </c>
      <c r="E48" s="14">
        <f>ROUND(SUM(E4:E43)/E47,0)</f>
        <v>15</v>
      </c>
      <c r="F48" s="13"/>
      <c r="G48" s="15">
        <f>C48</f>
        <v>16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21</v>
      </c>
      <c r="D49" s="14">
        <f>IF(D47&gt;0,ROUND(SUMIF(G4:G43,"*下層*",D4:D43)/D47,0),"")</f>
        <v>10</v>
      </c>
      <c r="E49" s="14">
        <f>ROUND(SUM(D4:D43)/E47,0)</f>
        <v>19</v>
      </c>
      <c r="F49" s="13"/>
      <c r="G49" s="15">
        <f>C49</f>
        <v>21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6.36</v>
      </c>
      <c r="D50" s="16">
        <f>SUMIF(G4:G43,"*下層*",F4:F43)</f>
        <v>0.15000000000000002</v>
      </c>
      <c r="E50" s="4">
        <f>SUM(F4:F43)</f>
        <v>6.5100000000000007</v>
      </c>
      <c r="F50" s="13"/>
      <c r="G50" s="17">
        <f>C50*100</f>
        <v>636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形状比＝76、Sr＝14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6</v>
      </c>
      <c r="D54" s="14">
        <f>COUNTIF(H4:H43,"▲")</f>
        <v>4</v>
      </c>
      <c r="E54" s="14">
        <f>COUNTA(H4:H43)</f>
        <v>10</v>
      </c>
      <c r="F54" s="10"/>
      <c r="G54" s="15">
        <f>C54*100</f>
        <v>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14</v>
      </c>
      <c r="D55" s="14">
        <f>IF(D54&gt;0,ROUND(SUMIF(H4:H43,"▲",E4:E43)/D54,0),"")</f>
        <v>9</v>
      </c>
      <c r="E55" s="14">
        <f>ROUND(SUMIF(H4:H43,"*",E4:E43)/E54,0)</f>
        <v>12</v>
      </c>
      <c r="F55" s="13"/>
      <c r="G55" s="15">
        <f>C55</f>
        <v>14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>
        <f>IF(D54&gt;0,ROUND(SUMIF(H4:H43,"▲",D4:D43)/D54,0),"")</f>
        <v>10</v>
      </c>
      <c r="E56" s="14">
        <f>ROUND(SUMIF(H4:H43,"*",D4:D43)/E54,0)</f>
        <v>13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0.91</v>
      </c>
      <c r="D57" s="16">
        <f>SUMIF(H4:H43,"▲",F4:F43)</f>
        <v>0.15000000000000002</v>
      </c>
      <c r="E57" s="16">
        <f>SUM(C57:D57)</f>
        <v>1.06</v>
      </c>
      <c r="F57" s="13"/>
      <c r="G57" s="19">
        <f>C57*100</f>
        <v>91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30</v>
      </c>
      <c r="D61" s="20">
        <f>IF(D47&gt;0,ROUND(D54/D47*100,1),"")</f>
        <v>100</v>
      </c>
      <c r="E61" s="20">
        <f>ROUND(E54/E47*100,1)</f>
        <v>41.7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14.3</v>
      </c>
      <c r="D62" s="20">
        <f>IF(D47&gt;0,ROUND(D57/D50*100,1),"")</f>
        <v>100</v>
      </c>
      <c r="E62" s="20">
        <f>ROUND(E57/E50*100,1)</f>
        <v>16.3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14</v>
      </c>
      <c r="D66" s="14">
        <f>D47-D54</f>
        <v>0</v>
      </c>
      <c r="E66" s="14">
        <f>SUM(C66:D66)</f>
        <v>14</v>
      </c>
      <c r="F66" s="10"/>
      <c r="G66" s="15">
        <f>C66*100</f>
        <v>1400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5.45</v>
      </c>
      <c r="D69" s="16" t="str">
        <f>IF(D66&gt;0,D50-D57,"")</f>
        <v/>
      </c>
      <c r="E69" s="4">
        <f>SUM(C69:D69)</f>
        <v>5.45</v>
      </c>
      <c r="F69" s="13"/>
      <c r="G69" s="17">
        <f>C69*100</f>
        <v>545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75" priority="16" stopIfTrue="1">
      <formula>AND(($H4="スギ"),(#REF!&lt;12))</formula>
    </cfRule>
  </conditionalFormatting>
  <conditionalFormatting sqref="L4:L43">
    <cfRule type="expression" dxfId="174" priority="15" stopIfTrue="1">
      <formula>AND(($H4="スギ"),(#REF!&lt;22),(#REF!&gt;=12))</formula>
    </cfRule>
  </conditionalFormatting>
  <conditionalFormatting sqref="M4:M43">
    <cfRule type="expression" dxfId="173" priority="14" stopIfTrue="1">
      <formula>AND(($H4="スギ"),(#REF!&lt;32),(#REF!&gt;=22))</formula>
    </cfRule>
  </conditionalFormatting>
  <conditionalFormatting sqref="N4:N43">
    <cfRule type="expression" dxfId="172" priority="13" stopIfTrue="1">
      <formula>AND(($H4="スギ"),(#REF!&lt;42),(#REF!&gt;=32))</formula>
    </cfRule>
  </conditionalFormatting>
  <conditionalFormatting sqref="U4:U43 Z4:AF43 AJ4:AJ43 O4:P43">
    <cfRule type="expression" dxfId="171" priority="12" stopIfTrue="1">
      <formula>AND(($H4="スギ"),(#REF!&gt;=42))</formula>
    </cfRule>
  </conditionalFormatting>
  <conditionalFormatting sqref="Q4:Q43 AA4:AA43">
    <cfRule type="expression" dxfId="170" priority="11" stopIfTrue="1">
      <formula>AND(($H4="ヒノキ"),(#REF!&lt;12))</formula>
    </cfRule>
  </conditionalFormatting>
  <conditionalFormatting sqref="R4:R43 AB4:AE43">
    <cfRule type="expression" dxfId="169" priority="10" stopIfTrue="1">
      <formula>AND(($H4="ヒノキ"),(#REF!&lt;22),(#REF!&gt;=12))</formula>
    </cfRule>
  </conditionalFormatting>
  <conditionalFormatting sqref="S4:S43">
    <cfRule type="expression" dxfId="168" priority="9" stopIfTrue="1">
      <formula>AND(($H4="ヒノキ"),(#REF!&lt;32),(#REF!&gt;=22))</formula>
    </cfRule>
  </conditionalFormatting>
  <conditionalFormatting sqref="T4:U43 Z4:AF43 AJ4:AJ43">
    <cfRule type="expression" dxfId="167" priority="8" stopIfTrue="1">
      <formula>AND(($H4="ヒノキ"),(#REF!&gt;=32))</formula>
    </cfRule>
  </conditionalFormatting>
  <conditionalFormatting sqref="V4:V43 AA4:AA43">
    <cfRule type="expression" dxfId="166" priority="7" stopIfTrue="1">
      <formula>AND(($H4="アカマツ"),(#REF!&lt;12))</formula>
    </cfRule>
  </conditionalFormatting>
  <conditionalFormatting sqref="W4:W43 AB4:AB43">
    <cfRule type="expression" dxfId="165" priority="6" stopIfTrue="1">
      <formula>AND(($H4="アカマツ"),(#REF!&lt;22),(#REF!&gt;=12))</formula>
    </cfRule>
  </conditionalFormatting>
  <conditionalFormatting sqref="X4:X43 AC4:AC43">
    <cfRule type="expression" dxfId="164" priority="5" stopIfTrue="1">
      <formula>AND(($H4="アカマツ"),(#REF!&lt;42),(#REF!&gt;=22))</formula>
    </cfRule>
  </conditionalFormatting>
  <conditionalFormatting sqref="Y4:AF43 AJ4:AJ43">
    <cfRule type="expression" dxfId="163" priority="4" stopIfTrue="1">
      <formula>AND(($H4="アカマツ"),(#REF!&gt;=42))</formula>
    </cfRule>
  </conditionalFormatting>
  <conditionalFormatting sqref="AG4:AG43">
    <cfRule type="expression" dxfId="162" priority="3" stopIfTrue="1">
      <formula>AND(($H4&lt;&gt;"スギ"),($H4&lt;&gt;"ヒノキ"),($H4&lt;&gt;"アカマツ"),(#REF!&lt;12))</formula>
    </cfRule>
  </conditionalFormatting>
  <conditionalFormatting sqref="AH4:AH43">
    <cfRule type="expression" dxfId="1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J120"/>
  <sheetViews>
    <sheetView showGridLines="0" view="pageBreakPreview" topLeftCell="A16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197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701</v>
      </c>
      <c r="B4" s="108" t="s">
        <v>63</v>
      </c>
      <c r="C4" s="108"/>
      <c r="D4" s="82">
        <v>26</v>
      </c>
      <c r="E4" s="82">
        <v>13</v>
      </c>
      <c r="F4" s="4">
        <f t="shared" ref="F4:F43" si="0">IF(D4&gt;0,IF(B4="スギ",P4,IF(B4="ヒノキ",U4,IF(B4="アカマツ",Z4,IF(B4="カラマツ",AF4,AJ4)))),"")</f>
        <v>0.31</v>
      </c>
      <c r="G4" s="5" t="s">
        <v>69</v>
      </c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0.3</v>
      </c>
      <c r="L4" s="83">
        <f t="shared" ref="L4:L43" si="2">ROUND(10^(-5+0.73504+1.83346*LOG(D4)+1.06569*LOG(E4)),2)</f>
        <v>0.33</v>
      </c>
      <c r="M4" s="83">
        <f t="shared" ref="M4:M43" si="3">ROUND(10^(-5+0.71514+1.74357*LOG(D4)+1.17719*LOG(E4)),2)</f>
        <v>0.31</v>
      </c>
      <c r="N4" s="83">
        <f t="shared" ref="N4:N43" si="4">ROUND(10^(-5+0.82956+1.76381*LOG(D4)+1.06412*LOG(E4)),2)</f>
        <v>0.32</v>
      </c>
      <c r="O4" s="83">
        <f t="shared" ref="O4:O43" si="5">ROUND(10^(-5+0.88226+1.79204*LOG(D4)+0.99303*LOG(E4)),2)</f>
        <v>0.33</v>
      </c>
      <c r="P4" s="83">
        <f>HLOOKUP($D4,K$3:O$43,MATCH($A4,$A$3:$A$43,0),1)</f>
        <v>0.31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0.3</v>
      </c>
      <c r="R4" s="83">
        <f t="shared" ref="R4:R43" si="7">ROUND(10^(1.905709*LOG(D4)+1.011385*LOG(E4)-4.293729),2)</f>
        <v>0.34</v>
      </c>
      <c r="S4" s="83">
        <f t="shared" ref="S4:S43" si="8">ROUND(10^(1.771888*LOG(D4)+1.138415*LOG(E4)-4.271259),2)</f>
        <v>0.32</v>
      </c>
      <c r="T4" s="83">
        <f t="shared" ref="T4:T43" si="9">ROUND(10^(1.671519*LOG(D4)+1.363617*LOG(E4)-4.404407),2)</f>
        <v>0.3</v>
      </c>
      <c r="U4" s="83">
        <f t="shared" ref="U4:U43" si="10">HLOOKUP($D4,Q$3:T$43,MATCH($A4,$A$3:$A$43,0),1)</f>
        <v>0.32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0.36</v>
      </c>
      <c r="W4" s="83">
        <f t="shared" ref="W4:W43" si="12">ROUND(10^(-4.155639+1.847898*LOG(D4)+0.951955*LOG(E4)),2)</f>
        <v>0.33</v>
      </c>
      <c r="X4" s="83">
        <f t="shared" ref="X4:X43" si="13">ROUND(10^(-4.194535+1.804172*LOG(D4)+1.034248*LOG(E4)),2)</f>
        <v>0.32</v>
      </c>
      <c r="Y4" s="83">
        <f t="shared" ref="Y4:Y43" si="14">ROUND(10^(-4.42347+2.006485*LOG(D4)+0.967757*LOG(E4)),2)</f>
        <v>0.31</v>
      </c>
      <c r="Z4" s="83">
        <f t="shared" ref="Z4:Z43" si="15">HLOOKUP($D4,V$3:Y$43,MATCH($A4,$A$3:$A$43,0),1)</f>
        <v>0.32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0.28999999999999998</v>
      </c>
      <c r="AB4" s="83">
        <f t="shared" ref="AB4:AB43" si="17">ROUND(10^(1.979213*LOG(D4)+0.998347*LOG(E4)-4.369281),2)</f>
        <v>0.35</v>
      </c>
      <c r="AC4" s="83">
        <f t="shared" ref="AC4:AC43" si="18">ROUND(10^(1.904401*LOG(D4)+1.062478*LOG(E4)-4.348104),2)</f>
        <v>0.34</v>
      </c>
      <c r="AD4" s="83">
        <f t="shared" ref="AD4:AD43" si="19">ROUND(10^(1.640825*LOG(D4)+1.080387*LOG(E4)-3.976731),2)</f>
        <v>0.35</v>
      </c>
      <c r="AE4" s="83">
        <f t="shared" ref="AE4:AE43" si="20">ROUND(10^(1.90887*LOG(D4)+1.088002*LOG(E4)-4.431495),2)</f>
        <v>0.3</v>
      </c>
      <c r="AF4" s="83">
        <f t="shared" ref="AF4:AF43" si="21">HLOOKUP($D4,AA$3:AE$43,MATCH($A4,$A$3:$A$43,0),1)</f>
        <v>0.34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83">
        <f t="shared" ref="AH4:AH43" si="23">ROUND(10^(1.93813902*LOG(D4)+0.96697002*LOG(E4)-4.32216295),2)</f>
        <v>0.31</v>
      </c>
      <c r="AI4" s="83">
        <f t="shared" ref="AI4:AI43" si="24">ROUND(10^(1.82464098*LOG(D4)+0.97625989*LOG(E4)-4.15096808),2)</f>
        <v>0.33</v>
      </c>
      <c r="AJ4" s="83">
        <f t="shared" ref="AJ4:AJ43" si="25">HLOOKUP($D4,AG$3:AI$43,MATCH($A4,$A$3:$A$43,0),1)</f>
        <v>0.31</v>
      </c>
    </row>
    <row r="5" spans="1:36" ht="12.95" customHeight="1" x14ac:dyDescent="0.15">
      <c r="A5" s="82">
        <v>702</v>
      </c>
      <c r="B5" s="108" t="s">
        <v>63</v>
      </c>
      <c r="C5" s="108"/>
      <c r="D5" s="82">
        <v>14</v>
      </c>
      <c r="E5" s="82">
        <v>10</v>
      </c>
      <c r="F5" s="4">
        <f t="shared" si="0"/>
        <v>7.0000000000000007E-2</v>
      </c>
      <c r="G5" s="5" t="s">
        <v>69</v>
      </c>
      <c r="H5" s="82" t="s">
        <v>65</v>
      </c>
      <c r="I5" s="82"/>
      <c r="J5" s="1" t="s">
        <v>15</v>
      </c>
      <c r="K5" s="83">
        <f t="shared" si="1"/>
        <v>0.08</v>
      </c>
      <c r="L5" s="83">
        <f t="shared" si="2"/>
        <v>0.08</v>
      </c>
      <c r="M5" s="83">
        <f t="shared" si="3"/>
        <v>0.08</v>
      </c>
      <c r="N5" s="83">
        <f t="shared" si="4"/>
        <v>0.08</v>
      </c>
      <c r="O5" s="83">
        <f t="shared" si="5"/>
        <v>0.08</v>
      </c>
      <c r="P5" s="83">
        <f t="shared" ref="P5:P43" si="26">HLOOKUP($D5,K$3:O$43,MATCH(A5,$A$3:$A$43,0),1)</f>
        <v>0.08</v>
      </c>
      <c r="Q5" s="83">
        <f t="shared" si="6"/>
        <v>0.08</v>
      </c>
      <c r="R5" s="83">
        <f t="shared" si="7"/>
        <v>0.08</v>
      </c>
      <c r="S5" s="83">
        <f t="shared" si="8"/>
        <v>0.08</v>
      </c>
      <c r="T5" s="83">
        <f t="shared" si="9"/>
        <v>7.0000000000000007E-2</v>
      </c>
      <c r="U5" s="83">
        <f t="shared" si="10"/>
        <v>0.08</v>
      </c>
      <c r="V5" s="83">
        <f t="shared" si="11"/>
        <v>0.08</v>
      </c>
      <c r="W5" s="83">
        <f t="shared" si="12"/>
        <v>0.08</v>
      </c>
      <c r="X5" s="83">
        <f t="shared" si="13"/>
        <v>0.08</v>
      </c>
      <c r="Y5" s="83">
        <f t="shared" si="14"/>
        <v>7.0000000000000007E-2</v>
      </c>
      <c r="Z5" s="83">
        <f t="shared" si="15"/>
        <v>0.08</v>
      </c>
      <c r="AA5" s="83">
        <f t="shared" si="16"/>
        <v>7.0000000000000007E-2</v>
      </c>
      <c r="AB5" s="83">
        <f t="shared" si="17"/>
        <v>0.08</v>
      </c>
      <c r="AC5" s="83">
        <f t="shared" si="18"/>
        <v>0.08</v>
      </c>
      <c r="AD5" s="83">
        <f t="shared" si="19"/>
        <v>0.1</v>
      </c>
      <c r="AE5" s="83">
        <f t="shared" si="20"/>
        <v>7.0000000000000007E-2</v>
      </c>
      <c r="AF5" s="83">
        <f t="shared" si="21"/>
        <v>0.08</v>
      </c>
      <c r="AG5" s="83">
        <f t="shared" si="22"/>
        <v>7.0000000000000007E-2</v>
      </c>
      <c r="AH5" s="83">
        <f t="shared" si="23"/>
        <v>7.0000000000000007E-2</v>
      </c>
      <c r="AI5" s="83">
        <f t="shared" si="24"/>
        <v>0.08</v>
      </c>
      <c r="AJ5" s="83">
        <f t="shared" si="25"/>
        <v>7.0000000000000007E-2</v>
      </c>
    </row>
    <row r="6" spans="1:36" ht="12.95" customHeight="1" x14ac:dyDescent="0.15">
      <c r="A6" s="82">
        <v>703</v>
      </c>
      <c r="B6" s="108" t="s">
        <v>63</v>
      </c>
      <c r="C6" s="108"/>
      <c r="D6" s="82">
        <v>8</v>
      </c>
      <c r="E6" s="82">
        <v>8</v>
      </c>
      <c r="F6" s="4">
        <f t="shared" si="0"/>
        <v>0.02</v>
      </c>
      <c r="G6" s="5" t="s">
        <v>69</v>
      </c>
      <c r="H6" s="82" t="s">
        <v>65</v>
      </c>
      <c r="I6" s="82"/>
      <c r="J6" s="1" t="s">
        <v>15</v>
      </c>
      <c r="K6" s="83">
        <f t="shared" si="1"/>
        <v>0.02</v>
      </c>
      <c r="L6" s="83">
        <f t="shared" si="2"/>
        <v>0.02</v>
      </c>
      <c r="M6" s="83">
        <f t="shared" si="3"/>
        <v>0.02</v>
      </c>
      <c r="N6" s="83">
        <f t="shared" si="4"/>
        <v>0.02</v>
      </c>
      <c r="O6" s="83">
        <f t="shared" si="5"/>
        <v>0.02</v>
      </c>
      <c r="P6" s="83">
        <f t="shared" si="26"/>
        <v>0.02</v>
      </c>
      <c r="Q6" s="83">
        <f t="shared" si="6"/>
        <v>0.02</v>
      </c>
      <c r="R6" s="83">
        <f t="shared" si="7"/>
        <v>0.02</v>
      </c>
      <c r="S6" s="83">
        <f t="shared" si="8"/>
        <v>0.02</v>
      </c>
      <c r="T6" s="83">
        <f t="shared" si="9"/>
        <v>0.02</v>
      </c>
      <c r="U6" s="83">
        <f t="shared" si="10"/>
        <v>0.02</v>
      </c>
      <c r="V6" s="83">
        <f t="shared" si="11"/>
        <v>0.02</v>
      </c>
      <c r="W6" s="83">
        <f t="shared" si="12"/>
        <v>0.02</v>
      </c>
      <c r="X6" s="83">
        <f t="shared" si="13"/>
        <v>0.02</v>
      </c>
      <c r="Y6" s="83">
        <f t="shared" si="14"/>
        <v>0.02</v>
      </c>
      <c r="Z6" s="83">
        <f t="shared" si="15"/>
        <v>0.02</v>
      </c>
      <c r="AA6" s="83">
        <f t="shared" si="16"/>
        <v>0.02</v>
      </c>
      <c r="AB6" s="83">
        <f t="shared" si="17"/>
        <v>0.02</v>
      </c>
      <c r="AC6" s="83">
        <f t="shared" si="18"/>
        <v>0.02</v>
      </c>
      <c r="AD6" s="83">
        <f t="shared" si="19"/>
        <v>0.03</v>
      </c>
      <c r="AE6" s="83">
        <f t="shared" si="20"/>
        <v>0.02</v>
      </c>
      <c r="AF6" s="83">
        <f t="shared" si="21"/>
        <v>0.02</v>
      </c>
      <c r="AG6" s="83">
        <f t="shared" si="22"/>
        <v>0.02</v>
      </c>
      <c r="AH6" s="83">
        <f t="shared" si="23"/>
        <v>0.02</v>
      </c>
      <c r="AI6" s="83">
        <f t="shared" si="24"/>
        <v>0.02</v>
      </c>
      <c r="AJ6" s="83">
        <f t="shared" si="25"/>
        <v>0.02</v>
      </c>
    </row>
    <row r="7" spans="1:36" ht="12.95" customHeight="1" x14ac:dyDescent="0.15">
      <c r="A7" s="82">
        <v>704</v>
      </c>
      <c r="B7" s="108" t="s">
        <v>63</v>
      </c>
      <c r="C7" s="108"/>
      <c r="D7" s="82">
        <v>10</v>
      </c>
      <c r="E7" s="82">
        <v>9</v>
      </c>
      <c r="F7" s="4">
        <f t="shared" si="0"/>
        <v>0.04</v>
      </c>
      <c r="G7" s="5" t="s">
        <v>69</v>
      </c>
      <c r="H7" s="82" t="s">
        <v>65</v>
      </c>
      <c r="I7" s="82"/>
      <c r="J7" s="1" t="s">
        <v>15</v>
      </c>
      <c r="K7" s="83">
        <f t="shared" si="1"/>
        <v>0.04</v>
      </c>
      <c r="L7" s="83">
        <f t="shared" si="2"/>
        <v>0.04</v>
      </c>
      <c r="M7" s="83">
        <f t="shared" si="3"/>
        <v>0.04</v>
      </c>
      <c r="N7" s="83">
        <f t="shared" si="4"/>
        <v>0.04</v>
      </c>
      <c r="O7" s="83">
        <f t="shared" si="5"/>
        <v>0.04</v>
      </c>
      <c r="P7" s="83">
        <f t="shared" si="26"/>
        <v>0.04</v>
      </c>
      <c r="Q7" s="83">
        <f t="shared" si="6"/>
        <v>0.04</v>
      </c>
      <c r="R7" s="83">
        <f t="shared" si="7"/>
        <v>0.04</v>
      </c>
      <c r="S7" s="83">
        <f t="shared" si="8"/>
        <v>0.04</v>
      </c>
      <c r="T7" s="83">
        <f t="shared" si="9"/>
        <v>0.04</v>
      </c>
      <c r="U7" s="83">
        <f t="shared" si="10"/>
        <v>0.04</v>
      </c>
      <c r="V7" s="83">
        <f t="shared" si="11"/>
        <v>0.04</v>
      </c>
      <c r="W7" s="83">
        <f t="shared" si="12"/>
        <v>0.04</v>
      </c>
      <c r="X7" s="83">
        <f t="shared" si="13"/>
        <v>0.04</v>
      </c>
      <c r="Y7" s="83">
        <f t="shared" si="14"/>
        <v>0.03</v>
      </c>
      <c r="Z7" s="83">
        <f t="shared" si="15"/>
        <v>0.04</v>
      </c>
      <c r="AA7" s="83">
        <f t="shared" si="16"/>
        <v>0.04</v>
      </c>
      <c r="AB7" s="83">
        <f t="shared" si="17"/>
        <v>0.04</v>
      </c>
      <c r="AC7" s="83">
        <f t="shared" si="18"/>
        <v>0.04</v>
      </c>
      <c r="AD7" s="83">
        <f t="shared" si="19"/>
        <v>0.05</v>
      </c>
      <c r="AE7" s="83">
        <f t="shared" si="20"/>
        <v>0.03</v>
      </c>
      <c r="AF7" s="83">
        <f t="shared" si="21"/>
        <v>0.04</v>
      </c>
      <c r="AG7" s="83">
        <f t="shared" si="22"/>
        <v>0.04</v>
      </c>
      <c r="AH7" s="83">
        <f t="shared" si="23"/>
        <v>0.03</v>
      </c>
      <c r="AI7" s="83">
        <f t="shared" si="24"/>
        <v>0.04</v>
      </c>
      <c r="AJ7" s="83">
        <f t="shared" si="25"/>
        <v>0.04</v>
      </c>
    </row>
    <row r="8" spans="1:36" ht="12.95" customHeight="1" x14ac:dyDescent="0.15">
      <c r="A8" s="82">
        <v>705</v>
      </c>
      <c r="B8" s="108" t="s">
        <v>63</v>
      </c>
      <c r="C8" s="108"/>
      <c r="D8" s="82">
        <v>10</v>
      </c>
      <c r="E8" s="82">
        <v>10</v>
      </c>
      <c r="F8" s="4">
        <f t="shared" si="0"/>
        <v>0.04</v>
      </c>
      <c r="G8" s="5" t="s">
        <v>69</v>
      </c>
      <c r="H8" s="82" t="s">
        <v>65</v>
      </c>
      <c r="I8" s="82"/>
      <c r="J8" s="1" t="s">
        <v>15</v>
      </c>
      <c r="K8" s="83">
        <f t="shared" si="1"/>
        <v>0.04</v>
      </c>
      <c r="L8" s="83">
        <f t="shared" si="2"/>
        <v>0.04</v>
      </c>
      <c r="M8" s="83">
        <f t="shared" si="3"/>
        <v>0.04</v>
      </c>
      <c r="N8" s="83">
        <f t="shared" si="4"/>
        <v>0.05</v>
      </c>
      <c r="O8" s="83">
        <f t="shared" si="5"/>
        <v>0.05</v>
      </c>
      <c r="P8" s="83">
        <f t="shared" si="26"/>
        <v>0.04</v>
      </c>
      <c r="Q8" s="83">
        <f t="shared" si="6"/>
        <v>0.04</v>
      </c>
      <c r="R8" s="83">
        <f t="shared" si="7"/>
        <v>0.04</v>
      </c>
      <c r="S8" s="83">
        <f t="shared" si="8"/>
        <v>0.04</v>
      </c>
      <c r="T8" s="83">
        <f t="shared" si="9"/>
        <v>0.04</v>
      </c>
      <c r="U8" s="83">
        <f t="shared" si="10"/>
        <v>0.04</v>
      </c>
      <c r="V8" s="83">
        <f t="shared" si="11"/>
        <v>0.04</v>
      </c>
      <c r="W8" s="83">
        <f t="shared" si="12"/>
        <v>0.04</v>
      </c>
      <c r="X8" s="83">
        <f t="shared" si="13"/>
        <v>0.04</v>
      </c>
      <c r="Y8" s="83">
        <f t="shared" si="14"/>
        <v>0.04</v>
      </c>
      <c r="Z8" s="83">
        <f t="shared" si="15"/>
        <v>0.04</v>
      </c>
      <c r="AA8" s="83">
        <f t="shared" si="16"/>
        <v>0.04</v>
      </c>
      <c r="AB8" s="83">
        <f t="shared" si="17"/>
        <v>0.04</v>
      </c>
      <c r="AC8" s="83">
        <f t="shared" si="18"/>
        <v>0.04</v>
      </c>
      <c r="AD8" s="83">
        <f t="shared" si="19"/>
        <v>0.06</v>
      </c>
      <c r="AE8" s="83">
        <f t="shared" si="20"/>
        <v>0.04</v>
      </c>
      <c r="AF8" s="83">
        <f t="shared" si="21"/>
        <v>0.04</v>
      </c>
      <c r="AG8" s="83">
        <f t="shared" si="22"/>
        <v>0.04</v>
      </c>
      <c r="AH8" s="83">
        <f t="shared" si="23"/>
        <v>0.04</v>
      </c>
      <c r="AI8" s="83">
        <f t="shared" si="24"/>
        <v>0.04</v>
      </c>
      <c r="AJ8" s="83">
        <f t="shared" si="25"/>
        <v>0.04</v>
      </c>
    </row>
    <row r="9" spans="1:36" ht="12.95" customHeight="1" x14ac:dyDescent="0.15">
      <c r="A9" s="82">
        <v>706</v>
      </c>
      <c r="B9" s="108" t="s">
        <v>61</v>
      </c>
      <c r="C9" s="108"/>
      <c r="D9" s="82">
        <v>12</v>
      </c>
      <c r="E9" s="82">
        <v>10</v>
      </c>
      <c r="F9" s="4">
        <f t="shared" si="0"/>
        <v>0.05</v>
      </c>
      <c r="G9" s="5"/>
      <c r="H9" s="82" t="s">
        <v>65</v>
      </c>
      <c r="I9" s="82"/>
      <c r="J9" s="1" t="s">
        <v>15</v>
      </c>
      <c r="K9" s="83">
        <f t="shared" si="1"/>
        <v>0.06</v>
      </c>
      <c r="L9" s="83">
        <f t="shared" si="2"/>
        <v>0.06</v>
      </c>
      <c r="M9" s="83">
        <f t="shared" si="3"/>
        <v>0.06</v>
      </c>
      <c r="N9" s="83">
        <f t="shared" si="4"/>
        <v>0.06</v>
      </c>
      <c r="O9" s="83">
        <f t="shared" si="5"/>
        <v>0.06</v>
      </c>
      <c r="P9" s="83">
        <f t="shared" si="26"/>
        <v>0.06</v>
      </c>
      <c r="Q9" s="83">
        <f t="shared" si="6"/>
        <v>0.06</v>
      </c>
      <c r="R9" s="83">
        <f t="shared" si="7"/>
        <v>0.06</v>
      </c>
      <c r="S9" s="83">
        <f t="shared" si="8"/>
        <v>0.06</v>
      </c>
      <c r="T9" s="83">
        <f t="shared" si="9"/>
        <v>0.06</v>
      </c>
      <c r="U9" s="83">
        <f t="shared" si="10"/>
        <v>0.06</v>
      </c>
      <c r="V9" s="83">
        <f t="shared" si="11"/>
        <v>0.06</v>
      </c>
      <c r="W9" s="83">
        <f t="shared" si="12"/>
        <v>0.06</v>
      </c>
      <c r="X9" s="83">
        <f t="shared" si="13"/>
        <v>0.06</v>
      </c>
      <c r="Y9" s="83">
        <f t="shared" si="14"/>
        <v>0.05</v>
      </c>
      <c r="Z9" s="83">
        <f t="shared" si="15"/>
        <v>0.06</v>
      </c>
      <c r="AA9" s="83">
        <f t="shared" si="16"/>
        <v>0.06</v>
      </c>
      <c r="AB9" s="83">
        <f t="shared" si="17"/>
        <v>0.06</v>
      </c>
      <c r="AC9" s="83">
        <f t="shared" si="18"/>
        <v>0.06</v>
      </c>
      <c r="AD9" s="83">
        <f t="shared" si="19"/>
        <v>7.0000000000000007E-2</v>
      </c>
      <c r="AE9" s="83">
        <f t="shared" si="20"/>
        <v>0.05</v>
      </c>
      <c r="AF9" s="83">
        <f t="shared" si="21"/>
        <v>0.06</v>
      </c>
      <c r="AG9" s="83">
        <f t="shared" si="22"/>
        <v>0.05</v>
      </c>
      <c r="AH9" s="83">
        <f t="shared" si="23"/>
        <v>0.05</v>
      </c>
      <c r="AI9" s="83">
        <f t="shared" si="24"/>
        <v>0.06</v>
      </c>
      <c r="AJ9" s="83">
        <f t="shared" si="25"/>
        <v>0.05</v>
      </c>
    </row>
    <row r="10" spans="1:36" ht="12.95" customHeight="1" x14ac:dyDescent="0.15">
      <c r="A10" s="82">
        <v>707</v>
      </c>
      <c r="B10" s="108" t="s">
        <v>61</v>
      </c>
      <c r="C10" s="108"/>
      <c r="D10" s="82">
        <v>16</v>
      </c>
      <c r="E10" s="82">
        <v>12</v>
      </c>
      <c r="F10" s="4">
        <f t="shared" si="0"/>
        <v>0.11</v>
      </c>
      <c r="G10" s="5"/>
      <c r="H10" s="82" t="s">
        <v>65</v>
      </c>
      <c r="I10" s="82"/>
      <c r="J10" s="1" t="s">
        <v>15</v>
      </c>
      <c r="K10" s="83">
        <f t="shared" si="1"/>
        <v>0.12</v>
      </c>
      <c r="L10" s="83">
        <f t="shared" si="2"/>
        <v>0.12</v>
      </c>
      <c r="M10" s="83">
        <f t="shared" si="3"/>
        <v>0.12</v>
      </c>
      <c r="N10" s="83">
        <f t="shared" si="4"/>
        <v>0.13</v>
      </c>
      <c r="O10" s="83">
        <f t="shared" si="5"/>
        <v>0.13</v>
      </c>
      <c r="P10" s="83">
        <f t="shared" si="26"/>
        <v>0.12</v>
      </c>
      <c r="Q10" s="83">
        <f t="shared" si="6"/>
        <v>0.12</v>
      </c>
      <c r="R10" s="83">
        <f t="shared" si="7"/>
        <v>0.12</v>
      </c>
      <c r="S10" s="83">
        <f t="shared" si="8"/>
        <v>0.12</v>
      </c>
      <c r="T10" s="83">
        <f t="shared" si="9"/>
        <v>0.12</v>
      </c>
      <c r="U10" s="83">
        <f t="shared" si="10"/>
        <v>0.12</v>
      </c>
      <c r="V10" s="83">
        <f t="shared" si="11"/>
        <v>0.13</v>
      </c>
      <c r="W10" s="83">
        <f t="shared" si="12"/>
        <v>0.12</v>
      </c>
      <c r="X10" s="83">
        <f t="shared" si="13"/>
        <v>0.12</v>
      </c>
      <c r="Y10" s="83">
        <f t="shared" si="14"/>
        <v>0.11</v>
      </c>
      <c r="Z10" s="83">
        <f t="shared" si="15"/>
        <v>0.12</v>
      </c>
      <c r="AA10" s="83">
        <f t="shared" si="16"/>
        <v>0.11</v>
      </c>
      <c r="AB10" s="83">
        <f t="shared" si="17"/>
        <v>0.12</v>
      </c>
      <c r="AC10" s="83">
        <f t="shared" si="18"/>
        <v>0.12</v>
      </c>
      <c r="AD10" s="83">
        <f t="shared" si="19"/>
        <v>0.15</v>
      </c>
      <c r="AE10" s="83">
        <f t="shared" si="20"/>
        <v>0.11</v>
      </c>
      <c r="AF10" s="83">
        <f t="shared" si="21"/>
        <v>0.12</v>
      </c>
      <c r="AG10" s="83">
        <f t="shared" si="22"/>
        <v>0.11</v>
      </c>
      <c r="AH10" s="83">
        <f t="shared" si="23"/>
        <v>0.11</v>
      </c>
      <c r="AI10" s="83">
        <f t="shared" si="24"/>
        <v>0.13</v>
      </c>
      <c r="AJ10" s="83">
        <f t="shared" si="25"/>
        <v>0.11</v>
      </c>
    </row>
    <row r="11" spans="1:36" ht="12.95" customHeight="1" x14ac:dyDescent="0.15">
      <c r="A11" s="82">
        <v>708</v>
      </c>
      <c r="B11" s="108" t="s">
        <v>61</v>
      </c>
      <c r="C11" s="108"/>
      <c r="D11" s="82">
        <v>12</v>
      </c>
      <c r="E11" s="82">
        <v>10</v>
      </c>
      <c r="F11" s="4">
        <f t="shared" si="0"/>
        <v>0.05</v>
      </c>
      <c r="G11" s="5" t="s">
        <v>69</v>
      </c>
      <c r="H11" s="82" t="s">
        <v>65</v>
      </c>
      <c r="I11" s="82"/>
      <c r="J11" s="1" t="s">
        <v>15</v>
      </c>
      <c r="K11" s="83">
        <f t="shared" si="1"/>
        <v>0.06</v>
      </c>
      <c r="L11" s="83">
        <f t="shared" si="2"/>
        <v>0.06</v>
      </c>
      <c r="M11" s="83">
        <f t="shared" si="3"/>
        <v>0.06</v>
      </c>
      <c r="N11" s="83">
        <f t="shared" si="4"/>
        <v>0.06</v>
      </c>
      <c r="O11" s="83">
        <f t="shared" si="5"/>
        <v>0.06</v>
      </c>
      <c r="P11" s="83">
        <f t="shared" si="26"/>
        <v>0.06</v>
      </c>
      <c r="Q11" s="83">
        <f t="shared" si="6"/>
        <v>0.06</v>
      </c>
      <c r="R11" s="83">
        <f t="shared" si="7"/>
        <v>0.06</v>
      </c>
      <c r="S11" s="83">
        <f t="shared" si="8"/>
        <v>0.06</v>
      </c>
      <c r="T11" s="83">
        <f t="shared" si="9"/>
        <v>0.06</v>
      </c>
      <c r="U11" s="83">
        <f t="shared" si="10"/>
        <v>0.06</v>
      </c>
      <c r="V11" s="83">
        <f t="shared" si="11"/>
        <v>0.06</v>
      </c>
      <c r="W11" s="83">
        <f t="shared" si="12"/>
        <v>0.06</v>
      </c>
      <c r="X11" s="83">
        <f t="shared" si="13"/>
        <v>0.06</v>
      </c>
      <c r="Y11" s="83">
        <f t="shared" si="14"/>
        <v>0.05</v>
      </c>
      <c r="Z11" s="83">
        <f t="shared" si="15"/>
        <v>0.06</v>
      </c>
      <c r="AA11" s="83">
        <f t="shared" si="16"/>
        <v>0.06</v>
      </c>
      <c r="AB11" s="83">
        <f t="shared" si="17"/>
        <v>0.06</v>
      </c>
      <c r="AC11" s="83">
        <f t="shared" si="18"/>
        <v>0.06</v>
      </c>
      <c r="AD11" s="83">
        <f t="shared" si="19"/>
        <v>7.0000000000000007E-2</v>
      </c>
      <c r="AE11" s="83">
        <f t="shared" si="20"/>
        <v>0.05</v>
      </c>
      <c r="AF11" s="83">
        <f t="shared" si="21"/>
        <v>0.06</v>
      </c>
      <c r="AG11" s="83">
        <f t="shared" si="22"/>
        <v>0.05</v>
      </c>
      <c r="AH11" s="83">
        <f t="shared" si="23"/>
        <v>0.05</v>
      </c>
      <c r="AI11" s="83">
        <f t="shared" si="24"/>
        <v>0.06</v>
      </c>
      <c r="AJ11" s="83">
        <f t="shared" si="25"/>
        <v>0.05</v>
      </c>
    </row>
    <row r="12" spans="1:36" ht="12.95" customHeight="1" x14ac:dyDescent="0.15">
      <c r="A12" s="82">
        <v>709</v>
      </c>
      <c r="B12" s="108" t="s">
        <v>61</v>
      </c>
      <c r="C12" s="108"/>
      <c r="D12" s="82">
        <v>20</v>
      </c>
      <c r="E12" s="82">
        <v>13</v>
      </c>
      <c r="F12" s="4">
        <f t="shared" si="0"/>
        <v>0.19</v>
      </c>
      <c r="G12" s="5" t="s">
        <v>69</v>
      </c>
      <c r="H12" s="82"/>
      <c r="I12" s="82"/>
      <c r="J12" s="1" t="s">
        <v>15</v>
      </c>
      <c r="K12" s="83">
        <f t="shared" si="1"/>
        <v>0.19</v>
      </c>
      <c r="L12" s="83">
        <f t="shared" si="2"/>
        <v>0.2</v>
      </c>
      <c r="M12" s="83">
        <f t="shared" si="3"/>
        <v>0.2</v>
      </c>
      <c r="N12" s="83">
        <f t="shared" si="4"/>
        <v>0.2</v>
      </c>
      <c r="O12" s="83">
        <f t="shared" si="5"/>
        <v>0.21</v>
      </c>
      <c r="P12" s="83">
        <f t="shared" si="26"/>
        <v>0.2</v>
      </c>
      <c r="Q12" s="83">
        <f t="shared" si="6"/>
        <v>0.19</v>
      </c>
      <c r="R12" s="83">
        <f t="shared" si="7"/>
        <v>0.21</v>
      </c>
      <c r="S12" s="83">
        <f t="shared" si="8"/>
        <v>0.2</v>
      </c>
      <c r="T12" s="83">
        <f t="shared" si="9"/>
        <v>0.19</v>
      </c>
      <c r="U12" s="83">
        <f t="shared" si="10"/>
        <v>0.21</v>
      </c>
      <c r="V12" s="83">
        <f t="shared" si="11"/>
        <v>0.22</v>
      </c>
      <c r="W12" s="83">
        <f t="shared" si="12"/>
        <v>0.2</v>
      </c>
      <c r="X12" s="83">
        <f t="shared" si="13"/>
        <v>0.2</v>
      </c>
      <c r="Y12" s="83">
        <f t="shared" si="14"/>
        <v>0.18</v>
      </c>
      <c r="Z12" s="83">
        <f t="shared" si="15"/>
        <v>0.2</v>
      </c>
      <c r="AA12" s="83">
        <f t="shared" si="16"/>
        <v>0.18</v>
      </c>
      <c r="AB12" s="83">
        <f t="shared" si="17"/>
        <v>0.21</v>
      </c>
      <c r="AC12" s="83">
        <f t="shared" si="18"/>
        <v>0.21</v>
      </c>
      <c r="AD12" s="83">
        <f t="shared" si="19"/>
        <v>0.23</v>
      </c>
      <c r="AE12" s="83">
        <f t="shared" si="20"/>
        <v>0.18</v>
      </c>
      <c r="AF12" s="83">
        <f t="shared" si="21"/>
        <v>0.21</v>
      </c>
      <c r="AG12" s="83">
        <f t="shared" si="22"/>
        <v>0.18</v>
      </c>
      <c r="AH12" s="83">
        <f t="shared" si="23"/>
        <v>0.19</v>
      </c>
      <c r="AI12" s="83">
        <f t="shared" si="24"/>
        <v>0.2</v>
      </c>
      <c r="AJ12" s="83">
        <f t="shared" si="25"/>
        <v>0.19</v>
      </c>
    </row>
    <row r="13" spans="1:36" ht="12.95" customHeight="1" x14ac:dyDescent="0.15">
      <c r="A13" s="82">
        <v>710</v>
      </c>
      <c r="B13" s="108" t="s">
        <v>137</v>
      </c>
      <c r="C13" s="108"/>
      <c r="D13" s="82">
        <v>8</v>
      </c>
      <c r="E13" s="82">
        <v>9</v>
      </c>
      <c r="F13" s="4">
        <f t="shared" si="0"/>
        <v>0.02</v>
      </c>
      <c r="G13" s="5"/>
      <c r="H13" s="82"/>
      <c r="I13" s="82"/>
      <c r="J13" s="1" t="s">
        <v>15</v>
      </c>
      <c r="K13" s="83">
        <f t="shared" si="1"/>
        <v>0.03</v>
      </c>
      <c r="L13" s="83">
        <f t="shared" si="2"/>
        <v>0.03</v>
      </c>
      <c r="M13" s="83">
        <f t="shared" si="3"/>
        <v>0.03</v>
      </c>
      <c r="N13" s="83">
        <f t="shared" si="4"/>
        <v>0.03</v>
      </c>
      <c r="O13" s="83">
        <f t="shared" si="5"/>
        <v>0.03</v>
      </c>
      <c r="P13" s="83">
        <f t="shared" si="26"/>
        <v>0.03</v>
      </c>
      <c r="Q13" s="83">
        <f t="shared" si="6"/>
        <v>0.03</v>
      </c>
      <c r="R13" s="83">
        <f t="shared" si="7"/>
        <v>0.02</v>
      </c>
      <c r="S13" s="83">
        <f t="shared" si="8"/>
        <v>0.03</v>
      </c>
      <c r="T13" s="83">
        <f t="shared" si="9"/>
        <v>0.03</v>
      </c>
      <c r="U13" s="83">
        <f t="shared" si="10"/>
        <v>0.03</v>
      </c>
      <c r="V13" s="83">
        <f t="shared" si="11"/>
        <v>0.03</v>
      </c>
      <c r="W13" s="83">
        <f t="shared" si="12"/>
        <v>0.03</v>
      </c>
      <c r="X13" s="83">
        <f t="shared" si="13"/>
        <v>0.03</v>
      </c>
      <c r="Y13" s="83">
        <f t="shared" si="14"/>
        <v>0.02</v>
      </c>
      <c r="Z13" s="83">
        <f t="shared" si="15"/>
        <v>0.03</v>
      </c>
      <c r="AA13" s="83">
        <f t="shared" si="16"/>
        <v>0.02</v>
      </c>
      <c r="AB13" s="83">
        <f t="shared" si="17"/>
        <v>0.02</v>
      </c>
      <c r="AC13" s="83">
        <f t="shared" si="18"/>
        <v>0.02</v>
      </c>
      <c r="AD13" s="83">
        <f t="shared" si="19"/>
        <v>0.03</v>
      </c>
      <c r="AE13" s="83">
        <f t="shared" si="20"/>
        <v>0.02</v>
      </c>
      <c r="AF13" s="83">
        <f t="shared" si="21"/>
        <v>0.02</v>
      </c>
      <c r="AG13" s="83">
        <f t="shared" si="22"/>
        <v>0.02</v>
      </c>
      <c r="AH13" s="83">
        <f t="shared" si="23"/>
        <v>0.02</v>
      </c>
      <c r="AI13" s="83">
        <f t="shared" si="24"/>
        <v>0.03</v>
      </c>
      <c r="AJ13" s="83">
        <f t="shared" si="25"/>
        <v>0.02</v>
      </c>
    </row>
    <row r="14" spans="1:36" ht="12.95" customHeight="1" x14ac:dyDescent="0.15">
      <c r="A14" s="82">
        <v>711</v>
      </c>
      <c r="B14" s="108" t="s">
        <v>63</v>
      </c>
      <c r="C14" s="108"/>
      <c r="D14" s="82">
        <v>20</v>
      </c>
      <c r="E14" s="82">
        <v>11</v>
      </c>
      <c r="F14" s="4">
        <f t="shared" si="0"/>
        <v>0.16</v>
      </c>
      <c r="G14" s="5" t="s">
        <v>69</v>
      </c>
      <c r="H14" s="102" t="s">
        <v>65</v>
      </c>
      <c r="I14" s="82"/>
      <c r="J14" s="1" t="s">
        <v>15</v>
      </c>
      <c r="K14" s="83">
        <f t="shared" si="1"/>
        <v>0.16</v>
      </c>
      <c r="L14" s="83">
        <f t="shared" si="2"/>
        <v>0.17</v>
      </c>
      <c r="M14" s="83">
        <f t="shared" si="3"/>
        <v>0.16</v>
      </c>
      <c r="N14" s="83">
        <f t="shared" si="4"/>
        <v>0.17</v>
      </c>
      <c r="O14" s="83">
        <f t="shared" si="5"/>
        <v>0.18</v>
      </c>
      <c r="P14" s="83">
        <f t="shared" si="26"/>
        <v>0.17</v>
      </c>
      <c r="Q14" s="83">
        <f t="shared" si="6"/>
        <v>0.16</v>
      </c>
      <c r="R14" s="83">
        <f t="shared" si="7"/>
        <v>0.17</v>
      </c>
      <c r="S14" s="83">
        <f t="shared" si="8"/>
        <v>0.17</v>
      </c>
      <c r="T14" s="83">
        <f t="shared" si="9"/>
        <v>0.16</v>
      </c>
      <c r="U14" s="83">
        <f t="shared" si="10"/>
        <v>0.17</v>
      </c>
      <c r="V14" s="83">
        <f t="shared" si="11"/>
        <v>0.18</v>
      </c>
      <c r="W14" s="83">
        <f t="shared" si="12"/>
        <v>0.17</v>
      </c>
      <c r="X14" s="83">
        <f t="shared" si="13"/>
        <v>0.17</v>
      </c>
      <c r="Y14" s="83">
        <f t="shared" si="14"/>
        <v>0.16</v>
      </c>
      <c r="Z14" s="83">
        <f t="shared" si="15"/>
        <v>0.17</v>
      </c>
      <c r="AA14" s="83">
        <f t="shared" si="16"/>
        <v>0.16</v>
      </c>
      <c r="AB14" s="83">
        <f t="shared" si="17"/>
        <v>0.18</v>
      </c>
      <c r="AC14" s="83">
        <f t="shared" si="18"/>
        <v>0.17</v>
      </c>
      <c r="AD14" s="83">
        <f t="shared" si="19"/>
        <v>0.19</v>
      </c>
      <c r="AE14" s="83">
        <f t="shared" si="20"/>
        <v>0.15</v>
      </c>
      <c r="AF14" s="83">
        <f t="shared" si="21"/>
        <v>0.18</v>
      </c>
      <c r="AG14" s="83">
        <f t="shared" si="22"/>
        <v>0.16</v>
      </c>
      <c r="AH14" s="83">
        <f t="shared" si="23"/>
        <v>0.16</v>
      </c>
      <c r="AI14" s="83">
        <f t="shared" si="24"/>
        <v>0.17</v>
      </c>
      <c r="AJ14" s="83">
        <f t="shared" si="25"/>
        <v>0.16</v>
      </c>
    </row>
    <row r="15" spans="1:36" ht="12.95" customHeight="1" x14ac:dyDescent="0.15">
      <c r="A15" s="82">
        <v>712</v>
      </c>
      <c r="B15" s="108" t="s">
        <v>63</v>
      </c>
      <c r="C15" s="108"/>
      <c r="D15" s="82">
        <v>6</v>
      </c>
      <c r="E15" s="82">
        <v>5</v>
      </c>
      <c r="F15" s="4">
        <f t="shared" si="0"/>
        <v>0.01</v>
      </c>
      <c r="G15" s="5" t="s">
        <v>69</v>
      </c>
      <c r="H15" s="82" t="s">
        <v>65</v>
      </c>
      <c r="I15" s="82"/>
      <c r="J15" s="1" t="s">
        <v>15</v>
      </c>
      <c r="K15" s="83">
        <f t="shared" si="1"/>
        <v>0.01</v>
      </c>
      <c r="L15" s="83">
        <f t="shared" si="2"/>
        <v>0.01</v>
      </c>
      <c r="M15" s="83">
        <f t="shared" si="3"/>
        <v>0.01</v>
      </c>
      <c r="N15" s="83">
        <f t="shared" si="4"/>
        <v>0.01</v>
      </c>
      <c r="O15" s="83">
        <f t="shared" si="5"/>
        <v>0.01</v>
      </c>
      <c r="P15" s="83">
        <f t="shared" si="26"/>
        <v>0.01</v>
      </c>
      <c r="Q15" s="83">
        <f t="shared" si="6"/>
        <v>0.01</v>
      </c>
      <c r="R15" s="83">
        <f t="shared" si="7"/>
        <v>0.01</v>
      </c>
      <c r="S15" s="83">
        <f t="shared" si="8"/>
        <v>0.01</v>
      </c>
      <c r="T15" s="83">
        <f t="shared" si="9"/>
        <v>0.01</v>
      </c>
      <c r="U15" s="83">
        <f t="shared" si="10"/>
        <v>0.01</v>
      </c>
      <c r="V15" s="83">
        <f t="shared" si="11"/>
        <v>0.01</v>
      </c>
      <c r="W15" s="83">
        <f t="shared" si="12"/>
        <v>0.01</v>
      </c>
      <c r="X15" s="83">
        <f t="shared" si="13"/>
        <v>0.01</v>
      </c>
      <c r="Y15" s="83">
        <f t="shared" si="14"/>
        <v>0.01</v>
      </c>
      <c r="Z15" s="83">
        <f t="shared" si="15"/>
        <v>0.01</v>
      </c>
      <c r="AA15" s="83">
        <f t="shared" si="16"/>
        <v>0.01</v>
      </c>
      <c r="AB15" s="83">
        <f t="shared" si="17"/>
        <v>0.01</v>
      </c>
      <c r="AC15" s="83">
        <f t="shared" si="18"/>
        <v>0.01</v>
      </c>
      <c r="AD15" s="83">
        <f t="shared" si="19"/>
        <v>0.01</v>
      </c>
      <c r="AE15" s="83">
        <f t="shared" si="20"/>
        <v>0.01</v>
      </c>
      <c r="AF15" s="83">
        <f t="shared" si="21"/>
        <v>0.01</v>
      </c>
      <c r="AG15" s="83">
        <f t="shared" si="22"/>
        <v>0.01</v>
      </c>
      <c r="AH15" s="83">
        <f t="shared" si="23"/>
        <v>0.01</v>
      </c>
      <c r="AI15" s="83">
        <f t="shared" si="24"/>
        <v>0.01</v>
      </c>
      <c r="AJ15" s="83">
        <f t="shared" si="25"/>
        <v>0.01</v>
      </c>
    </row>
    <row r="16" spans="1:36" ht="12.95" customHeight="1" x14ac:dyDescent="0.15">
      <c r="A16" s="82">
        <v>713</v>
      </c>
      <c r="B16" s="108" t="s">
        <v>63</v>
      </c>
      <c r="C16" s="108"/>
      <c r="D16" s="82">
        <v>8</v>
      </c>
      <c r="E16" s="82">
        <v>7</v>
      </c>
      <c r="F16" s="4">
        <f t="shared" si="0"/>
        <v>0.02</v>
      </c>
      <c r="G16" s="5"/>
      <c r="H16" s="82" t="s">
        <v>65</v>
      </c>
      <c r="I16" s="82"/>
      <c r="J16" s="1" t="s">
        <v>15</v>
      </c>
      <c r="K16" s="83">
        <f t="shared" si="1"/>
        <v>0.02</v>
      </c>
      <c r="L16" s="83">
        <f t="shared" si="2"/>
        <v>0.02</v>
      </c>
      <c r="M16" s="83">
        <f t="shared" si="3"/>
        <v>0.02</v>
      </c>
      <c r="N16" s="83">
        <f t="shared" si="4"/>
        <v>0.02</v>
      </c>
      <c r="O16" s="83">
        <f t="shared" si="5"/>
        <v>0.02</v>
      </c>
      <c r="P16" s="83">
        <f t="shared" si="26"/>
        <v>0.02</v>
      </c>
      <c r="Q16" s="83">
        <f t="shared" si="6"/>
        <v>0.02</v>
      </c>
      <c r="R16" s="83">
        <f t="shared" si="7"/>
        <v>0.02</v>
      </c>
      <c r="S16" s="83">
        <f t="shared" si="8"/>
        <v>0.02</v>
      </c>
      <c r="T16" s="83">
        <f t="shared" si="9"/>
        <v>0.02</v>
      </c>
      <c r="U16" s="83">
        <f t="shared" si="10"/>
        <v>0.02</v>
      </c>
      <c r="V16" s="83">
        <f t="shared" si="11"/>
        <v>0.02</v>
      </c>
      <c r="W16" s="83">
        <f t="shared" si="12"/>
        <v>0.02</v>
      </c>
      <c r="X16" s="83">
        <f t="shared" si="13"/>
        <v>0.02</v>
      </c>
      <c r="Y16" s="83">
        <f t="shared" si="14"/>
        <v>0.02</v>
      </c>
      <c r="Z16" s="83">
        <f t="shared" si="15"/>
        <v>0.02</v>
      </c>
      <c r="AA16" s="83">
        <f t="shared" si="16"/>
        <v>0.02</v>
      </c>
      <c r="AB16" s="83">
        <f t="shared" si="17"/>
        <v>0.02</v>
      </c>
      <c r="AC16" s="83">
        <f t="shared" si="18"/>
        <v>0.02</v>
      </c>
      <c r="AD16" s="83">
        <f t="shared" si="19"/>
        <v>0.03</v>
      </c>
      <c r="AE16" s="83">
        <f t="shared" si="20"/>
        <v>0.02</v>
      </c>
      <c r="AF16" s="83">
        <f t="shared" si="21"/>
        <v>0.02</v>
      </c>
      <c r="AG16" s="83">
        <f t="shared" si="22"/>
        <v>0.02</v>
      </c>
      <c r="AH16" s="83">
        <f t="shared" si="23"/>
        <v>0.02</v>
      </c>
      <c r="AI16" s="83">
        <f t="shared" si="24"/>
        <v>0.02</v>
      </c>
      <c r="AJ16" s="83">
        <f t="shared" si="25"/>
        <v>0.02</v>
      </c>
    </row>
    <row r="17" spans="1:36" ht="12.95" customHeight="1" x14ac:dyDescent="0.15">
      <c r="A17" s="82">
        <v>714</v>
      </c>
      <c r="B17" s="108" t="s">
        <v>63</v>
      </c>
      <c r="C17" s="108"/>
      <c r="D17" s="82">
        <v>10</v>
      </c>
      <c r="E17" s="82">
        <v>9</v>
      </c>
      <c r="F17" s="4">
        <f t="shared" si="0"/>
        <v>0.04</v>
      </c>
      <c r="G17" s="82"/>
      <c r="H17" s="82" t="s">
        <v>65</v>
      </c>
      <c r="I17" s="82"/>
      <c r="J17" s="1" t="s">
        <v>15</v>
      </c>
      <c r="K17" s="83">
        <f t="shared" si="1"/>
        <v>0.04</v>
      </c>
      <c r="L17" s="83">
        <f t="shared" si="2"/>
        <v>0.04</v>
      </c>
      <c r="M17" s="83">
        <f t="shared" si="3"/>
        <v>0.04</v>
      </c>
      <c r="N17" s="83">
        <f t="shared" si="4"/>
        <v>0.04</v>
      </c>
      <c r="O17" s="83">
        <f t="shared" si="5"/>
        <v>0.04</v>
      </c>
      <c r="P17" s="83">
        <f t="shared" si="26"/>
        <v>0.04</v>
      </c>
      <c r="Q17" s="83">
        <f t="shared" si="6"/>
        <v>0.04</v>
      </c>
      <c r="R17" s="83">
        <f t="shared" si="7"/>
        <v>0.04</v>
      </c>
      <c r="S17" s="83">
        <f t="shared" si="8"/>
        <v>0.04</v>
      </c>
      <c r="T17" s="83">
        <f t="shared" si="9"/>
        <v>0.04</v>
      </c>
      <c r="U17" s="83">
        <f t="shared" si="10"/>
        <v>0.04</v>
      </c>
      <c r="V17" s="83">
        <f t="shared" si="11"/>
        <v>0.04</v>
      </c>
      <c r="W17" s="83">
        <f t="shared" si="12"/>
        <v>0.04</v>
      </c>
      <c r="X17" s="83">
        <f t="shared" si="13"/>
        <v>0.04</v>
      </c>
      <c r="Y17" s="83">
        <f t="shared" si="14"/>
        <v>0.03</v>
      </c>
      <c r="Z17" s="83">
        <f t="shared" si="15"/>
        <v>0.04</v>
      </c>
      <c r="AA17" s="83">
        <f t="shared" si="16"/>
        <v>0.04</v>
      </c>
      <c r="AB17" s="83">
        <f t="shared" si="17"/>
        <v>0.04</v>
      </c>
      <c r="AC17" s="83">
        <f t="shared" si="18"/>
        <v>0.04</v>
      </c>
      <c r="AD17" s="83">
        <f t="shared" si="19"/>
        <v>0.05</v>
      </c>
      <c r="AE17" s="83">
        <f t="shared" si="20"/>
        <v>0.03</v>
      </c>
      <c r="AF17" s="83">
        <f t="shared" si="21"/>
        <v>0.04</v>
      </c>
      <c r="AG17" s="83">
        <f t="shared" si="22"/>
        <v>0.04</v>
      </c>
      <c r="AH17" s="83">
        <f t="shared" si="23"/>
        <v>0.03</v>
      </c>
      <c r="AI17" s="83">
        <f t="shared" si="24"/>
        <v>0.04</v>
      </c>
      <c r="AJ17" s="83">
        <f t="shared" si="25"/>
        <v>0.04</v>
      </c>
    </row>
    <row r="18" spans="1:36" ht="12.95" customHeight="1" x14ac:dyDescent="0.15">
      <c r="A18" s="82">
        <v>715</v>
      </c>
      <c r="B18" s="108" t="s">
        <v>85</v>
      </c>
      <c r="C18" s="108"/>
      <c r="D18" s="82">
        <v>6</v>
      </c>
      <c r="E18" s="82">
        <v>8</v>
      </c>
      <c r="F18" s="4">
        <f t="shared" si="0"/>
        <v>0.01</v>
      </c>
      <c r="G18" s="5"/>
      <c r="H18" s="82" t="s">
        <v>65</v>
      </c>
      <c r="I18" s="82"/>
      <c r="J18" s="1" t="s">
        <v>15</v>
      </c>
      <c r="K18" s="83">
        <f t="shared" si="1"/>
        <v>0.01</v>
      </c>
      <c r="L18" s="83">
        <f t="shared" si="2"/>
        <v>0.01</v>
      </c>
      <c r="M18" s="83">
        <f t="shared" si="3"/>
        <v>0.01</v>
      </c>
      <c r="N18" s="83">
        <f t="shared" si="4"/>
        <v>0.01</v>
      </c>
      <c r="O18" s="83">
        <f t="shared" si="5"/>
        <v>0.01</v>
      </c>
      <c r="P18" s="83">
        <f t="shared" si="26"/>
        <v>0.01</v>
      </c>
      <c r="Q18" s="83">
        <f t="shared" si="6"/>
        <v>0.01</v>
      </c>
      <c r="R18" s="83">
        <f t="shared" si="7"/>
        <v>0.01</v>
      </c>
      <c r="S18" s="83">
        <f t="shared" si="8"/>
        <v>0.01</v>
      </c>
      <c r="T18" s="83">
        <f t="shared" si="9"/>
        <v>0.01</v>
      </c>
      <c r="U18" s="83">
        <f t="shared" si="10"/>
        <v>0.01</v>
      </c>
      <c r="V18" s="83">
        <f t="shared" si="11"/>
        <v>0.01</v>
      </c>
      <c r="W18" s="83">
        <f t="shared" si="12"/>
        <v>0.01</v>
      </c>
      <c r="X18" s="83">
        <f t="shared" si="13"/>
        <v>0.01</v>
      </c>
      <c r="Y18" s="83">
        <f t="shared" si="14"/>
        <v>0.01</v>
      </c>
      <c r="Z18" s="83">
        <f t="shared" si="15"/>
        <v>0.01</v>
      </c>
      <c r="AA18" s="83">
        <f t="shared" si="16"/>
        <v>0.01</v>
      </c>
      <c r="AB18" s="83">
        <f t="shared" si="17"/>
        <v>0.01</v>
      </c>
      <c r="AC18" s="83">
        <f t="shared" si="18"/>
        <v>0.01</v>
      </c>
      <c r="AD18" s="83">
        <f t="shared" si="19"/>
        <v>0.02</v>
      </c>
      <c r="AE18" s="83">
        <f t="shared" si="20"/>
        <v>0.01</v>
      </c>
      <c r="AF18" s="83">
        <f t="shared" si="21"/>
        <v>0.01</v>
      </c>
      <c r="AG18" s="83">
        <f t="shared" si="22"/>
        <v>0.01</v>
      </c>
      <c r="AH18" s="83">
        <f t="shared" si="23"/>
        <v>0.01</v>
      </c>
      <c r="AI18" s="83">
        <f t="shared" si="24"/>
        <v>0.01</v>
      </c>
      <c r="AJ18" s="83">
        <f t="shared" si="25"/>
        <v>0.01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217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1.1400000000000001</v>
      </c>
      <c r="D50" s="16">
        <f>SUMIF(G4:G43,"*下層*",F4:F43)</f>
        <v>0</v>
      </c>
      <c r="E50" s="4">
        <f>SUM(F4:F43)</f>
        <v>1.1400000000000001</v>
      </c>
      <c r="F50" s="13"/>
      <c r="G50" s="17">
        <f>C50*100</f>
        <v>114.00000000000001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形状比＝83、Sr＝26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12</v>
      </c>
      <c r="D54" s="14">
        <f>COUNTIF(H4:H43,"▲")</f>
        <v>0</v>
      </c>
      <c r="E54" s="14">
        <f>COUNTA(H4:H43)</f>
        <v>12</v>
      </c>
      <c r="F54" s="10"/>
      <c r="G54" s="15">
        <f>C54*100</f>
        <v>1200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0.62000000000000011</v>
      </c>
      <c r="D57" s="16">
        <f>SUMIF(H4:H43,"▲",F4:F43)</f>
        <v>0</v>
      </c>
      <c r="E57" s="16">
        <f>SUM(C57:D57)</f>
        <v>0.62000000000000011</v>
      </c>
      <c r="F57" s="13"/>
      <c r="G57" s="19">
        <f>C57*100</f>
        <v>62.000000000000014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80</v>
      </c>
      <c r="D61" s="20" t="str">
        <f>IF(D47&gt;0,ROUND(D54/D47*100,1),"")</f>
        <v/>
      </c>
      <c r="E61" s="20">
        <f>ROUND(E54/E47*100,1)</f>
        <v>80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54.4</v>
      </c>
      <c r="D62" s="20" t="str">
        <f>IF(D47&gt;0,ROUND(D57/D50*100,1),"")</f>
        <v/>
      </c>
      <c r="E62" s="20">
        <f>ROUND(E57/E50*100,1)</f>
        <v>54.4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0.52</v>
      </c>
      <c r="D69" s="16" t="str">
        <f>IF(D66&gt;0,D50-D57,"")</f>
        <v/>
      </c>
      <c r="E69" s="4">
        <f>SUM(C69:D69)</f>
        <v>0.52</v>
      </c>
      <c r="F69" s="13"/>
      <c r="G69" s="17">
        <f>C69*100</f>
        <v>52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形状比＝67、Sr＝48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9" priority="16" stopIfTrue="1">
      <formula>AND(($H4="スギ"),(#REF!&lt;12))</formula>
    </cfRule>
  </conditionalFormatting>
  <conditionalFormatting sqref="L4:L43">
    <cfRule type="expression" dxfId="158" priority="15" stopIfTrue="1">
      <formula>AND(($H4="スギ"),(#REF!&lt;22),(#REF!&gt;=12))</formula>
    </cfRule>
  </conditionalFormatting>
  <conditionalFormatting sqref="M4:M43">
    <cfRule type="expression" dxfId="157" priority="14" stopIfTrue="1">
      <formula>AND(($H4="スギ"),(#REF!&lt;32),(#REF!&gt;=22))</formula>
    </cfRule>
  </conditionalFormatting>
  <conditionalFormatting sqref="N4:N43">
    <cfRule type="expression" dxfId="156" priority="13" stopIfTrue="1">
      <formula>AND(($H4="スギ"),(#REF!&lt;42),(#REF!&gt;=32))</formula>
    </cfRule>
  </conditionalFormatting>
  <conditionalFormatting sqref="U4:U43 Z4:AF43 AJ4:AJ43 O4:P43">
    <cfRule type="expression" dxfId="155" priority="12" stopIfTrue="1">
      <formula>AND(($H4="スギ"),(#REF!&gt;=42))</formula>
    </cfRule>
  </conditionalFormatting>
  <conditionalFormatting sqref="Q4:Q43 AA4:AA43">
    <cfRule type="expression" dxfId="154" priority="11" stopIfTrue="1">
      <formula>AND(($H4="ヒノキ"),(#REF!&lt;12))</formula>
    </cfRule>
  </conditionalFormatting>
  <conditionalFormatting sqref="R4:R43 AB4:AE43">
    <cfRule type="expression" dxfId="153" priority="10" stopIfTrue="1">
      <formula>AND(($H4="ヒノキ"),(#REF!&lt;22),(#REF!&gt;=12))</formula>
    </cfRule>
  </conditionalFormatting>
  <conditionalFormatting sqref="S4:S43">
    <cfRule type="expression" dxfId="152" priority="9" stopIfTrue="1">
      <formula>AND(($H4="ヒノキ"),(#REF!&lt;32),(#REF!&gt;=22))</formula>
    </cfRule>
  </conditionalFormatting>
  <conditionalFormatting sqref="T4:U43 Z4:AF43 AJ4:AJ43">
    <cfRule type="expression" dxfId="151" priority="8" stopIfTrue="1">
      <formula>AND(($H4="ヒノキ"),(#REF!&gt;=32))</formula>
    </cfRule>
  </conditionalFormatting>
  <conditionalFormatting sqref="V4:V43 AA4:AA43">
    <cfRule type="expression" dxfId="150" priority="7" stopIfTrue="1">
      <formula>AND(($H4="アカマツ"),(#REF!&lt;12))</formula>
    </cfRule>
  </conditionalFormatting>
  <conditionalFormatting sqref="W4:W43 AB4:AB43">
    <cfRule type="expression" dxfId="149" priority="6" stopIfTrue="1">
      <formula>AND(($H4="アカマツ"),(#REF!&lt;22),(#REF!&gt;=12))</formula>
    </cfRule>
  </conditionalFormatting>
  <conditionalFormatting sqref="X4:X43 AC4:AC43">
    <cfRule type="expression" dxfId="148" priority="5" stopIfTrue="1">
      <formula>AND(($H4="アカマツ"),(#REF!&lt;42),(#REF!&gt;=22))</formula>
    </cfRule>
  </conditionalFormatting>
  <conditionalFormatting sqref="Y4:AF43 AJ4:AJ43">
    <cfRule type="expression" dxfId="147" priority="4" stopIfTrue="1">
      <formula>AND(($H4="アカマツ"),(#REF!&gt;=42))</formula>
    </cfRule>
  </conditionalFormatting>
  <conditionalFormatting sqref="AG4:AG43">
    <cfRule type="expression" dxfId="146" priority="3" stopIfTrue="1">
      <formula>AND(($H4&lt;&gt;"スギ"),($H4&lt;&gt;"ヒノキ"),($H4&lt;&gt;"アカマツ"),(#REF!&lt;12))</formula>
    </cfRule>
  </conditionalFormatting>
  <conditionalFormatting sqref="AH4:AH43">
    <cfRule type="expression" dxfId="1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AJ120"/>
  <sheetViews>
    <sheetView showGridLines="0" view="pageBreakPreview" topLeftCell="A28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218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721</v>
      </c>
      <c r="B4" s="108" t="s">
        <v>68</v>
      </c>
      <c r="C4" s="108"/>
      <c r="D4" s="82">
        <v>14</v>
      </c>
      <c r="E4" s="82">
        <v>14</v>
      </c>
      <c r="F4" s="4">
        <f t="shared" ref="F4:F43" si="0">IF(D4&gt;0,IF(B4="スギ",P4,IF(B4="ヒノキ",U4,IF(B4="アカマツ",Z4,IF(B4="カラマツ",AF4,AJ4)))),"")</f>
        <v>0.1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0.11</v>
      </c>
      <c r="L4" s="83">
        <f t="shared" ref="L4:L43" si="2">ROUND(10^(-5+0.73504+1.83346*LOG(D4)+1.06569*LOG(E4)),2)</f>
        <v>0.11</v>
      </c>
      <c r="M4" s="83">
        <f t="shared" ref="M4:M43" si="3">ROUND(10^(-5+0.71514+1.74357*LOG(D4)+1.17719*LOG(E4)),2)</f>
        <v>0.12</v>
      </c>
      <c r="N4" s="83">
        <f t="shared" ref="N4:N43" si="4">ROUND(10^(-5+0.82956+1.76381*LOG(D4)+1.06412*LOG(E4)),2)</f>
        <v>0.12</v>
      </c>
      <c r="O4" s="83">
        <f t="shared" ref="O4:O43" si="5">ROUND(10^(-5+0.88226+1.79204*LOG(D4)+0.99303*LOG(E4)),2)</f>
        <v>0.12</v>
      </c>
      <c r="P4" s="83">
        <f>HLOOKUP($D4,K$3:O$43,MATCH($A4,$A$3:$A$43,0),1)</f>
        <v>0.11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0.11</v>
      </c>
      <c r="R4" s="83">
        <f t="shared" ref="R4:R43" si="7">ROUND(10^(1.905709*LOG(D4)+1.011385*LOG(E4)-4.293729),2)</f>
        <v>0.11</v>
      </c>
      <c r="S4" s="83">
        <f t="shared" ref="S4:S43" si="8">ROUND(10^(1.771888*LOG(D4)+1.138415*LOG(E4)-4.271259),2)</f>
        <v>0.12</v>
      </c>
      <c r="T4" s="83">
        <f t="shared" ref="T4:T43" si="9">ROUND(10^(1.671519*LOG(D4)+1.363617*LOG(E4)-4.404407),2)</f>
        <v>0.12</v>
      </c>
      <c r="U4" s="83">
        <f t="shared" ref="U4:U43" si="10">HLOOKUP($D4,Q$3:T$43,MATCH($A4,$A$3:$A$43,0),1)</f>
        <v>0.11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0.12</v>
      </c>
      <c r="W4" s="83">
        <f t="shared" ref="W4:W43" si="12">ROUND(10^(-4.155639+1.847898*LOG(D4)+0.951955*LOG(E4)),2)</f>
        <v>0.11</v>
      </c>
      <c r="X4" s="83">
        <f t="shared" ref="X4:X43" si="13">ROUND(10^(-4.194535+1.804172*LOG(D4)+1.034248*LOG(E4)),2)</f>
        <v>0.11</v>
      </c>
      <c r="Y4" s="83">
        <f t="shared" ref="Y4:Y43" si="14">ROUND(10^(-4.42347+2.006485*LOG(D4)+0.967757*LOG(E4)),2)</f>
        <v>0.1</v>
      </c>
      <c r="Z4" s="83">
        <f t="shared" ref="Z4:Z43" si="15">HLOOKUP($D4,V$3:Y$43,MATCH($A4,$A$3:$A$43,0),1)</f>
        <v>0.11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</v>
      </c>
      <c r="AB4" s="83">
        <f t="shared" ref="AB4:AB43" si="17">ROUND(10^(1.979213*LOG(D4)+0.998347*LOG(E4)-4.369281),2)</f>
        <v>0.11</v>
      </c>
      <c r="AC4" s="83">
        <f t="shared" ref="AC4:AC43" si="18">ROUND(10^(1.904401*LOG(D4)+1.062478*LOG(E4)-4.348104),2)</f>
        <v>0.11</v>
      </c>
      <c r="AD4" s="83">
        <f t="shared" ref="AD4:AD43" si="19">ROUND(10^(1.640825*LOG(D4)+1.080387*LOG(E4)-3.976731),2)</f>
        <v>0.14000000000000001</v>
      </c>
      <c r="AE4" s="83">
        <f t="shared" ref="AE4:AE43" si="20">ROUND(10^(1.90887*LOG(D4)+1.088002*LOG(E4)-4.431495),2)</f>
        <v>0.1</v>
      </c>
      <c r="AF4" s="83">
        <f t="shared" ref="AF4:AF43" si="21">HLOOKUP($D4,AA$3:AE$43,MATCH($A4,$A$3:$A$43,0),1)</f>
        <v>0.11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</v>
      </c>
      <c r="AH4" s="83">
        <f t="shared" ref="AH4:AH43" si="23">ROUND(10^(1.93813902*LOG(D4)+0.96697002*LOG(E4)-4.32216295),2)</f>
        <v>0.1</v>
      </c>
      <c r="AI4" s="83">
        <f t="shared" ref="AI4:AI43" si="24">ROUND(10^(1.82464098*LOG(D4)+0.97625989*LOG(E4)-4.15096808),2)</f>
        <v>0.11</v>
      </c>
      <c r="AJ4" s="83">
        <f t="shared" ref="AJ4:AJ43" si="25">HLOOKUP($D4,AG$3:AI$43,MATCH($A4,$A$3:$A$43,0),1)</f>
        <v>0.1</v>
      </c>
    </row>
    <row r="5" spans="1:36" ht="12.95" customHeight="1" x14ac:dyDescent="0.15">
      <c r="A5" s="82">
        <v>722</v>
      </c>
      <c r="B5" s="108" t="s">
        <v>61</v>
      </c>
      <c r="C5" s="108"/>
      <c r="D5" s="82">
        <v>20</v>
      </c>
      <c r="E5" s="82">
        <v>13</v>
      </c>
      <c r="F5" s="4">
        <f t="shared" si="0"/>
        <v>0.19</v>
      </c>
      <c r="G5" s="5"/>
      <c r="H5" s="82" t="s">
        <v>65</v>
      </c>
      <c r="I5" s="82"/>
      <c r="J5" s="1" t="s">
        <v>15</v>
      </c>
      <c r="K5" s="83">
        <f t="shared" si="1"/>
        <v>0.19</v>
      </c>
      <c r="L5" s="83">
        <f t="shared" si="2"/>
        <v>0.2</v>
      </c>
      <c r="M5" s="83">
        <f t="shared" si="3"/>
        <v>0.2</v>
      </c>
      <c r="N5" s="83">
        <f t="shared" si="4"/>
        <v>0.2</v>
      </c>
      <c r="O5" s="83">
        <f t="shared" si="5"/>
        <v>0.21</v>
      </c>
      <c r="P5" s="83">
        <f t="shared" ref="P5:P43" si="26">HLOOKUP($D5,K$3:O$43,MATCH(A5,$A$3:$A$43,0),1)</f>
        <v>0.2</v>
      </c>
      <c r="Q5" s="83">
        <f t="shared" si="6"/>
        <v>0.19</v>
      </c>
      <c r="R5" s="83">
        <f t="shared" si="7"/>
        <v>0.21</v>
      </c>
      <c r="S5" s="83">
        <f t="shared" si="8"/>
        <v>0.2</v>
      </c>
      <c r="T5" s="83">
        <f t="shared" si="9"/>
        <v>0.19</v>
      </c>
      <c r="U5" s="83">
        <f t="shared" si="10"/>
        <v>0.21</v>
      </c>
      <c r="V5" s="83">
        <f t="shared" si="11"/>
        <v>0.22</v>
      </c>
      <c r="W5" s="83">
        <f t="shared" si="12"/>
        <v>0.2</v>
      </c>
      <c r="X5" s="83">
        <f t="shared" si="13"/>
        <v>0.2</v>
      </c>
      <c r="Y5" s="83">
        <f t="shared" si="14"/>
        <v>0.18</v>
      </c>
      <c r="Z5" s="83">
        <f t="shared" si="15"/>
        <v>0.2</v>
      </c>
      <c r="AA5" s="83">
        <f t="shared" si="16"/>
        <v>0.18</v>
      </c>
      <c r="AB5" s="83">
        <f t="shared" si="17"/>
        <v>0.21</v>
      </c>
      <c r="AC5" s="83">
        <f t="shared" si="18"/>
        <v>0.21</v>
      </c>
      <c r="AD5" s="83">
        <f t="shared" si="19"/>
        <v>0.23</v>
      </c>
      <c r="AE5" s="83">
        <f t="shared" si="20"/>
        <v>0.18</v>
      </c>
      <c r="AF5" s="83">
        <f t="shared" si="21"/>
        <v>0.21</v>
      </c>
      <c r="AG5" s="83">
        <f t="shared" si="22"/>
        <v>0.18</v>
      </c>
      <c r="AH5" s="83">
        <f t="shared" si="23"/>
        <v>0.19</v>
      </c>
      <c r="AI5" s="83">
        <f t="shared" si="24"/>
        <v>0.2</v>
      </c>
      <c r="AJ5" s="83">
        <f t="shared" si="25"/>
        <v>0.19</v>
      </c>
    </row>
    <row r="6" spans="1:36" ht="12.95" customHeight="1" x14ac:dyDescent="0.15">
      <c r="A6" s="82">
        <v>723</v>
      </c>
      <c r="B6" s="108" t="s">
        <v>137</v>
      </c>
      <c r="C6" s="108"/>
      <c r="D6" s="82">
        <v>10</v>
      </c>
      <c r="E6" s="82">
        <v>10</v>
      </c>
      <c r="F6" s="4">
        <f t="shared" si="0"/>
        <v>0.04</v>
      </c>
      <c r="G6" s="5"/>
      <c r="H6" s="82"/>
      <c r="I6" s="82"/>
      <c r="J6" s="1" t="s">
        <v>15</v>
      </c>
      <c r="K6" s="83">
        <f t="shared" si="1"/>
        <v>0.04</v>
      </c>
      <c r="L6" s="83">
        <f t="shared" si="2"/>
        <v>0.04</v>
      </c>
      <c r="M6" s="83">
        <f t="shared" si="3"/>
        <v>0.04</v>
      </c>
      <c r="N6" s="83">
        <f t="shared" si="4"/>
        <v>0.05</v>
      </c>
      <c r="O6" s="83">
        <f t="shared" si="5"/>
        <v>0.05</v>
      </c>
      <c r="P6" s="83">
        <f t="shared" si="26"/>
        <v>0.04</v>
      </c>
      <c r="Q6" s="83">
        <f t="shared" si="6"/>
        <v>0.04</v>
      </c>
      <c r="R6" s="83">
        <f t="shared" si="7"/>
        <v>0.04</v>
      </c>
      <c r="S6" s="83">
        <f t="shared" si="8"/>
        <v>0.04</v>
      </c>
      <c r="T6" s="83">
        <f t="shared" si="9"/>
        <v>0.04</v>
      </c>
      <c r="U6" s="83">
        <f t="shared" si="10"/>
        <v>0.04</v>
      </c>
      <c r="V6" s="83">
        <f t="shared" si="11"/>
        <v>0.04</v>
      </c>
      <c r="W6" s="83">
        <f t="shared" si="12"/>
        <v>0.04</v>
      </c>
      <c r="X6" s="83">
        <f t="shared" si="13"/>
        <v>0.04</v>
      </c>
      <c r="Y6" s="83">
        <f t="shared" si="14"/>
        <v>0.04</v>
      </c>
      <c r="Z6" s="83">
        <f t="shared" si="15"/>
        <v>0.04</v>
      </c>
      <c r="AA6" s="83">
        <f t="shared" si="16"/>
        <v>0.04</v>
      </c>
      <c r="AB6" s="83">
        <f t="shared" si="17"/>
        <v>0.04</v>
      </c>
      <c r="AC6" s="83">
        <f t="shared" si="18"/>
        <v>0.04</v>
      </c>
      <c r="AD6" s="83">
        <f t="shared" si="19"/>
        <v>0.06</v>
      </c>
      <c r="AE6" s="83">
        <f t="shared" si="20"/>
        <v>0.04</v>
      </c>
      <c r="AF6" s="83">
        <f t="shared" si="21"/>
        <v>0.04</v>
      </c>
      <c r="AG6" s="83">
        <f t="shared" si="22"/>
        <v>0.04</v>
      </c>
      <c r="AH6" s="83">
        <f t="shared" si="23"/>
        <v>0.04</v>
      </c>
      <c r="AI6" s="83">
        <f t="shared" si="24"/>
        <v>0.04</v>
      </c>
      <c r="AJ6" s="83">
        <f t="shared" si="25"/>
        <v>0.04</v>
      </c>
    </row>
    <row r="7" spans="1:36" ht="12.95" customHeight="1" x14ac:dyDescent="0.15">
      <c r="A7" s="82">
        <v>724</v>
      </c>
      <c r="B7" s="108" t="s">
        <v>91</v>
      </c>
      <c r="C7" s="108"/>
      <c r="D7" s="82">
        <v>12</v>
      </c>
      <c r="E7" s="82">
        <v>11</v>
      </c>
      <c r="F7" s="4">
        <f t="shared" si="0"/>
        <v>0.06</v>
      </c>
      <c r="G7" s="5"/>
      <c r="H7" s="82" t="s">
        <v>65</v>
      </c>
      <c r="I7" s="82"/>
      <c r="J7" s="1" t="s">
        <v>15</v>
      </c>
      <c r="K7" s="83">
        <f t="shared" si="1"/>
        <v>7.0000000000000007E-2</v>
      </c>
      <c r="L7" s="83">
        <f t="shared" si="2"/>
        <v>7.0000000000000007E-2</v>
      </c>
      <c r="M7" s="83">
        <f t="shared" si="3"/>
        <v>7.0000000000000007E-2</v>
      </c>
      <c r="N7" s="83">
        <f t="shared" si="4"/>
        <v>7.0000000000000007E-2</v>
      </c>
      <c r="O7" s="83">
        <f t="shared" si="5"/>
        <v>7.0000000000000007E-2</v>
      </c>
      <c r="P7" s="83">
        <f t="shared" si="26"/>
        <v>7.0000000000000007E-2</v>
      </c>
      <c r="Q7" s="83">
        <f t="shared" si="6"/>
        <v>0.06</v>
      </c>
      <c r="R7" s="83">
        <f t="shared" si="7"/>
        <v>7.0000000000000007E-2</v>
      </c>
      <c r="S7" s="83">
        <f t="shared" si="8"/>
        <v>7.0000000000000007E-2</v>
      </c>
      <c r="T7" s="83">
        <f t="shared" si="9"/>
        <v>7.0000000000000007E-2</v>
      </c>
      <c r="U7" s="83">
        <f t="shared" si="10"/>
        <v>7.0000000000000007E-2</v>
      </c>
      <c r="V7" s="83">
        <f t="shared" si="11"/>
        <v>7.0000000000000007E-2</v>
      </c>
      <c r="W7" s="83">
        <f t="shared" si="12"/>
        <v>7.0000000000000007E-2</v>
      </c>
      <c r="X7" s="83">
        <f t="shared" si="13"/>
        <v>7.0000000000000007E-2</v>
      </c>
      <c r="Y7" s="83">
        <f t="shared" si="14"/>
        <v>0.06</v>
      </c>
      <c r="Z7" s="83">
        <f t="shared" si="15"/>
        <v>7.0000000000000007E-2</v>
      </c>
      <c r="AA7" s="83">
        <f t="shared" si="16"/>
        <v>0.06</v>
      </c>
      <c r="AB7" s="83">
        <f t="shared" si="17"/>
        <v>0.06</v>
      </c>
      <c r="AC7" s="83">
        <f t="shared" si="18"/>
        <v>7.0000000000000007E-2</v>
      </c>
      <c r="AD7" s="83">
        <f t="shared" si="19"/>
        <v>0.08</v>
      </c>
      <c r="AE7" s="83">
        <f t="shared" si="20"/>
        <v>0.06</v>
      </c>
      <c r="AF7" s="83">
        <f t="shared" si="21"/>
        <v>0.06</v>
      </c>
      <c r="AG7" s="83">
        <f t="shared" si="22"/>
        <v>0.06</v>
      </c>
      <c r="AH7" s="83">
        <f t="shared" si="23"/>
        <v>0.06</v>
      </c>
      <c r="AI7" s="83">
        <f t="shared" si="24"/>
        <v>7.0000000000000007E-2</v>
      </c>
      <c r="AJ7" s="83">
        <f t="shared" si="25"/>
        <v>0.06</v>
      </c>
    </row>
    <row r="8" spans="1:36" ht="12.95" customHeight="1" x14ac:dyDescent="0.15">
      <c r="A8" s="82">
        <v>725</v>
      </c>
      <c r="B8" s="108" t="s">
        <v>67</v>
      </c>
      <c r="C8" s="108"/>
      <c r="D8" s="82">
        <v>18</v>
      </c>
      <c r="E8" s="82">
        <v>14</v>
      </c>
      <c r="F8" s="4">
        <f t="shared" si="0"/>
        <v>0.17</v>
      </c>
      <c r="G8" s="5"/>
      <c r="H8" s="82" t="s">
        <v>65</v>
      </c>
      <c r="I8" s="82"/>
      <c r="J8" s="1" t="s">
        <v>15</v>
      </c>
      <c r="K8" s="83">
        <f t="shared" si="1"/>
        <v>0.17</v>
      </c>
      <c r="L8" s="83">
        <f t="shared" si="2"/>
        <v>0.18</v>
      </c>
      <c r="M8" s="83">
        <f t="shared" si="3"/>
        <v>0.18</v>
      </c>
      <c r="N8" s="83">
        <f t="shared" si="4"/>
        <v>0.18</v>
      </c>
      <c r="O8" s="83">
        <f t="shared" si="5"/>
        <v>0.19</v>
      </c>
      <c r="P8" s="83">
        <f t="shared" si="26"/>
        <v>0.18</v>
      </c>
      <c r="Q8" s="83">
        <f t="shared" si="6"/>
        <v>0.17</v>
      </c>
      <c r="R8" s="83">
        <f t="shared" si="7"/>
        <v>0.18</v>
      </c>
      <c r="S8" s="83">
        <f t="shared" si="8"/>
        <v>0.18</v>
      </c>
      <c r="T8" s="83">
        <f t="shared" si="9"/>
        <v>0.18</v>
      </c>
      <c r="U8" s="83">
        <f t="shared" si="10"/>
        <v>0.18</v>
      </c>
      <c r="V8" s="83">
        <f t="shared" si="11"/>
        <v>0.19</v>
      </c>
      <c r="W8" s="83">
        <f t="shared" si="12"/>
        <v>0.18</v>
      </c>
      <c r="X8" s="83">
        <f t="shared" si="13"/>
        <v>0.18</v>
      </c>
      <c r="Y8" s="83">
        <f t="shared" si="14"/>
        <v>0.16</v>
      </c>
      <c r="Z8" s="83">
        <f t="shared" si="15"/>
        <v>0.18</v>
      </c>
      <c r="AA8" s="83">
        <f t="shared" si="16"/>
        <v>0.16</v>
      </c>
      <c r="AB8" s="83">
        <f t="shared" si="17"/>
        <v>0.18</v>
      </c>
      <c r="AC8" s="83">
        <f t="shared" si="18"/>
        <v>0.18</v>
      </c>
      <c r="AD8" s="83">
        <f t="shared" si="19"/>
        <v>0.21</v>
      </c>
      <c r="AE8" s="83">
        <f t="shared" si="20"/>
        <v>0.16</v>
      </c>
      <c r="AF8" s="83">
        <f t="shared" si="21"/>
        <v>0.18</v>
      </c>
      <c r="AG8" s="83">
        <f t="shared" si="22"/>
        <v>0.16</v>
      </c>
      <c r="AH8" s="83">
        <f t="shared" si="23"/>
        <v>0.17</v>
      </c>
      <c r="AI8" s="83">
        <f t="shared" si="24"/>
        <v>0.18</v>
      </c>
      <c r="AJ8" s="83">
        <f t="shared" si="25"/>
        <v>0.17</v>
      </c>
    </row>
    <row r="9" spans="1:36" ht="12.95" customHeight="1" x14ac:dyDescent="0.15">
      <c r="A9" s="82">
        <v>726</v>
      </c>
      <c r="B9" s="108" t="s">
        <v>68</v>
      </c>
      <c r="C9" s="108"/>
      <c r="D9" s="82">
        <v>14</v>
      </c>
      <c r="E9" s="82">
        <v>11</v>
      </c>
      <c r="F9" s="4">
        <f t="shared" si="0"/>
        <v>0.08</v>
      </c>
      <c r="G9" s="5"/>
      <c r="H9" s="82" t="s">
        <v>65</v>
      </c>
      <c r="I9" s="82"/>
      <c r="J9" s="1" t="s">
        <v>15</v>
      </c>
      <c r="K9" s="83">
        <f t="shared" si="1"/>
        <v>0.09</v>
      </c>
      <c r="L9" s="83">
        <f t="shared" si="2"/>
        <v>0.09</v>
      </c>
      <c r="M9" s="83">
        <f t="shared" si="3"/>
        <v>0.09</v>
      </c>
      <c r="N9" s="83">
        <f t="shared" si="4"/>
        <v>0.09</v>
      </c>
      <c r="O9" s="83">
        <f t="shared" si="5"/>
        <v>0.09</v>
      </c>
      <c r="P9" s="83">
        <f t="shared" si="26"/>
        <v>0.09</v>
      </c>
      <c r="Q9" s="83">
        <f t="shared" si="6"/>
        <v>0.08</v>
      </c>
      <c r="R9" s="83">
        <f t="shared" si="7"/>
        <v>0.09</v>
      </c>
      <c r="S9" s="83">
        <f t="shared" si="8"/>
        <v>0.09</v>
      </c>
      <c r="T9" s="83">
        <f t="shared" si="9"/>
        <v>0.09</v>
      </c>
      <c r="U9" s="83">
        <f t="shared" si="10"/>
        <v>0.09</v>
      </c>
      <c r="V9" s="83">
        <f t="shared" si="11"/>
        <v>0.09</v>
      </c>
      <c r="W9" s="83">
        <f t="shared" si="12"/>
        <v>0.09</v>
      </c>
      <c r="X9" s="83">
        <f t="shared" si="13"/>
        <v>0.09</v>
      </c>
      <c r="Y9" s="83">
        <f t="shared" si="14"/>
        <v>0.08</v>
      </c>
      <c r="Z9" s="83">
        <f t="shared" si="15"/>
        <v>0.09</v>
      </c>
      <c r="AA9" s="83">
        <f t="shared" si="16"/>
        <v>0.08</v>
      </c>
      <c r="AB9" s="83">
        <f t="shared" si="17"/>
        <v>0.09</v>
      </c>
      <c r="AC9" s="83">
        <f t="shared" si="18"/>
        <v>0.09</v>
      </c>
      <c r="AD9" s="83">
        <f t="shared" si="19"/>
        <v>0.11</v>
      </c>
      <c r="AE9" s="83">
        <f t="shared" si="20"/>
        <v>0.08</v>
      </c>
      <c r="AF9" s="83">
        <f t="shared" si="21"/>
        <v>0.09</v>
      </c>
      <c r="AG9" s="83">
        <f t="shared" si="22"/>
        <v>0.08</v>
      </c>
      <c r="AH9" s="83">
        <f t="shared" si="23"/>
        <v>0.08</v>
      </c>
      <c r="AI9" s="83">
        <f t="shared" si="24"/>
        <v>0.09</v>
      </c>
      <c r="AJ9" s="83">
        <f t="shared" si="25"/>
        <v>0.08</v>
      </c>
    </row>
    <row r="10" spans="1:36" ht="12.95" customHeight="1" x14ac:dyDescent="0.15">
      <c r="A10" s="82">
        <v>727</v>
      </c>
      <c r="B10" s="108" t="s">
        <v>67</v>
      </c>
      <c r="C10" s="108"/>
      <c r="D10" s="82">
        <v>8</v>
      </c>
      <c r="E10" s="82">
        <v>8</v>
      </c>
      <c r="F10" s="4">
        <f t="shared" si="0"/>
        <v>0.02</v>
      </c>
      <c r="G10" s="5"/>
      <c r="H10" s="82" t="s">
        <v>65</v>
      </c>
      <c r="I10" s="82"/>
      <c r="J10" s="1" t="s">
        <v>15</v>
      </c>
      <c r="K10" s="83">
        <f t="shared" si="1"/>
        <v>0.02</v>
      </c>
      <c r="L10" s="83">
        <f t="shared" si="2"/>
        <v>0.02</v>
      </c>
      <c r="M10" s="83">
        <f t="shared" si="3"/>
        <v>0.02</v>
      </c>
      <c r="N10" s="83">
        <f t="shared" si="4"/>
        <v>0.02</v>
      </c>
      <c r="O10" s="83">
        <f t="shared" si="5"/>
        <v>0.02</v>
      </c>
      <c r="P10" s="83">
        <f t="shared" si="26"/>
        <v>0.02</v>
      </c>
      <c r="Q10" s="83">
        <f t="shared" si="6"/>
        <v>0.02</v>
      </c>
      <c r="R10" s="83">
        <f t="shared" si="7"/>
        <v>0.02</v>
      </c>
      <c r="S10" s="83">
        <f t="shared" si="8"/>
        <v>0.02</v>
      </c>
      <c r="T10" s="83">
        <f t="shared" si="9"/>
        <v>0.02</v>
      </c>
      <c r="U10" s="83">
        <f t="shared" si="10"/>
        <v>0.02</v>
      </c>
      <c r="V10" s="83">
        <f t="shared" si="11"/>
        <v>0.02</v>
      </c>
      <c r="W10" s="83">
        <f t="shared" si="12"/>
        <v>0.02</v>
      </c>
      <c r="X10" s="83">
        <f t="shared" si="13"/>
        <v>0.02</v>
      </c>
      <c r="Y10" s="83">
        <f t="shared" si="14"/>
        <v>0.02</v>
      </c>
      <c r="Z10" s="83">
        <f t="shared" si="15"/>
        <v>0.02</v>
      </c>
      <c r="AA10" s="83">
        <f t="shared" si="16"/>
        <v>0.02</v>
      </c>
      <c r="AB10" s="83">
        <f t="shared" si="17"/>
        <v>0.02</v>
      </c>
      <c r="AC10" s="83">
        <f t="shared" si="18"/>
        <v>0.02</v>
      </c>
      <c r="AD10" s="83">
        <f t="shared" si="19"/>
        <v>0.03</v>
      </c>
      <c r="AE10" s="83">
        <f t="shared" si="20"/>
        <v>0.02</v>
      </c>
      <c r="AF10" s="83">
        <f t="shared" si="21"/>
        <v>0.02</v>
      </c>
      <c r="AG10" s="83">
        <f t="shared" si="22"/>
        <v>0.02</v>
      </c>
      <c r="AH10" s="83">
        <f t="shared" si="23"/>
        <v>0.02</v>
      </c>
      <c r="AI10" s="83">
        <f t="shared" si="24"/>
        <v>0.02</v>
      </c>
      <c r="AJ10" s="83">
        <f t="shared" si="25"/>
        <v>0.02</v>
      </c>
    </row>
    <row r="11" spans="1:36" ht="12.95" customHeight="1" x14ac:dyDescent="0.15">
      <c r="A11" s="82">
        <v>728</v>
      </c>
      <c r="B11" s="108" t="s">
        <v>67</v>
      </c>
      <c r="C11" s="108"/>
      <c r="D11" s="82">
        <v>12</v>
      </c>
      <c r="E11" s="82">
        <v>10</v>
      </c>
      <c r="F11" s="4">
        <f t="shared" si="0"/>
        <v>0.05</v>
      </c>
      <c r="G11" s="5"/>
      <c r="H11" s="82" t="s">
        <v>65</v>
      </c>
      <c r="I11" s="82"/>
      <c r="J11" s="1" t="s">
        <v>15</v>
      </c>
      <c r="K11" s="83">
        <f t="shared" si="1"/>
        <v>0.06</v>
      </c>
      <c r="L11" s="83">
        <f t="shared" si="2"/>
        <v>0.06</v>
      </c>
      <c r="M11" s="83">
        <f t="shared" si="3"/>
        <v>0.06</v>
      </c>
      <c r="N11" s="83">
        <f t="shared" si="4"/>
        <v>0.06</v>
      </c>
      <c r="O11" s="83">
        <f t="shared" si="5"/>
        <v>0.06</v>
      </c>
      <c r="P11" s="83">
        <f t="shared" si="26"/>
        <v>0.06</v>
      </c>
      <c r="Q11" s="83">
        <f t="shared" si="6"/>
        <v>0.06</v>
      </c>
      <c r="R11" s="83">
        <f t="shared" si="7"/>
        <v>0.06</v>
      </c>
      <c r="S11" s="83">
        <f t="shared" si="8"/>
        <v>0.06</v>
      </c>
      <c r="T11" s="83">
        <f t="shared" si="9"/>
        <v>0.06</v>
      </c>
      <c r="U11" s="83">
        <f t="shared" si="10"/>
        <v>0.06</v>
      </c>
      <c r="V11" s="83">
        <f t="shared" si="11"/>
        <v>0.06</v>
      </c>
      <c r="W11" s="83">
        <f t="shared" si="12"/>
        <v>0.06</v>
      </c>
      <c r="X11" s="83">
        <f t="shared" si="13"/>
        <v>0.06</v>
      </c>
      <c r="Y11" s="83">
        <f t="shared" si="14"/>
        <v>0.05</v>
      </c>
      <c r="Z11" s="83">
        <f t="shared" si="15"/>
        <v>0.06</v>
      </c>
      <c r="AA11" s="83">
        <f t="shared" si="16"/>
        <v>0.06</v>
      </c>
      <c r="AB11" s="83">
        <f t="shared" si="17"/>
        <v>0.06</v>
      </c>
      <c r="AC11" s="83">
        <f t="shared" si="18"/>
        <v>0.06</v>
      </c>
      <c r="AD11" s="83">
        <f t="shared" si="19"/>
        <v>7.0000000000000007E-2</v>
      </c>
      <c r="AE11" s="83">
        <f t="shared" si="20"/>
        <v>0.05</v>
      </c>
      <c r="AF11" s="83">
        <f t="shared" si="21"/>
        <v>0.06</v>
      </c>
      <c r="AG11" s="83">
        <f t="shared" si="22"/>
        <v>0.05</v>
      </c>
      <c r="AH11" s="83">
        <f t="shared" si="23"/>
        <v>0.05</v>
      </c>
      <c r="AI11" s="83">
        <f t="shared" si="24"/>
        <v>0.06</v>
      </c>
      <c r="AJ11" s="83">
        <f t="shared" si="25"/>
        <v>0.05</v>
      </c>
    </row>
    <row r="12" spans="1:36" ht="12.95" customHeight="1" x14ac:dyDescent="0.15">
      <c r="A12" s="82">
        <v>729</v>
      </c>
      <c r="B12" s="108" t="s">
        <v>67</v>
      </c>
      <c r="C12" s="108"/>
      <c r="D12" s="82">
        <v>20</v>
      </c>
      <c r="E12" s="82">
        <v>13</v>
      </c>
      <c r="F12" s="4">
        <f t="shared" si="0"/>
        <v>0.19</v>
      </c>
      <c r="G12" s="5"/>
      <c r="H12" s="82"/>
      <c r="I12" s="82"/>
      <c r="J12" s="1" t="s">
        <v>15</v>
      </c>
      <c r="K12" s="83">
        <f t="shared" si="1"/>
        <v>0.19</v>
      </c>
      <c r="L12" s="83">
        <f t="shared" si="2"/>
        <v>0.2</v>
      </c>
      <c r="M12" s="83">
        <f t="shared" si="3"/>
        <v>0.2</v>
      </c>
      <c r="N12" s="83">
        <f t="shared" si="4"/>
        <v>0.2</v>
      </c>
      <c r="O12" s="83">
        <f t="shared" si="5"/>
        <v>0.21</v>
      </c>
      <c r="P12" s="83">
        <f t="shared" si="26"/>
        <v>0.2</v>
      </c>
      <c r="Q12" s="83">
        <f t="shared" si="6"/>
        <v>0.19</v>
      </c>
      <c r="R12" s="83">
        <f t="shared" si="7"/>
        <v>0.21</v>
      </c>
      <c r="S12" s="83">
        <f t="shared" si="8"/>
        <v>0.2</v>
      </c>
      <c r="T12" s="83">
        <f t="shared" si="9"/>
        <v>0.19</v>
      </c>
      <c r="U12" s="83">
        <f t="shared" si="10"/>
        <v>0.21</v>
      </c>
      <c r="V12" s="83">
        <f t="shared" si="11"/>
        <v>0.22</v>
      </c>
      <c r="W12" s="83">
        <f t="shared" si="12"/>
        <v>0.2</v>
      </c>
      <c r="X12" s="83">
        <f t="shared" si="13"/>
        <v>0.2</v>
      </c>
      <c r="Y12" s="83">
        <f t="shared" si="14"/>
        <v>0.18</v>
      </c>
      <c r="Z12" s="83">
        <f t="shared" si="15"/>
        <v>0.2</v>
      </c>
      <c r="AA12" s="83">
        <f t="shared" si="16"/>
        <v>0.18</v>
      </c>
      <c r="AB12" s="83">
        <f t="shared" si="17"/>
        <v>0.21</v>
      </c>
      <c r="AC12" s="83">
        <f t="shared" si="18"/>
        <v>0.21</v>
      </c>
      <c r="AD12" s="83">
        <f t="shared" si="19"/>
        <v>0.23</v>
      </c>
      <c r="AE12" s="83">
        <f t="shared" si="20"/>
        <v>0.18</v>
      </c>
      <c r="AF12" s="83">
        <f t="shared" si="21"/>
        <v>0.21</v>
      </c>
      <c r="AG12" s="83">
        <f t="shared" si="22"/>
        <v>0.18</v>
      </c>
      <c r="AH12" s="83">
        <f t="shared" si="23"/>
        <v>0.19</v>
      </c>
      <c r="AI12" s="83">
        <f t="shared" si="24"/>
        <v>0.2</v>
      </c>
      <c r="AJ12" s="83">
        <f t="shared" si="25"/>
        <v>0.19</v>
      </c>
    </row>
    <row r="13" spans="1:36" ht="12.95" customHeight="1" x14ac:dyDescent="0.15">
      <c r="A13" s="82">
        <v>730</v>
      </c>
      <c r="B13" s="108" t="s">
        <v>63</v>
      </c>
      <c r="C13" s="108"/>
      <c r="D13" s="82">
        <v>28</v>
      </c>
      <c r="E13" s="82">
        <v>14</v>
      </c>
      <c r="F13" s="4">
        <f t="shared" si="0"/>
        <v>0.39</v>
      </c>
      <c r="G13" s="5"/>
      <c r="H13" s="82" t="s">
        <v>65</v>
      </c>
      <c r="I13" s="82"/>
      <c r="J13" s="1" t="s">
        <v>15</v>
      </c>
      <c r="K13" s="83">
        <f t="shared" si="1"/>
        <v>0.37</v>
      </c>
      <c r="L13" s="83">
        <f t="shared" si="2"/>
        <v>0.41</v>
      </c>
      <c r="M13" s="83">
        <f t="shared" si="3"/>
        <v>0.39</v>
      </c>
      <c r="N13" s="83">
        <f t="shared" si="4"/>
        <v>0.4</v>
      </c>
      <c r="O13" s="83">
        <f t="shared" si="5"/>
        <v>0.41</v>
      </c>
      <c r="P13" s="83">
        <f t="shared" si="26"/>
        <v>0.39</v>
      </c>
      <c r="Q13" s="83">
        <f t="shared" si="6"/>
        <v>0.37</v>
      </c>
      <c r="R13" s="83">
        <f t="shared" si="7"/>
        <v>0.42</v>
      </c>
      <c r="S13" s="83">
        <f t="shared" si="8"/>
        <v>0.4</v>
      </c>
      <c r="T13" s="83">
        <f t="shared" si="9"/>
        <v>0.38</v>
      </c>
      <c r="U13" s="83">
        <f t="shared" si="10"/>
        <v>0.4</v>
      </c>
      <c r="V13" s="83">
        <f t="shared" si="11"/>
        <v>0.44</v>
      </c>
      <c r="W13" s="83">
        <f t="shared" si="12"/>
        <v>0.41</v>
      </c>
      <c r="X13" s="83">
        <f t="shared" si="13"/>
        <v>0.4</v>
      </c>
      <c r="Y13" s="83">
        <f t="shared" si="14"/>
        <v>0.39</v>
      </c>
      <c r="Z13" s="83">
        <f t="shared" si="15"/>
        <v>0.4</v>
      </c>
      <c r="AA13" s="83">
        <f t="shared" si="16"/>
        <v>0.36</v>
      </c>
      <c r="AB13" s="83">
        <f t="shared" si="17"/>
        <v>0.44</v>
      </c>
      <c r="AC13" s="83">
        <f t="shared" si="18"/>
        <v>0.42</v>
      </c>
      <c r="AD13" s="83">
        <f t="shared" si="19"/>
        <v>0.43</v>
      </c>
      <c r="AE13" s="83">
        <f t="shared" si="20"/>
        <v>0.38</v>
      </c>
      <c r="AF13" s="83">
        <f t="shared" si="21"/>
        <v>0.42</v>
      </c>
      <c r="AG13" s="83">
        <f t="shared" si="22"/>
        <v>0.38</v>
      </c>
      <c r="AH13" s="83">
        <f t="shared" si="23"/>
        <v>0.39</v>
      </c>
      <c r="AI13" s="83">
        <f t="shared" si="24"/>
        <v>0.41</v>
      </c>
      <c r="AJ13" s="83">
        <f t="shared" si="25"/>
        <v>0.39</v>
      </c>
    </row>
    <row r="14" spans="1:36" ht="12.95" customHeight="1" x14ac:dyDescent="0.15">
      <c r="A14" s="82"/>
      <c r="B14" s="108"/>
      <c r="C14" s="108"/>
      <c r="D14" s="82"/>
      <c r="E14" s="82"/>
      <c r="F14" s="4" t="str">
        <f t="shared" si="0"/>
        <v/>
      </c>
      <c r="G14" s="5"/>
      <c r="H14" s="82"/>
      <c r="I14" s="82"/>
      <c r="J14" s="1" t="s">
        <v>15</v>
      </c>
      <c r="K14" s="83" t="e">
        <f t="shared" si="1"/>
        <v>#NUM!</v>
      </c>
      <c r="L14" s="83" t="e">
        <f t="shared" si="2"/>
        <v>#NUM!</v>
      </c>
      <c r="M14" s="83" t="e">
        <f t="shared" si="3"/>
        <v>#NUM!</v>
      </c>
      <c r="N14" s="83" t="e">
        <f t="shared" si="4"/>
        <v>#NUM!</v>
      </c>
      <c r="O14" s="83" t="e">
        <f t="shared" si="5"/>
        <v>#NUM!</v>
      </c>
      <c r="P14" s="83" t="e">
        <f t="shared" si="26"/>
        <v>#N/A</v>
      </c>
      <c r="Q14" s="83" t="e">
        <f t="shared" si="6"/>
        <v>#NUM!</v>
      </c>
      <c r="R14" s="83" t="e">
        <f t="shared" si="7"/>
        <v>#NUM!</v>
      </c>
      <c r="S14" s="83" t="e">
        <f t="shared" si="8"/>
        <v>#NUM!</v>
      </c>
      <c r="T14" s="83" t="e">
        <f t="shared" si="9"/>
        <v>#NUM!</v>
      </c>
      <c r="U14" s="83" t="e">
        <f t="shared" si="10"/>
        <v>#N/A</v>
      </c>
      <c r="V14" s="83" t="e">
        <f t="shared" si="11"/>
        <v>#NUM!</v>
      </c>
      <c r="W14" s="83" t="e">
        <f t="shared" si="12"/>
        <v>#NUM!</v>
      </c>
      <c r="X14" s="83" t="e">
        <f t="shared" si="13"/>
        <v>#NUM!</v>
      </c>
      <c r="Y14" s="83" t="e">
        <f t="shared" si="14"/>
        <v>#NUM!</v>
      </c>
      <c r="Z14" s="83" t="e">
        <f t="shared" si="15"/>
        <v>#N/A</v>
      </c>
      <c r="AA14" s="83" t="e">
        <f t="shared" si="16"/>
        <v>#NUM!</v>
      </c>
      <c r="AB14" s="83" t="e">
        <f t="shared" si="17"/>
        <v>#NUM!</v>
      </c>
      <c r="AC14" s="83" t="e">
        <f t="shared" si="18"/>
        <v>#NUM!</v>
      </c>
      <c r="AD14" s="83" t="e">
        <f t="shared" si="19"/>
        <v>#NUM!</v>
      </c>
      <c r="AE14" s="83" t="e">
        <f t="shared" si="20"/>
        <v>#NUM!</v>
      </c>
      <c r="AF14" s="83" t="e">
        <f t="shared" si="21"/>
        <v>#N/A</v>
      </c>
      <c r="AG14" s="83" t="e">
        <f t="shared" si="22"/>
        <v>#NUM!</v>
      </c>
      <c r="AH14" s="83" t="e">
        <f t="shared" si="23"/>
        <v>#NUM!</v>
      </c>
      <c r="AI14" s="83" t="e">
        <f t="shared" si="24"/>
        <v>#NUM!</v>
      </c>
      <c r="AJ14" s="83" t="e">
        <f t="shared" si="25"/>
        <v>#N/A</v>
      </c>
    </row>
    <row r="15" spans="1:36" ht="12.95" customHeight="1" x14ac:dyDescent="0.15">
      <c r="A15" s="82"/>
      <c r="B15" s="108"/>
      <c r="C15" s="108"/>
      <c r="D15" s="82"/>
      <c r="E15" s="82"/>
      <c r="F15" s="4" t="str">
        <f t="shared" si="0"/>
        <v/>
      </c>
      <c r="G15" s="82"/>
      <c r="H15" s="82"/>
      <c r="I15" s="82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108"/>
      <c r="C16" s="108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6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7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1.29</v>
      </c>
      <c r="D50" s="16">
        <f>SUMIF(G4:G43,"*下層*",F4:F43)</f>
        <v>0</v>
      </c>
      <c r="E50" s="4">
        <f>SUM(F4:F43)</f>
        <v>1.29</v>
      </c>
      <c r="F50" s="13"/>
      <c r="G50" s="17">
        <f>C50*100</f>
        <v>129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形状比＝75、Sr＝26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0.96000000000000008</v>
      </c>
      <c r="D57" s="16">
        <f>SUMIF(H4:H43,"▲",F4:F43)</f>
        <v>0</v>
      </c>
      <c r="E57" s="16">
        <f>SUM(C57:D57)</f>
        <v>0.96000000000000008</v>
      </c>
      <c r="F57" s="13"/>
      <c r="G57" s="19">
        <f>C57*100</f>
        <v>96.000000000000014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74.400000000000006</v>
      </c>
      <c r="D62" s="20" t="str">
        <f>IF(D47&gt;0,ROUND(D57/D50*100,1),"")</f>
        <v/>
      </c>
      <c r="E62" s="20">
        <f>ROUND(E57/E50*100,1)</f>
        <v>74.400000000000006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15</v>
      </c>
      <c r="D68" s="14" t="str">
        <f>IF(D66&gt;0,ROUND(SUMIFS(D4:D43,G4:G43,"*下層*",H4:H43,"")/D66,0),"")</f>
        <v/>
      </c>
      <c r="E68" s="14">
        <f>IF(E66&gt;0,ROUND(SUMIF(H4:H43,"",D4:D43)/E66,0),"")</f>
        <v>15</v>
      </c>
      <c r="F68" s="13"/>
      <c r="G68" s="15">
        <f>C68</f>
        <v>15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0.32999999999999996</v>
      </c>
      <c r="D69" s="16" t="str">
        <f>IF(D66&gt;0,D50-D57,"")</f>
        <v/>
      </c>
      <c r="E69" s="4">
        <f>SUM(C69:D69)</f>
        <v>0.32999999999999996</v>
      </c>
      <c r="F69" s="13"/>
      <c r="G69" s="17">
        <f>C69*100</f>
        <v>32.999999999999993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形状比＝80、Sr＝48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43" priority="16" stopIfTrue="1">
      <formula>AND(($H4="スギ"),(#REF!&lt;12))</formula>
    </cfRule>
  </conditionalFormatting>
  <conditionalFormatting sqref="L4:L43">
    <cfRule type="expression" dxfId="142" priority="15" stopIfTrue="1">
      <formula>AND(($H4="スギ"),(#REF!&lt;22),(#REF!&gt;=12))</formula>
    </cfRule>
  </conditionalFormatting>
  <conditionalFormatting sqref="M4:M43">
    <cfRule type="expression" dxfId="141" priority="14" stopIfTrue="1">
      <formula>AND(($H4="スギ"),(#REF!&lt;32),(#REF!&gt;=22))</formula>
    </cfRule>
  </conditionalFormatting>
  <conditionalFormatting sqref="N4:N43">
    <cfRule type="expression" dxfId="140" priority="13" stopIfTrue="1">
      <formula>AND(($H4="スギ"),(#REF!&lt;42),(#REF!&gt;=32))</formula>
    </cfRule>
  </conditionalFormatting>
  <conditionalFormatting sqref="U4:U43 Z4:AF43 AJ4:AJ43 O4:P43">
    <cfRule type="expression" dxfId="139" priority="12" stopIfTrue="1">
      <formula>AND(($H4="スギ"),(#REF!&gt;=42))</formula>
    </cfRule>
  </conditionalFormatting>
  <conditionalFormatting sqref="Q4:Q43 AA4:AA43">
    <cfRule type="expression" dxfId="138" priority="11" stopIfTrue="1">
      <formula>AND(($H4="ヒノキ"),(#REF!&lt;12))</formula>
    </cfRule>
  </conditionalFormatting>
  <conditionalFormatting sqref="R4:R43 AB4:AE43">
    <cfRule type="expression" dxfId="137" priority="10" stopIfTrue="1">
      <formula>AND(($H4="ヒノキ"),(#REF!&lt;22),(#REF!&gt;=12))</formula>
    </cfRule>
  </conditionalFormatting>
  <conditionalFormatting sqref="S4:S43">
    <cfRule type="expression" dxfId="136" priority="9" stopIfTrue="1">
      <formula>AND(($H4="ヒノキ"),(#REF!&lt;32),(#REF!&gt;=22))</formula>
    </cfRule>
  </conditionalFormatting>
  <conditionalFormatting sqref="T4:U43 Z4:AF43 AJ4:AJ43">
    <cfRule type="expression" dxfId="135" priority="8" stopIfTrue="1">
      <formula>AND(($H4="ヒノキ"),(#REF!&gt;=32))</formula>
    </cfRule>
  </conditionalFormatting>
  <conditionalFormatting sqref="V4:V43 AA4:AA43">
    <cfRule type="expression" dxfId="134" priority="7" stopIfTrue="1">
      <formula>AND(($H4="アカマツ"),(#REF!&lt;12))</formula>
    </cfRule>
  </conditionalFormatting>
  <conditionalFormatting sqref="W4:W43 AB4:AB43">
    <cfRule type="expression" dxfId="133" priority="6" stopIfTrue="1">
      <formula>AND(($H4="アカマツ"),(#REF!&lt;22),(#REF!&gt;=12))</formula>
    </cfRule>
  </conditionalFormatting>
  <conditionalFormatting sqref="X4:X43 AC4:AC43">
    <cfRule type="expression" dxfId="132" priority="5" stopIfTrue="1">
      <formula>AND(($H4="アカマツ"),(#REF!&lt;42),(#REF!&gt;=22))</formula>
    </cfRule>
  </conditionalFormatting>
  <conditionalFormatting sqref="Y4:AF43 AJ4:AJ43">
    <cfRule type="expression" dxfId="131" priority="4" stopIfTrue="1">
      <formula>AND(($H4="アカマツ"),(#REF!&gt;=42))</formula>
    </cfRule>
  </conditionalFormatting>
  <conditionalFormatting sqref="AG4:AG43">
    <cfRule type="expression" dxfId="130" priority="3" stopIfTrue="1">
      <formula>AND(($H4&lt;&gt;"スギ"),($H4&lt;&gt;"ヒノキ"),($H4&lt;&gt;"アカマツ"),(#REF!&lt;12))</formula>
    </cfRule>
  </conditionalFormatting>
  <conditionalFormatting sqref="AH4:AH43">
    <cfRule type="expression" dxfId="1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U95"/>
  <sheetViews>
    <sheetView zoomScaleNormal="100" zoomScaleSheetLayoutView="100" workbookViewId="0">
      <selection activeCell="B95" sqref="B95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198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199</v>
      </c>
      <c r="E2" s="50" t="s">
        <v>200</v>
      </c>
      <c r="F2" s="50"/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201</v>
      </c>
      <c r="E3" s="23" t="s">
        <v>202</v>
      </c>
      <c r="F3" s="23"/>
      <c r="G3" s="23"/>
      <c r="H3" s="23"/>
      <c r="I3" s="23"/>
      <c r="J3" s="23"/>
    </row>
    <row r="5" spans="1:21" ht="14.25" x14ac:dyDescent="0.15">
      <c r="A5" s="136" t="str">
        <f>D1</f>
        <v>S-29広葉樹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No.44</v>
      </c>
      <c r="E9" s="26" t="str">
        <f t="shared" si="0"/>
        <v>No.45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13</v>
      </c>
      <c r="D10" s="82">
        <f t="shared" ref="D10:J10" ca="1" si="1">IF(D$2&lt;&gt;"",INDIRECT(D$2&amp;"!C47"),"")</f>
        <v>15</v>
      </c>
      <c r="E10" s="82">
        <f t="shared" ca="1" si="1"/>
        <v>10</v>
      </c>
      <c r="F10" s="82" t="str">
        <f t="shared" ca="1" si="1"/>
        <v/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1300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11</v>
      </c>
      <c r="D11" s="82">
        <f t="shared" ref="D11:J11" ca="1" si="2">IF(D$2&lt;&gt;"",INDIRECT(D$2&amp;"!C48"),"")</f>
        <v>10</v>
      </c>
      <c r="E11" s="82">
        <f t="shared" ca="1" si="2"/>
        <v>12</v>
      </c>
      <c r="F11" s="82" t="str">
        <f t="shared" ca="1" si="2"/>
        <v/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11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14</v>
      </c>
      <c r="D12" s="82">
        <f t="shared" ref="D12:J12" ca="1" si="3">IF(D$2&lt;&gt;"",INDIRECT(D$2&amp;"!C49"),"")</f>
        <v>12</v>
      </c>
      <c r="E12" s="82">
        <f t="shared" ca="1" si="3"/>
        <v>16</v>
      </c>
      <c r="F12" s="82" t="str">
        <f t="shared" ca="1" si="3"/>
        <v/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14</v>
      </c>
    </row>
    <row r="13" spans="1:21" ht="12.75" customHeight="1" x14ac:dyDescent="0.15">
      <c r="A13" s="121" t="s">
        <v>25</v>
      </c>
      <c r="B13" s="122"/>
      <c r="C13" s="4">
        <f ca="1">ROUND(AVERAGE(D13:J13),3)</f>
        <v>1.2150000000000001</v>
      </c>
      <c r="D13" s="30">
        <f t="shared" ref="D13:J13" ca="1" si="4">IF(D$2&lt;&gt;"",INDIRECT(D$2&amp;"!C50"),"")</f>
        <v>1.1400000000000001</v>
      </c>
      <c r="E13" s="30">
        <f t="shared" ca="1" si="4"/>
        <v>1.29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121.50000000000001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形状比＝79、Sr＝25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No.44</v>
      </c>
      <c r="E17" s="26" t="str">
        <f t="shared" si="5"/>
        <v>No.45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0</v>
      </c>
      <c r="F18" s="82" t="str">
        <f t="shared" ca="1" si="6"/>
        <v/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82" t="str">
        <f t="shared" ref="D19:J19" ca="1" si="7">IF(D$2&lt;&gt;"",INDIRECT(D$2&amp;"!D48"),"")</f>
        <v/>
      </c>
      <c r="E19" s="82" t="str">
        <f t="shared" ca="1" si="7"/>
        <v/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82" t="str">
        <f t="shared" ref="D20:J20" ca="1" si="8">IF(D$2&lt;&gt;"",INDIRECT(D$2&amp;"!D49"),"")</f>
        <v/>
      </c>
      <c r="E20" s="82" t="str">
        <f t="shared" ca="1" si="8"/>
        <v/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No.44</v>
      </c>
      <c r="E24" s="26" t="str">
        <f t="shared" si="10"/>
        <v>No.45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13</v>
      </c>
      <c r="D25" s="82">
        <f t="shared" ref="D25:J25" ca="1" si="11">IF(D$2&lt;&gt;"",INDIRECT(D$2&amp;"!E47"),"")</f>
        <v>15</v>
      </c>
      <c r="E25" s="82">
        <f t="shared" ca="1" si="11"/>
        <v>10</v>
      </c>
      <c r="F25" s="82" t="str">
        <f t="shared" ca="1" si="11"/>
        <v/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11</v>
      </c>
      <c r="D26" s="82">
        <f t="shared" ref="D26:J26" ca="1" si="12">IF(D$2&lt;&gt;"",INDIRECT(D$2&amp;"!E48"),"")</f>
        <v>10</v>
      </c>
      <c r="E26" s="82">
        <f t="shared" ca="1" si="12"/>
        <v>12</v>
      </c>
      <c r="F26" s="82" t="str">
        <f t="shared" ca="1" si="12"/>
        <v/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14</v>
      </c>
      <c r="D27" s="82">
        <f t="shared" ref="D27:J27" ca="1" si="13">IF(D$2&lt;&gt;"",INDIRECT(D$2&amp;"!E49"),"")</f>
        <v>12</v>
      </c>
      <c r="E27" s="82">
        <f t="shared" ca="1" si="13"/>
        <v>16</v>
      </c>
      <c r="F27" s="82" t="str">
        <f t="shared" ca="1" si="13"/>
        <v/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1.2150000000000001</v>
      </c>
      <c r="D28" s="30">
        <f t="shared" ref="D28:J28" ca="1" si="14">IF(D$2&lt;&gt;"",INDIRECT(D$2&amp;"!E50"),"")</f>
        <v>1.1400000000000001</v>
      </c>
      <c r="E28" s="30">
        <f t="shared" ca="1" si="14"/>
        <v>1.29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No.44</v>
      </c>
      <c r="E32" s="26" t="str">
        <f t="shared" si="15"/>
        <v>No.45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10</v>
      </c>
      <c r="D33" s="82">
        <f t="shared" ref="D33:J33" ca="1" si="16">IF(D$2&lt;&gt;"",INDIRECT(D$2&amp;"!C54"),"")</f>
        <v>12</v>
      </c>
      <c r="E33" s="82">
        <f t="shared" ca="1" si="16"/>
        <v>7</v>
      </c>
      <c r="F33" s="82" t="str">
        <f t="shared" ca="1" si="16"/>
        <v/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1000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11</v>
      </c>
      <c r="D34" s="82">
        <f t="shared" ref="D34:J34" ca="1" si="17">IF(D$2&lt;&gt;"",INDIRECT(D$2&amp;"!C55"),"")</f>
        <v>9</v>
      </c>
      <c r="E34" s="82">
        <f t="shared" ca="1" si="17"/>
        <v>12</v>
      </c>
      <c r="F34" s="82" t="str">
        <f t="shared" ca="1" si="17"/>
        <v/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11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14</v>
      </c>
      <c r="D35" s="82">
        <f t="shared" ref="D35:J35" ca="1" si="18">IF(D$2&lt;&gt;"",INDIRECT(D$2&amp;"!C56"),"")</f>
        <v>11</v>
      </c>
      <c r="E35" s="82">
        <f t="shared" ca="1" si="18"/>
        <v>16</v>
      </c>
      <c r="F35" s="82" t="str">
        <f t="shared" ca="1" si="18"/>
        <v/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14</v>
      </c>
    </row>
    <row r="36" spans="1:21" ht="12.75" customHeight="1" x14ac:dyDescent="0.15">
      <c r="A36" s="121" t="s">
        <v>25</v>
      </c>
      <c r="B36" s="122"/>
      <c r="C36" s="4">
        <f ca="1">ROUND(AVERAGE(D36:J36),3)</f>
        <v>0.79</v>
      </c>
      <c r="D36" s="30">
        <f t="shared" ref="D36:J36" ca="1" si="19">IF(D$2&lt;&gt;"",INDIRECT(D$2&amp;"!C57"),"")</f>
        <v>0.62000000000000011</v>
      </c>
      <c r="E36" s="30">
        <f t="shared" ca="1" si="19"/>
        <v>0.96000000000000008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79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No.44</v>
      </c>
      <c r="E39" s="26" t="str">
        <f t="shared" si="20"/>
        <v>No.45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82">
        <f t="shared" ref="D40:J40" ca="1" si="21">IF(D$2&lt;&gt;"",INDIRECT(D$2&amp;"!D54"),"")</f>
        <v>0</v>
      </c>
      <c r="E40" s="82">
        <f t="shared" ca="1" si="21"/>
        <v>0</v>
      </c>
      <c r="F40" s="82" t="str">
        <f t="shared" ca="1" si="21"/>
        <v/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82" t="str">
        <f t="shared" ref="D41:J41" ca="1" si="22">IF(D$2&lt;&gt;"",INDIRECT(D$2&amp;"!D55"),"")</f>
        <v/>
      </c>
      <c r="E41" s="82" t="str">
        <f t="shared" ca="1" si="22"/>
        <v/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82" t="str">
        <f t="shared" ref="D42:J42" ca="1" si="23">IF(D$2&lt;&gt;"",INDIRECT(D$2&amp;"!D56"),"")</f>
        <v/>
      </c>
      <c r="E42" s="82" t="str">
        <f t="shared" ca="1" si="23"/>
        <v/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No.44</v>
      </c>
      <c r="E46" s="26" t="str">
        <f t="shared" si="25"/>
        <v>No.45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10</v>
      </c>
      <c r="D47" s="82">
        <f t="shared" ref="D47:J47" ca="1" si="26">IF(D$2&lt;&gt;"",INDIRECT(D$2&amp;"!E54"),"")</f>
        <v>12</v>
      </c>
      <c r="E47" s="82">
        <f t="shared" ca="1" si="26"/>
        <v>7</v>
      </c>
      <c r="F47" s="82" t="str">
        <f t="shared" ca="1" si="26"/>
        <v/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11</v>
      </c>
      <c r="D48" s="82">
        <f t="shared" ref="D48:J48" ca="1" si="27">IF(D$2&lt;&gt;"",INDIRECT(D$2&amp;"!E55"),"")</f>
        <v>9</v>
      </c>
      <c r="E48" s="82">
        <f t="shared" ca="1" si="27"/>
        <v>12</v>
      </c>
      <c r="F48" s="82" t="str">
        <f t="shared" ca="1" si="27"/>
        <v/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14</v>
      </c>
      <c r="D49" s="82">
        <f t="shared" ref="D49:J49" ca="1" si="28">IF(D$2&lt;&gt;"",INDIRECT(D$2&amp;"!E56"),"")</f>
        <v>11</v>
      </c>
      <c r="E49" s="82">
        <f t="shared" ca="1" si="28"/>
        <v>16</v>
      </c>
      <c r="F49" s="82" t="str">
        <f t="shared" ca="1" si="28"/>
        <v/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0.79</v>
      </c>
      <c r="D50" s="30">
        <f t="shared" ref="D50:J50" ca="1" si="29">IF(D$2&lt;&gt;"",INDIRECT(D$2&amp;"!E57"),"")</f>
        <v>0.62000000000000011</v>
      </c>
      <c r="E50" s="30">
        <f t="shared" ca="1" si="29"/>
        <v>0.96000000000000008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76.900000000000006</v>
      </c>
      <c r="D54" s="14" t="str">
        <f ca="1">IF($C$18=0,"",ROUND((C40/C18*100),1))</f>
        <v/>
      </c>
      <c r="E54" s="35">
        <f ca="1">ROUND((C47/C25*100),1)</f>
        <v>76.900000000000006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65</v>
      </c>
      <c r="D55" s="14" t="str">
        <f ca="1">IF($C$18=0,"",ROUND((C43/C21)*100,1))</f>
        <v/>
      </c>
      <c r="E55" s="35">
        <f ca="1">ROUND((C50/C28)*100,1)</f>
        <v>65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No.44</v>
      </c>
      <c r="E59" s="26" t="str">
        <f t="shared" si="30"/>
        <v>No.45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3</v>
      </c>
      <c r="D60" s="82">
        <f t="shared" ref="D60:J60" ca="1" si="31">IF(D$2&lt;&gt;"",INDIRECT(D$2&amp;"!C66"),"")</f>
        <v>3</v>
      </c>
      <c r="E60" s="82">
        <f t="shared" ca="1" si="31"/>
        <v>3</v>
      </c>
      <c r="F60" s="82" t="str">
        <f t="shared" ca="1" si="31"/>
        <v/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300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12</v>
      </c>
      <c r="D61" s="82">
        <f t="shared" ref="D61:J61" ca="1" si="32">IF(D$2&lt;&gt;"",INDIRECT(D$2&amp;"!C67"),"")</f>
        <v>12</v>
      </c>
      <c r="E61" s="82">
        <f t="shared" ca="1" si="32"/>
        <v>12</v>
      </c>
      <c r="F61" s="82" t="str">
        <f t="shared" ca="1" si="32"/>
        <v/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12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17</v>
      </c>
      <c r="D62" s="82">
        <f t="shared" ref="D62:J62" ca="1" si="33">IF(D$2&lt;&gt;"",INDIRECT(D$2&amp;"!C68"),"")</f>
        <v>18</v>
      </c>
      <c r="E62" s="82">
        <f t="shared" ca="1" si="33"/>
        <v>15</v>
      </c>
      <c r="F62" s="82" t="str">
        <f t="shared" ca="1" si="33"/>
        <v/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17</v>
      </c>
    </row>
    <row r="63" spans="1:21" ht="12.75" customHeight="1" x14ac:dyDescent="0.15">
      <c r="A63" s="121" t="s">
        <v>25</v>
      </c>
      <c r="B63" s="122"/>
      <c r="C63" s="4">
        <f ca="1">ROUND(AVERAGE(D63:J63),3)</f>
        <v>0.42499999999999999</v>
      </c>
      <c r="D63" s="30">
        <f t="shared" ref="D63:J63" ca="1" si="34">IF(D$2&lt;&gt;"",INDIRECT(D$2&amp;"!C69"),"")</f>
        <v>0.52</v>
      </c>
      <c r="E63" s="30">
        <f t="shared" ca="1" si="34"/>
        <v>0.32999999999999996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42.5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形状比＝71、Sr＝48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No.44</v>
      </c>
      <c r="E67" s="26" t="str">
        <f t="shared" si="35"/>
        <v>No.45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 t="str">
        <f t="shared" ca="1" si="36"/>
        <v/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No.44</v>
      </c>
      <c r="E74" s="26" t="str">
        <f t="shared" si="40"/>
        <v>No.45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3</v>
      </c>
      <c r="D75" s="82">
        <f t="shared" ref="D75:J75" ca="1" si="41">IF(D$2&lt;&gt;"",INDIRECT(D$2&amp;"!E66"),"")</f>
        <v>3</v>
      </c>
      <c r="E75" s="82">
        <f t="shared" ca="1" si="41"/>
        <v>3</v>
      </c>
      <c r="F75" s="82" t="str">
        <f t="shared" ca="1" si="41"/>
        <v/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12</v>
      </c>
      <c r="D76" s="82">
        <f t="shared" ref="D76:J76" ca="1" si="42">IF(D$2&lt;&gt;"",INDIRECT(D$2&amp;"!E67"),"")</f>
        <v>12</v>
      </c>
      <c r="E76" s="82">
        <f t="shared" ca="1" si="42"/>
        <v>12</v>
      </c>
      <c r="F76" s="82" t="str">
        <f t="shared" ca="1" si="42"/>
        <v/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17</v>
      </c>
      <c r="D77" s="82">
        <f t="shared" ref="D77:J77" ca="1" si="43">IF(D$2&lt;&gt;"",INDIRECT(D$2&amp;"!E68"),"")</f>
        <v>18</v>
      </c>
      <c r="E77" s="82">
        <f t="shared" ca="1" si="43"/>
        <v>15</v>
      </c>
      <c r="F77" s="82" t="str">
        <f t="shared" ca="1" si="43"/>
        <v/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0.42499999999999999</v>
      </c>
      <c r="D78" s="30">
        <f t="shared" ref="D78:J78" ca="1" si="44">IF(D$2&lt;&gt;"",INDIRECT(D$2&amp;"!E69"),"")</f>
        <v>0.52</v>
      </c>
      <c r="E78" s="30">
        <f t="shared" ca="1" si="44"/>
        <v>0.32999999999999996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300</v>
      </c>
    </row>
    <row r="93" spans="1:11" x14ac:dyDescent="0.15">
      <c r="B93" s="10" t="s">
        <v>301</v>
      </c>
    </row>
    <row r="95" spans="1:11" x14ac:dyDescent="0.15">
      <c r="B95" s="10" t="s">
        <v>302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AJ120"/>
  <sheetViews>
    <sheetView showGridLines="0" view="pageBreakPreview" topLeftCell="A22" zoomScaleNormal="85" zoomScaleSheetLayoutView="100" workbookViewId="0">
      <selection activeCell="I46" sqref="I46:I6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203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671</v>
      </c>
      <c r="B4" s="108" t="s">
        <v>54</v>
      </c>
      <c r="C4" s="108"/>
      <c r="D4" s="82">
        <v>26</v>
      </c>
      <c r="E4" s="82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0.46</v>
      </c>
      <c r="L4" s="83">
        <f t="shared" ref="L4:L43" si="2">ROUND(10^(-5+0.73504+1.83346*LOG(D4)+1.06569*LOG(E4)),2)</f>
        <v>0.52</v>
      </c>
      <c r="M4" s="83">
        <f t="shared" ref="M4:M43" si="3">ROUND(10^(-5+0.71514+1.74357*LOG(D4)+1.17719*LOG(E4)),2)</f>
        <v>0.52</v>
      </c>
      <c r="N4" s="83">
        <f t="shared" ref="N4:N43" si="4">ROUND(10^(-5+0.82956+1.76381*LOG(D4)+1.06412*LOG(E4)),2)</f>
        <v>0.51</v>
      </c>
      <c r="O4" s="83">
        <f t="shared" ref="O4:O43" si="5">ROUND(10^(-5+0.88226+1.79204*LOG(D4)+0.99303*LOG(E4)),2)</f>
        <v>0.51</v>
      </c>
      <c r="P4" s="83">
        <f>HLOOKUP($D4,K$3:O$43,MATCH($A4,$A$3:$A$43,0),1)</f>
        <v>0.52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83">
        <f t="shared" ref="R4:R43" si="7">ROUND(10^(1.905709*LOG(D4)+1.011385*LOG(E4)-4.293729),2)</f>
        <v>0.52</v>
      </c>
      <c r="S4" s="83">
        <f t="shared" ref="S4:S43" si="8">ROUND(10^(1.771888*LOG(D4)+1.138415*LOG(E4)-4.271259),2)</f>
        <v>0.52</v>
      </c>
      <c r="T4" s="83">
        <f t="shared" ref="T4:T43" si="9">ROUND(10^(1.671519*LOG(D4)+1.363617*LOG(E4)-4.404407),2)</f>
        <v>0.54</v>
      </c>
      <c r="U4" s="83">
        <f t="shared" ref="U4:U43" si="10">HLOOKUP($D4,Q$3:T$43,MATCH($A4,$A$3:$A$43,0),1)</f>
        <v>0.52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83">
        <f t="shared" ref="W4:W43" si="12">ROUND(10^(-4.155639+1.847898*LOG(D4)+0.951955*LOG(E4)),2)</f>
        <v>0.5</v>
      </c>
      <c r="X4" s="83">
        <f t="shared" ref="X4:X43" si="13">ROUND(10^(-4.194535+1.804172*LOG(D4)+1.034248*LOG(E4)),2)</f>
        <v>0.51</v>
      </c>
      <c r="Y4" s="83">
        <f t="shared" ref="Y4:Y43" si="14">ROUND(10^(-4.42347+2.006485*LOG(D4)+0.967757*LOG(E4)),2)</f>
        <v>0.47</v>
      </c>
      <c r="Z4" s="83">
        <f t="shared" ref="Z4:Z43" si="15">HLOOKUP($D4,V$3:Y$43,MATCH($A4,$A$3:$A$43,0),1)</f>
        <v>0.51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83">
        <f t="shared" ref="AB4:AB43" si="17">ROUND(10^(1.979213*LOG(D4)+0.998347*LOG(E4)-4.369281),2)</f>
        <v>0.54</v>
      </c>
      <c r="AC4" s="83">
        <f t="shared" ref="AC4:AC43" si="18">ROUND(10^(1.904401*LOG(D4)+1.062478*LOG(E4)-4.348104),2)</f>
        <v>0.54</v>
      </c>
      <c r="AD4" s="83">
        <f t="shared" ref="AD4:AD43" si="19">ROUND(10^(1.640825*LOG(D4)+1.080387*LOG(E4)-3.976731),2)</f>
        <v>0.56000000000000005</v>
      </c>
      <c r="AE4" s="83">
        <f t="shared" ref="AE4:AE43" si="20">ROUND(10^(1.90887*LOG(D4)+1.088002*LOG(E4)-4.431495),2)</f>
        <v>0.48</v>
      </c>
      <c r="AF4" s="83">
        <f t="shared" ref="AF4:AF43" si="21">HLOOKUP($D4,AA$3:AE$43,MATCH($A4,$A$3:$A$43,0),1)</f>
        <v>0.54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83">
        <f t="shared" ref="AH4:AH43" si="23">ROUND(10^(1.93813902*LOG(D4)+0.96697002*LOG(E4)-4.32216295),2)</f>
        <v>0.48</v>
      </c>
      <c r="AI4" s="83">
        <f t="shared" ref="AI4:AI43" si="24">ROUND(10^(1.82464098*LOG(D4)+0.97625989*LOG(E4)-4.15096808),2)</f>
        <v>0.5</v>
      </c>
      <c r="AJ4" s="83">
        <f t="shared" ref="AJ4:AJ43" si="25">HLOOKUP($D4,AG$3:AI$43,MATCH($A4,$A$3:$A$43,0),1)</f>
        <v>0.48</v>
      </c>
    </row>
    <row r="5" spans="1:36" ht="12.95" customHeight="1" x14ac:dyDescent="0.15">
      <c r="A5" s="82">
        <v>672</v>
      </c>
      <c r="B5" s="108" t="s">
        <v>54</v>
      </c>
      <c r="C5" s="108"/>
      <c r="D5" s="82">
        <v>20</v>
      </c>
      <c r="E5" s="82">
        <v>13</v>
      </c>
      <c r="F5" s="4">
        <f t="shared" si="0"/>
        <v>0.2</v>
      </c>
      <c r="G5" s="82" t="s">
        <v>77</v>
      </c>
      <c r="H5" s="82"/>
      <c r="I5" s="82"/>
      <c r="J5" s="1" t="s">
        <v>15</v>
      </c>
      <c r="K5" s="83">
        <f t="shared" si="1"/>
        <v>0.19</v>
      </c>
      <c r="L5" s="83">
        <f t="shared" si="2"/>
        <v>0.2</v>
      </c>
      <c r="M5" s="83">
        <f t="shared" si="3"/>
        <v>0.2</v>
      </c>
      <c r="N5" s="83">
        <f t="shared" si="4"/>
        <v>0.2</v>
      </c>
      <c r="O5" s="83">
        <f t="shared" si="5"/>
        <v>0.21</v>
      </c>
      <c r="P5" s="83">
        <f t="shared" ref="P5:P43" si="26">HLOOKUP($D5,K$3:O$43,MATCH(A5,$A$3:$A$43,0),1)</f>
        <v>0.2</v>
      </c>
      <c r="Q5" s="83">
        <f t="shared" si="6"/>
        <v>0.19</v>
      </c>
      <c r="R5" s="83">
        <f t="shared" si="7"/>
        <v>0.21</v>
      </c>
      <c r="S5" s="83">
        <f t="shared" si="8"/>
        <v>0.2</v>
      </c>
      <c r="T5" s="83">
        <f t="shared" si="9"/>
        <v>0.19</v>
      </c>
      <c r="U5" s="83">
        <f t="shared" si="10"/>
        <v>0.21</v>
      </c>
      <c r="V5" s="83">
        <f t="shared" si="11"/>
        <v>0.22</v>
      </c>
      <c r="W5" s="83">
        <f t="shared" si="12"/>
        <v>0.2</v>
      </c>
      <c r="X5" s="83">
        <f t="shared" si="13"/>
        <v>0.2</v>
      </c>
      <c r="Y5" s="83">
        <f t="shared" si="14"/>
        <v>0.18</v>
      </c>
      <c r="Z5" s="83">
        <f t="shared" si="15"/>
        <v>0.2</v>
      </c>
      <c r="AA5" s="83">
        <f t="shared" si="16"/>
        <v>0.18</v>
      </c>
      <c r="AB5" s="83">
        <f t="shared" si="17"/>
        <v>0.21</v>
      </c>
      <c r="AC5" s="83">
        <f t="shared" si="18"/>
        <v>0.21</v>
      </c>
      <c r="AD5" s="83">
        <f t="shared" si="19"/>
        <v>0.23</v>
      </c>
      <c r="AE5" s="83">
        <f t="shared" si="20"/>
        <v>0.18</v>
      </c>
      <c r="AF5" s="83">
        <f t="shared" si="21"/>
        <v>0.21</v>
      </c>
      <c r="AG5" s="83">
        <f t="shared" si="22"/>
        <v>0.18</v>
      </c>
      <c r="AH5" s="83">
        <f t="shared" si="23"/>
        <v>0.19</v>
      </c>
      <c r="AI5" s="83">
        <f t="shared" si="24"/>
        <v>0.2</v>
      </c>
      <c r="AJ5" s="83">
        <f t="shared" si="25"/>
        <v>0.19</v>
      </c>
    </row>
    <row r="6" spans="1:36" ht="12.95" customHeight="1" x14ac:dyDescent="0.15">
      <c r="A6" s="82">
        <v>673</v>
      </c>
      <c r="B6" s="108" t="s">
        <v>54</v>
      </c>
      <c r="C6" s="108"/>
      <c r="D6" s="82">
        <v>14</v>
      </c>
      <c r="E6" s="82">
        <v>6</v>
      </c>
      <c r="F6" s="4">
        <f t="shared" si="0"/>
        <v>0.05</v>
      </c>
      <c r="G6" s="5" t="s">
        <v>252</v>
      </c>
      <c r="H6" s="82" t="s">
        <v>55</v>
      </c>
      <c r="I6" s="82"/>
      <c r="J6" s="1" t="s">
        <v>15</v>
      </c>
      <c r="K6" s="83">
        <f t="shared" si="1"/>
        <v>0.05</v>
      </c>
      <c r="L6" s="83">
        <f t="shared" si="2"/>
        <v>0.05</v>
      </c>
      <c r="M6" s="83">
        <f t="shared" si="3"/>
        <v>0.04</v>
      </c>
      <c r="N6" s="83">
        <f t="shared" si="4"/>
        <v>0.05</v>
      </c>
      <c r="O6" s="83">
        <f t="shared" si="5"/>
        <v>0.05</v>
      </c>
      <c r="P6" s="83">
        <f t="shared" si="26"/>
        <v>0.05</v>
      </c>
      <c r="Q6" s="83">
        <f t="shared" si="6"/>
        <v>0.05</v>
      </c>
      <c r="R6" s="83">
        <f t="shared" si="7"/>
        <v>0.05</v>
      </c>
      <c r="S6" s="83">
        <f t="shared" si="8"/>
        <v>0.04</v>
      </c>
      <c r="T6" s="83">
        <f t="shared" si="9"/>
        <v>0.04</v>
      </c>
      <c r="U6" s="83">
        <f t="shared" si="10"/>
        <v>0.05</v>
      </c>
      <c r="V6" s="83">
        <f t="shared" si="11"/>
        <v>0.05</v>
      </c>
      <c r="W6" s="83">
        <f t="shared" si="12"/>
        <v>0.05</v>
      </c>
      <c r="X6" s="83">
        <f t="shared" si="13"/>
        <v>0.05</v>
      </c>
      <c r="Y6" s="83">
        <f t="shared" si="14"/>
        <v>0.04</v>
      </c>
      <c r="Z6" s="83">
        <f t="shared" si="15"/>
        <v>0.05</v>
      </c>
      <c r="AA6" s="83">
        <f t="shared" si="16"/>
        <v>0.05</v>
      </c>
      <c r="AB6" s="83">
        <f t="shared" si="17"/>
        <v>0.05</v>
      </c>
      <c r="AC6" s="83">
        <f t="shared" si="18"/>
        <v>0.05</v>
      </c>
      <c r="AD6" s="83">
        <f t="shared" si="19"/>
        <v>0.06</v>
      </c>
      <c r="AE6" s="83">
        <f t="shared" si="20"/>
        <v>0.04</v>
      </c>
      <c r="AF6" s="83">
        <f t="shared" si="21"/>
        <v>0.05</v>
      </c>
      <c r="AG6" s="83">
        <f t="shared" si="22"/>
        <v>0.05</v>
      </c>
      <c r="AH6" s="83">
        <f t="shared" si="23"/>
        <v>0.04</v>
      </c>
      <c r="AI6" s="83">
        <f t="shared" si="24"/>
        <v>0.05</v>
      </c>
      <c r="AJ6" s="83">
        <f t="shared" si="25"/>
        <v>0.04</v>
      </c>
    </row>
    <row r="7" spans="1:36" ht="12.95" customHeight="1" x14ac:dyDescent="0.15">
      <c r="A7" s="82">
        <v>674</v>
      </c>
      <c r="B7" s="108" t="s">
        <v>54</v>
      </c>
      <c r="C7" s="108"/>
      <c r="D7" s="82">
        <v>16</v>
      </c>
      <c r="E7" s="82">
        <v>11</v>
      </c>
      <c r="F7" s="4">
        <f t="shared" si="0"/>
        <v>0.11</v>
      </c>
      <c r="G7" s="5" t="s">
        <v>298</v>
      </c>
      <c r="H7" s="82" t="s">
        <v>65</v>
      </c>
      <c r="I7" s="5" t="s">
        <v>298</v>
      </c>
      <c r="J7" s="1" t="s">
        <v>15</v>
      </c>
      <c r="K7" s="83">
        <f t="shared" si="1"/>
        <v>0.11</v>
      </c>
      <c r="L7" s="83">
        <f t="shared" si="2"/>
        <v>0.11</v>
      </c>
      <c r="M7" s="83">
        <f t="shared" si="3"/>
        <v>0.11</v>
      </c>
      <c r="N7" s="83">
        <f t="shared" si="4"/>
        <v>0.12</v>
      </c>
      <c r="O7" s="83">
        <f t="shared" si="5"/>
        <v>0.12</v>
      </c>
      <c r="P7" s="83">
        <f t="shared" si="26"/>
        <v>0.11</v>
      </c>
      <c r="Q7" s="83">
        <f t="shared" si="6"/>
        <v>0.11</v>
      </c>
      <c r="R7" s="83">
        <f t="shared" si="7"/>
        <v>0.11</v>
      </c>
      <c r="S7" s="83">
        <f t="shared" si="8"/>
        <v>0.11</v>
      </c>
      <c r="T7" s="83">
        <f t="shared" si="9"/>
        <v>0.11</v>
      </c>
      <c r="U7" s="83">
        <f t="shared" si="10"/>
        <v>0.11</v>
      </c>
      <c r="V7" s="83">
        <f t="shared" si="11"/>
        <v>0.12</v>
      </c>
      <c r="W7" s="83">
        <f t="shared" si="12"/>
        <v>0.12</v>
      </c>
      <c r="X7" s="83">
        <f t="shared" si="13"/>
        <v>0.11</v>
      </c>
      <c r="Y7" s="83">
        <f t="shared" si="14"/>
        <v>0.1</v>
      </c>
      <c r="Z7" s="83">
        <f t="shared" si="15"/>
        <v>0.12</v>
      </c>
      <c r="AA7" s="83">
        <f t="shared" si="16"/>
        <v>0.1</v>
      </c>
      <c r="AB7" s="83">
        <f t="shared" si="17"/>
        <v>0.11</v>
      </c>
      <c r="AC7" s="83">
        <f t="shared" si="18"/>
        <v>0.11</v>
      </c>
      <c r="AD7" s="83">
        <f t="shared" si="19"/>
        <v>0.13</v>
      </c>
      <c r="AE7" s="83">
        <f t="shared" si="20"/>
        <v>0.1</v>
      </c>
      <c r="AF7" s="83">
        <f t="shared" si="21"/>
        <v>0.11</v>
      </c>
      <c r="AG7" s="83">
        <f t="shared" si="22"/>
        <v>0.1</v>
      </c>
      <c r="AH7" s="83">
        <f t="shared" si="23"/>
        <v>0.1</v>
      </c>
      <c r="AI7" s="83">
        <f t="shared" si="24"/>
        <v>0.12</v>
      </c>
      <c r="AJ7" s="83">
        <f t="shared" si="25"/>
        <v>0.1</v>
      </c>
    </row>
    <row r="8" spans="1:36" ht="12.95" customHeight="1" x14ac:dyDescent="0.15">
      <c r="A8" s="82">
        <v>675</v>
      </c>
      <c r="B8" s="108" t="s">
        <v>54</v>
      </c>
      <c r="C8" s="108"/>
      <c r="D8" s="82">
        <v>28</v>
      </c>
      <c r="E8" s="82">
        <v>21</v>
      </c>
      <c r="F8" s="4">
        <f t="shared" si="0"/>
        <v>0.62</v>
      </c>
      <c r="G8" s="5" t="s">
        <v>72</v>
      </c>
      <c r="H8" s="82"/>
      <c r="I8" s="82"/>
      <c r="J8" s="1" t="s">
        <v>15</v>
      </c>
      <c r="K8" s="83">
        <f t="shared" si="1"/>
        <v>0.55000000000000004</v>
      </c>
      <c r="L8" s="83">
        <f t="shared" si="2"/>
        <v>0.63</v>
      </c>
      <c r="M8" s="83">
        <f t="shared" si="3"/>
        <v>0.62</v>
      </c>
      <c r="N8" s="83">
        <f t="shared" si="4"/>
        <v>0.62</v>
      </c>
      <c r="O8" s="83">
        <f t="shared" si="5"/>
        <v>0.61</v>
      </c>
      <c r="P8" s="83">
        <f t="shared" si="26"/>
        <v>0.62</v>
      </c>
      <c r="Q8" s="83">
        <f t="shared" si="6"/>
        <v>0.56000000000000005</v>
      </c>
      <c r="R8" s="83">
        <f t="shared" si="7"/>
        <v>0.63</v>
      </c>
      <c r="S8" s="83">
        <f t="shared" si="8"/>
        <v>0.63</v>
      </c>
      <c r="T8" s="83">
        <f t="shared" si="9"/>
        <v>0.66</v>
      </c>
      <c r="U8" s="83">
        <f t="shared" si="10"/>
        <v>0.63</v>
      </c>
      <c r="V8" s="83">
        <f t="shared" si="11"/>
        <v>0.65</v>
      </c>
      <c r="W8" s="83">
        <f t="shared" si="12"/>
        <v>0.6</v>
      </c>
      <c r="X8" s="83">
        <f t="shared" si="13"/>
        <v>0.61</v>
      </c>
      <c r="Y8" s="83">
        <f t="shared" si="14"/>
        <v>0.57999999999999996</v>
      </c>
      <c r="Z8" s="83">
        <f t="shared" si="15"/>
        <v>0.61</v>
      </c>
      <c r="AA8" s="83">
        <f t="shared" si="16"/>
        <v>0.53</v>
      </c>
      <c r="AB8" s="83">
        <f t="shared" si="17"/>
        <v>0.65</v>
      </c>
      <c r="AC8" s="83">
        <f t="shared" si="18"/>
        <v>0.65</v>
      </c>
      <c r="AD8" s="83">
        <f t="shared" si="19"/>
        <v>0.67</v>
      </c>
      <c r="AE8" s="83">
        <f t="shared" si="20"/>
        <v>0.59</v>
      </c>
      <c r="AF8" s="83">
        <f t="shared" si="21"/>
        <v>0.65</v>
      </c>
      <c r="AG8" s="83">
        <f t="shared" si="22"/>
        <v>0.53</v>
      </c>
      <c r="AH8" s="83">
        <f t="shared" si="23"/>
        <v>0.57999999999999996</v>
      </c>
      <c r="AI8" s="83">
        <f t="shared" si="24"/>
        <v>0.6</v>
      </c>
      <c r="AJ8" s="83">
        <f t="shared" si="25"/>
        <v>0.57999999999999996</v>
      </c>
    </row>
    <row r="9" spans="1:36" ht="12.95" customHeight="1" x14ac:dyDescent="0.15">
      <c r="A9" s="82">
        <v>676</v>
      </c>
      <c r="B9" s="108" t="s">
        <v>54</v>
      </c>
      <c r="C9" s="108"/>
      <c r="D9" s="82">
        <v>36</v>
      </c>
      <c r="E9" s="82">
        <v>23</v>
      </c>
      <c r="F9" s="4">
        <f t="shared" si="0"/>
        <v>1.06</v>
      </c>
      <c r="G9" s="5"/>
      <c r="H9" s="82"/>
      <c r="I9" s="82"/>
      <c r="J9" s="1" t="s">
        <v>15</v>
      </c>
      <c r="K9" s="83">
        <f t="shared" si="1"/>
        <v>0.94</v>
      </c>
      <c r="L9" s="83">
        <f t="shared" si="2"/>
        <v>1.1000000000000001</v>
      </c>
      <c r="M9" s="83">
        <f t="shared" si="3"/>
        <v>1.08</v>
      </c>
      <c r="N9" s="83">
        <f t="shared" si="4"/>
        <v>1.06</v>
      </c>
      <c r="O9" s="83">
        <f t="shared" si="5"/>
        <v>1.06</v>
      </c>
      <c r="P9" s="83">
        <f t="shared" si="26"/>
        <v>1.06</v>
      </c>
      <c r="Q9" s="83">
        <f t="shared" si="6"/>
        <v>0.96</v>
      </c>
      <c r="R9" s="83">
        <f t="shared" si="7"/>
        <v>1.1200000000000001</v>
      </c>
      <c r="S9" s="83">
        <f t="shared" si="8"/>
        <v>1.0900000000000001</v>
      </c>
      <c r="T9" s="83">
        <f t="shared" si="9"/>
        <v>1.1299999999999999</v>
      </c>
      <c r="U9" s="83">
        <f t="shared" si="10"/>
        <v>1.1299999999999999</v>
      </c>
      <c r="V9" s="83">
        <f t="shared" si="11"/>
        <v>1.1599999999999999</v>
      </c>
      <c r="W9" s="83">
        <f t="shared" si="12"/>
        <v>1.04</v>
      </c>
      <c r="X9" s="83">
        <f t="shared" si="13"/>
        <v>1.05</v>
      </c>
      <c r="Y9" s="83">
        <f t="shared" si="14"/>
        <v>1.04</v>
      </c>
      <c r="Z9" s="83">
        <f t="shared" si="15"/>
        <v>1.05</v>
      </c>
      <c r="AA9" s="83">
        <f t="shared" si="16"/>
        <v>0.92</v>
      </c>
      <c r="AB9" s="83">
        <f t="shared" si="17"/>
        <v>1.18</v>
      </c>
      <c r="AC9" s="83">
        <f t="shared" si="18"/>
        <v>1.1499999999999999</v>
      </c>
      <c r="AD9" s="83">
        <f t="shared" si="19"/>
        <v>1.1200000000000001</v>
      </c>
      <c r="AE9" s="83">
        <f t="shared" si="20"/>
        <v>1.05</v>
      </c>
      <c r="AF9" s="83">
        <f t="shared" si="21"/>
        <v>1.1200000000000001</v>
      </c>
      <c r="AG9" s="83">
        <f t="shared" si="22"/>
        <v>0.94</v>
      </c>
      <c r="AH9" s="83">
        <f t="shared" si="23"/>
        <v>1.03</v>
      </c>
      <c r="AI9" s="83">
        <f t="shared" si="24"/>
        <v>1.04</v>
      </c>
      <c r="AJ9" s="83">
        <f t="shared" si="25"/>
        <v>1.03</v>
      </c>
    </row>
    <row r="10" spans="1:36" ht="12.95" customHeight="1" x14ac:dyDescent="0.15">
      <c r="A10" s="82">
        <v>677</v>
      </c>
      <c r="B10" s="108" t="s">
        <v>54</v>
      </c>
      <c r="C10" s="108"/>
      <c r="D10" s="82">
        <v>26</v>
      </c>
      <c r="E10" s="82">
        <v>23</v>
      </c>
      <c r="F10" s="4">
        <f t="shared" si="0"/>
        <v>0.61</v>
      </c>
      <c r="G10" s="5" t="s">
        <v>72</v>
      </c>
      <c r="H10" s="82" t="s">
        <v>65</v>
      </c>
      <c r="I10" s="5" t="s">
        <v>72</v>
      </c>
      <c r="J10" s="1" t="s">
        <v>15</v>
      </c>
      <c r="K10" s="83">
        <f t="shared" si="1"/>
        <v>0.53</v>
      </c>
      <c r="L10" s="83">
        <f t="shared" si="2"/>
        <v>0.6</v>
      </c>
      <c r="M10" s="83">
        <f t="shared" si="3"/>
        <v>0.61</v>
      </c>
      <c r="N10" s="83">
        <f t="shared" si="4"/>
        <v>0.59</v>
      </c>
      <c r="O10" s="83">
        <f t="shared" si="5"/>
        <v>0.59</v>
      </c>
      <c r="P10" s="83">
        <f t="shared" si="26"/>
        <v>0.61</v>
      </c>
      <c r="Q10" s="83">
        <f t="shared" si="6"/>
        <v>0.53</v>
      </c>
      <c r="R10" s="83">
        <f t="shared" si="7"/>
        <v>0.6</v>
      </c>
      <c r="S10" s="83">
        <f t="shared" si="8"/>
        <v>0.61</v>
      </c>
      <c r="T10" s="83">
        <f t="shared" si="9"/>
        <v>0.66</v>
      </c>
      <c r="U10" s="83">
        <f t="shared" si="10"/>
        <v>0.61</v>
      </c>
      <c r="V10" s="83">
        <f t="shared" si="11"/>
        <v>0.61</v>
      </c>
      <c r="W10" s="83">
        <f t="shared" si="12"/>
        <v>0.56999999999999995</v>
      </c>
      <c r="X10" s="83">
        <f t="shared" si="13"/>
        <v>0.57999999999999996</v>
      </c>
      <c r="Y10" s="83">
        <f t="shared" si="14"/>
        <v>0.54</v>
      </c>
      <c r="Z10" s="83">
        <f t="shared" si="15"/>
        <v>0.57999999999999996</v>
      </c>
      <c r="AA10" s="83">
        <f t="shared" si="16"/>
        <v>0.51</v>
      </c>
      <c r="AB10" s="83">
        <f t="shared" si="17"/>
        <v>0.62</v>
      </c>
      <c r="AC10" s="83">
        <f t="shared" si="18"/>
        <v>0.62</v>
      </c>
      <c r="AD10" s="83">
        <f t="shared" si="19"/>
        <v>0.65</v>
      </c>
      <c r="AE10" s="83">
        <f t="shared" si="20"/>
        <v>0.56000000000000005</v>
      </c>
      <c r="AF10" s="83">
        <f t="shared" si="21"/>
        <v>0.62</v>
      </c>
      <c r="AG10" s="83">
        <f t="shared" si="22"/>
        <v>0.5</v>
      </c>
      <c r="AH10" s="83">
        <f t="shared" si="23"/>
        <v>0.55000000000000004</v>
      </c>
      <c r="AI10" s="83">
        <f t="shared" si="24"/>
        <v>0.57999999999999996</v>
      </c>
      <c r="AJ10" s="83">
        <f t="shared" si="25"/>
        <v>0.55000000000000004</v>
      </c>
    </row>
    <row r="11" spans="1:36" ht="12.95" customHeight="1" x14ac:dyDescent="0.15">
      <c r="A11" s="82">
        <v>678</v>
      </c>
      <c r="B11" s="108" t="s">
        <v>54</v>
      </c>
      <c r="C11" s="108"/>
      <c r="D11" s="82">
        <v>24</v>
      </c>
      <c r="E11" s="82">
        <v>21</v>
      </c>
      <c r="F11" s="4">
        <f t="shared" si="0"/>
        <v>0.48</v>
      </c>
      <c r="G11" s="5"/>
      <c r="H11" s="82"/>
      <c r="I11" s="5"/>
      <c r="J11" s="1" t="s">
        <v>15</v>
      </c>
      <c r="K11" s="83">
        <f t="shared" si="1"/>
        <v>0.42</v>
      </c>
      <c r="L11" s="83">
        <f t="shared" si="2"/>
        <v>0.47</v>
      </c>
      <c r="M11" s="83">
        <f t="shared" si="3"/>
        <v>0.48</v>
      </c>
      <c r="N11" s="83">
        <f t="shared" si="4"/>
        <v>0.47</v>
      </c>
      <c r="O11" s="83">
        <f t="shared" si="5"/>
        <v>0.47</v>
      </c>
      <c r="P11" s="83">
        <f t="shared" si="26"/>
        <v>0.48</v>
      </c>
      <c r="Q11" s="83">
        <f t="shared" si="6"/>
        <v>0.42</v>
      </c>
      <c r="R11" s="83">
        <f t="shared" si="7"/>
        <v>0.47</v>
      </c>
      <c r="S11" s="83">
        <f t="shared" si="8"/>
        <v>0.48</v>
      </c>
      <c r="T11" s="83">
        <f t="shared" si="9"/>
        <v>0.51</v>
      </c>
      <c r="U11" s="83">
        <f t="shared" si="10"/>
        <v>0.48</v>
      </c>
      <c r="V11" s="83">
        <f t="shared" si="11"/>
        <v>0.48</v>
      </c>
      <c r="W11" s="83">
        <f t="shared" si="12"/>
        <v>0.45</v>
      </c>
      <c r="X11" s="83">
        <f t="shared" si="13"/>
        <v>0.46</v>
      </c>
      <c r="Y11" s="83">
        <f t="shared" si="14"/>
        <v>0.42</v>
      </c>
      <c r="Z11" s="83">
        <f t="shared" si="15"/>
        <v>0.46</v>
      </c>
      <c r="AA11" s="83">
        <f t="shared" si="16"/>
        <v>0.4</v>
      </c>
      <c r="AB11" s="83">
        <f t="shared" si="17"/>
        <v>0.48</v>
      </c>
      <c r="AC11" s="83">
        <f t="shared" si="18"/>
        <v>0.48</v>
      </c>
      <c r="AD11" s="83">
        <f t="shared" si="19"/>
        <v>0.52</v>
      </c>
      <c r="AE11" s="83">
        <f t="shared" si="20"/>
        <v>0.44</v>
      </c>
      <c r="AF11" s="83">
        <f t="shared" si="21"/>
        <v>0.48</v>
      </c>
      <c r="AG11" s="83">
        <f t="shared" si="22"/>
        <v>0.4</v>
      </c>
      <c r="AH11" s="83">
        <f t="shared" si="23"/>
        <v>0.43</v>
      </c>
      <c r="AI11" s="83">
        <f t="shared" si="24"/>
        <v>0.46</v>
      </c>
      <c r="AJ11" s="83">
        <f t="shared" si="25"/>
        <v>0.43</v>
      </c>
    </row>
    <row r="12" spans="1:36" ht="12.95" customHeight="1" x14ac:dyDescent="0.15">
      <c r="A12" s="82">
        <v>679</v>
      </c>
      <c r="B12" s="108" t="s">
        <v>54</v>
      </c>
      <c r="C12" s="108"/>
      <c r="D12" s="82">
        <v>14</v>
      </c>
      <c r="E12" s="82">
        <v>13</v>
      </c>
      <c r="F12" s="4">
        <f t="shared" si="0"/>
        <v>0.11</v>
      </c>
      <c r="G12" s="5" t="s">
        <v>72</v>
      </c>
      <c r="H12" s="82" t="s">
        <v>65</v>
      </c>
      <c r="I12" s="5" t="s">
        <v>72</v>
      </c>
      <c r="J12" s="1" t="s">
        <v>15</v>
      </c>
      <c r="K12" s="83">
        <f t="shared" si="1"/>
        <v>0.1</v>
      </c>
      <c r="L12" s="83">
        <f t="shared" si="2"/>
        <v>0.11</v>
      </c>
      <c r="M12" s="83">
        <f t="shared" si="3"/>
        <v>0.11</v>
      </c>
      <c r="N12" s="83">
        <f t="shared" si="4"/>
        <v>0.11</v>
      </c>
      <c r="O12" s="83">
        <f t="shared" si="5"/>
        <v>0.11</v>
      </c>
      <c r="P12" s="83">
        <f t="shared" si="26"/>
        <v>0.11</v>
      </c>
      <c r="Q12" s="83">
        <f t="shared" si="6"/>
        <v>0.1</v>
      </c>
      <c r="R12" s="83">
        <f t="shared" si="7"/>
        <v>0.1</v>
      </c>
      <c r="S12" s="83">
        <f t="shared" si="8"/>
        <v>0.11</v>
      </c>
      <c r="T12" s="83">
        <f t="shared" si="9"/>
        <v>0.11</v>
      </c>
      <c r="U12" s="83">
        <f t="shared" si="10"/>
        <v>0.1</v>
      </c>
      <c r="V12" s="83">
        <f t="shared" si="11"/>
        <v>0.11</v>
      </c>
      <c r="W12" s="83">
        <f t="shared" si="12"/>
        <v>0.11</v>
      </c>
      <c r="X12" s="83">
        <f t="shared" si="13"/>
        <v>0.11</v>
      </c>
      <c r="Y12" s="83">
        <f t="shared" si="14"/>
        <v>0.09</v>
      </c>
      <c r="Z12" s="83">
        <f t="shared" si="15"/>
        <v>0.11</v>
      </c>
      <c r="AA12" s="83">
        <f t="shared" si="16"/>
        <v>0.1</v>
      </c>
      <c r="AB12" s="83">
        <f t="shared" si="17"/>
        <v>0.1</v>
      </c>
      <c r="AC12" s="83">
        <f t="shared" si="18"/>
        <v>0.1</v>
      </c>
      <c r="AD12" s="83">
        <f t="shared" si="19"/>
        <v>0.13</v>
      </c>
      <c r="AE12" s="83">
        <f t="shared" si="20"/>
        <v>0.09</v>
      </c>
      <c r="AF12" s="83">
        <f t="shared" si="21"/>
        <v>0.1</v>
      </c>
      <c r="AG12" s="83">
        <f t="shared" si="22"/>
        <v>0.09</v>
      </c>
      <c r="AH12" s="83">
        <f t="shared" si="23"/>
        <v>0.09</v>
      </c>
      <c r="AI12" s="83">
        <f t="shared" si="24"/>
        <v>0.11</v>
      </c>
      <c r="AJ12" s="83">
        <f t="shared" si="25"/>
        <v>0.09</v>
      </c>
    </row>
    <row r="13" spans="1:36" ht="12.95" customHeight="1" x14ac:dyDescent="0.15">
      <c r="A13" s="82">
        <v>680</v>
      </c>
      <c r="B13" s="108" t="s">
        <v>54</v>
      </c>
      <c r="C13" s="108"/>
      <c r="D13" s="82">
        <v>38</v>
      </c>
      <c r="E13" s="82">
        <v>23</v>
      </c>
      <c r="F13" s="4">
        <f t="shared" si="0"/>
        <v>1.1599999999999999</v>
      </c>
      <c r="G13" s="5"/>
      <c r="H13" s="82"/>
      <c r="I13" s="82"/>
      <c r="J13" s="1" t="s">
        <v>15</v>
      </c>
      <c r="K13" s="83">
        <f t="shared" si="1"/>
        <v>1.04</v>
      </c>
      <c r="L13" s="83">
        <f t="shared" si="2"/>
        <v>1.21</v>
      </c>
      <c r="M13" s="83">
        <f t="shared" si="3"/>
        <v>1.18</v>
      </c>
      <c r="N13" s="83">
        <f t="shared" si="4"/>
        <v>1.1599999999999999</v>
      </c>
      <c r="O13" s="83">
        <f t="shared" si="5"/>
        <v>1.1599999999999999</v>
      </c>
      <c r="P13" s="83">
        <f t="shared" si="26"/>
        <v>1.1599999999999999</v>
      </c>
      <c r="Q13" s="83">
        <f t="shared" si="6"/>
        <v>1.06</v>
      </c>
      <c r="R13" s="83">
        <f t="shared" si="7"/>
        <v>1.24</v>
      </c>
      <c r="S13" s="83">
        <f t="shared" si="8"/>
        <v>1.2</v>
      </c>
      <c r="T13" s="83">
        <f t="shared" si="9"/>
        <v>1.24</v>
      </c>
      <c r="U13" s="83">
        <f t="shared" si="10"/>
        <v>1.24</v>
      </c>
      <c r="V13" s="83">
        <f t="shared" si="11"/>
        <v>1.29</v>
      </c>
      <c r="W13" s="83">
        <f t="shared" si="12"/>
        <v>1.1499999999999999</v>
      </c>
      <c r="X13" s="83">
        <f t="shared" si="13"/>
        <v>1.1599999999999999</v>
      </c>
      <c r="Y13" s="83">
        <f t="shared" si="14"/>
        <v>1.1599999999999999</v>
      </c>
      <c r="Z13" s="83">
        <f t="shared" si="15"/>
        <v>1.1599999999999999</v>
      </c>
      <c r="AA13" s="83">
        <f t="shared" si="16"/>
        <v>1.01</v>
      </c>
      <c r="AB13" s="83">
        <f t="shared" si="17"/>
        <v>1.31</v>
      </c>
      <c r="AC13" s="83">
        <f t="shared" si="18"/>
        <v>1.28</v>
      </c>
      <c r="AD13" s="83">
        <f t="shared" si="19"/>
        <v>1.22</v>
      </c>
      <c r="AE13" s="83">
        <f t="shared" si="20"/>
        <v>1.1599999999999999</v>
      </c>
      <c r="AF13" s="83">
        <f t="shared" si="21"/>
        <v>1.22</v>
      </c>
      <c r="AG13" s="83">
        <f t="shared" si="22"/>
        <v>1.04</v>
      </c>
      <c r="AH13" s="83">
        <f t="shared" si="23"/>
        <v>1.1399999999999999</v>
      </c>
      <c r="AI13" s="83">
        <f t="shared" si="24"/>
        <v>1.1499999999999999</v>
      </c>
      <c r="AJ13" s="83">
        <f t="shared" si="25"/>
        <v>1.1399999999999999</v>
      </c>
    </row>
    <row r="14" spans="1:36" ht="12.95" customHeight="1" x14ac:dyDescent="0.15">
      <c r="A14" s="82">
        <v>681</v>
      </c>
      <c r="B14" s="108" t="s">
        <v>54</v>
      </c>
      <c r="C14" s="108"/>
      <c r="D14" s="82">
        <v>20</v>
      </c>
      <c r="E14" s="82">
        <v>19</v>
      </c>
      <c r="F14" s="4">
        <f t="shared" si="0"/>
        <v>0.3</v>
      </c>
      <c r="G14" s="5"/>
      <c r="H14" s="82" t="s">
        <v>65</v>
      </c>
      <c r="I14" s="82" t="s">
        <v>299</v>
      </c>
      <c r="J14" s="1" t="s">
        <v>15</v>
      </c>
      <c r="K14" s="83">
        <f t="shared" si="1"/>
        <v>0.28000000000000003</v>
      </c>
      <c r="L14" s="83">
        <f t="shared" si="2"/>
        <v>0.3</v>
      </c>
      <c r="M14" s="83">
        <f t="shared" si="3"/>
        <v>0.31</v>
      </c>
      <c r="N14" s="83">
        <f t="shared" si="4"/>
        <v>0.31</v>
      </c>
      <c r="O14" s="83">
        <f t="shared" si="5"/>
        <v>0.3</v>
      </c>
      <c r="P14" s="83">
        <f t="shared" si="26"/>
        <v>0.3</v>
      </c>
      <c r="Q14" s="83">
        <f t="shared" si="6"/>
        <v>0.27</v>
      </c>
      <c r="R14" s="83">
        <f t="shared" si="7"/>
        <v>0.3</v>
      </c>
      <c r="S14" s="83">
        <f t="shared" si="8"/>
        <v>0.31</v>
      </c>
      <c r="T14" s="83">
        <f t="shared" si="9"/>
        <v>0.33</v>
      </c>
      <c r="U14" s="83">
        <f t="shared" si="10"/>
        <v>0.3</v>
      </c>
      <c r="V14" s="83">
        <f t="shared" si="11"/>
        <v>0.31</v>
      </c>
      <c r="W14" s="83">
        <f t="shared" si="12"/>
        <v>0.28999999999999998</v>
      </c>
      <c r="X14" s="83">
        <f t="shared" si="13"/>
        <v>0.3</v>
      </c>
      <c r="Y14" s="83">
        <f t="shared" si="14"/>
        <v>0.27</v>
      </c>
      <c r="Z14" s="83">
        <f t="shared" si="15"/>
        <v>0.28999999999999998</v>
      </c>
      <c r="AA14" s="83">
        <f t="shared" si="16"/>
        <v>0.26</v>
      </c>
      <c r="AB14" s="83">
        <f t="shared" si="17"/>
        <v>0.3</v>
      </c>
      <c r="AC14" s="83">
        <f t="shared" si="18"/>
        <v>0.31</v>
      </c>
      <c r="AD14" s="83">
        <f t="shared" si="19"/>
        <v>0.35</v>
      </c>
      <c r="AE14" s="83">
        <f t="shared" si="20"/>
        <v>0.28000000000000003</v>
      </c>
      <c r="AF14" s="83">
        <f t="shared" si="21"/>
        <v>0.3</v>
      </c>
      <c r="AG14" s="83">
        <f t="shared" si="22"/>
        <v>0.26</v>
      </c>
      <c r="AH14" s="83">
        <f t="shared" si="23"/>
        <v>0.27</v>
      </c>
      <c r="AI14" s="83">
        <f t="shared" si="24"/>
        <v>0.3</v>
      </c>
      <c r="AJ14" s="83">
        <f t="shared" si="25"/>
        <v>0.27</v>
      </c>
    </row>
    <row r="15" spans="1:36" ht="12.95" customHeight="1" x14ac:dyDescent="0.15">
      <c r="A15" s="82">
        <v>682</v>
      </c>
      <c r="B15" s="108" t="s">
        <v>54</v>
      </c>
      <c r="C15" s="108"/>
      <c r="D15" s="82">
        <v>24</v>
      </c>
      <c r="E15" s="82">
        <v>18</v>
      </c>
      <c r="F15" s="4">
        <f t="shared" si="0"/>
        <v>0.4</v>
      </c>
      <c r="G15" s="5" t="s">
        <v>72</v>
      </c>
      <c r="H15" s="82"/>
      <c r="I15" s="82"/>
      <c r="J15" s="1" t="s">
        <v>15</v>
      </c>
      <c r="K15" s="83">
        <f t="shared" si="1"/>
        <v>0.36</v>
      </c>
      <c r="L15" s="83">
        <f t="shared" si="2"/>
        <v>0.4</v>
      </c>
      <c r="M15" s="83">
        <f t="shared" si="3"/>
        <v>0.4</v>
      </c>
      <c r="N15" s="83">
        <f t="shared" si="4"/>
        <v>0.4</v>
      </c>
      <c r="O15" s="83">
        <f t="shared" si="5"/>
        <v>0.4</v>
      </c>
      <c r="P15" s="83">
        <f t="shared" si="26"/>
        <v>0.4</v>
      </c>
      <c r="Q15" s="83">
        <f t="shared" si="6"/>
        <v>0.36</v>
      </c>
      <c r="R15" s="83">
        <f t="shared" si="7"/>
        <v>0.4</v>
      </c>
      <c r="S15" s="83">
        <f t="shared" si="8"/>
        <v>0.4</v>
      </c>
      <c r="T15" s="83">
        <f t="shared" si="9"/>
        <v>0.41</v>
      </c>
      <c r="U15" s="83">
        <f t="shared" si="10"/>
        <v>0.4</v>
      </c>
      <c r="V15" s="83">
        <f t="shared" si="11"/>
        <v>0.42</v>
      </c>
      <c r="W15" s="83">
        <f t="shared" si="12"/>
        <v>0.39</v>
      </c>
      <c r="X15" s="83">
        <f t="shared" si="13"/>
        <v>0.39</v>
      </c>
      <c r="Y15" s="83">
        <f t="shared" si="14"/>
        <v>0.36</v>
      </c>
      <c r="Z15" s="83">
        <f t="shared" si="15"/>
        <v>0.39</v>
      </c>
      <c r="AA15" s="83">
        <f t="shared" si="16"/>
        <v>0.35</v>
      </c>
      <c r="AB15" s="83">
        <f t="shared" si="17"/>
        <v>0.41</v>
      </c>
      <c r="AC15" s="83">
        <f t="shared" si="18"/>
        <v>0.41</v>
      </c>
      <c r="AD15" s="83">
        <f t="shared" si="19"/>
        <v>0.44</v>
      </c>
      <c r="AE15" s="83">
        <f t="shared" si="20"/>
        <v>0.37</v>
      </c>
      <c r="AF15" s="83">
        <f t="shared" si="21"/>
        <v>0.41</v>
      </c>
      <c r="AG15" s="83">
        <f t="shared" si="22"/>
        <v>0.35</v>
      </c>
      <c r="AH15" s="83">
        <f t="shared" si="23"/>
        <v>0.37</v>
      </c>
      <c r="AI15" s="83">
        <f t="shared" si="24"/>
        <v>0.39</v>
      </c>
      <c r="AJ15" s="83">
        <f t="shared" si="25"/>
        <v>0.37</v>
      </c>
    </row>
    <row r="16" spans="1:36" ht="12.95" customHeight="1" x14ac:dyDescent="0.15">
      <c r="A16" s="82">
        <v>683</v>
      </c>
      <c r="B16" s="108" t="s">
        <v>54</v>
      </c>
      <c r="C16" s="108"/>
      <c r="D16" s="82">
        <v>34</v>
      </c>
      <c r="E16" s="82">
        <v>23</v>
      </c>
      <c r="F16" s="4">
        <f t="shared" si="0"/>
        <v>0.95</v>
      </c>
      <c r="G16" s="5"/>
      <c r="H16" s="82"/>
      <c r="I16" s="82"/>
      <c r="J16" s="1" t="s">
        <v>15</v>
      </c>
      <c r="K16" s="83">
        <f t="shared" si="1"/>
        <v>0.85</v>
      </c>
      <c r="L16" s="83">
        <f t="shared" si="2"/>
        <v>0.99</v>
      </c>
      <c r="M16" s="83">
        <f t="shared" si="3"/>
        <v>0.97</v>
      </c>
      <c r="N16" s="83">
        <f t="shared" si="4"/>
        <v>0.95</v>
      </c>
      <c r="O16" s="83">
        <f t="shared" si="5"/>
        <v>0.95</v>
      </c>
      <c r="P16" s="83">
        <f t="shared" si="26"/>
        <v>0.95</v>
      </c>
      <c r="Q16" s="83">
        <f t="shared" si="6"/>
        <v>0.87</v>
      </c>
      <c r="R16" s="83">
        <f t="shared" si="7"/>
        <v>1</v>
      </c>
      <c r="S16" s="83">
        <f t="shared" si="8"/>
        <v>0.98</v>
      </c>
      <c r="T16" s="83">
        <f t="shared" si="9"/>
        <v>1.03</v>
      </c>
      <c r="U16" s="83">
        <f t="shared" si="10"/>
        <v>1.03</v>
      </c>
      <c r="V16" s="83">
        <f t="shared" si="11"/>
        <v>1.04</v>
      </c>
      <c r="W16" s="83">
        <f t="shared" si="12"/>
        <v>0.93</v>
      </c>
      <c r="X16" s="83">
        <f t="shared" si="13"/>
        <v>0.95</v>
      </c>
      <c r="Y16" s="83">
        <f t="shared" si="14"/>
        <v>0.93</v>
      </c>
      <c r="Z16" s="83">
        <f t="shared" si="15"/>
        <v>0.95</v>
      </c>
      <c r="AA16" s="83">
        <f t="shared" si="16"/>
        <v>0.83</v>
      </c>
      <c r="AB16" s="83">
        <f t="shared" si="17"/>
        <v>1.05</v>
      </c>
      <c r="AC16" s="83">
        <f t="shared" si="18"/>
        <v>1.04</v>
      </c>
      <c r="AD16" s="83">
        <f t="shared" si="19"/>
        <v>1.02</v>
      </c>
      <c r="AE16" s="83">
        <f t="shared" si="20"/>
        <v>0.94</v>
      </c>
      <c r="AF16" s="83">
        <f t="shared" si="21"/>
        <v>1.02</v>
      </c>
      <c r="AG16" s="83">
        <f t="shared" si="22"/>
        <v>0.84</v>
      </c>
      <c r="AH16" s="83">
        <f t="shared" si="23"/>
        <v>0.92</v>
      </c>
      <c r="AI16" s="83">
        <f t="shared" si="24"/>
        <v>0.94</v>
      </c>
      <c r="AJ16" s="83">
        <f t="shared" si="25"/>
        <v>0.92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60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12</v>
      </c>
      <c r="D47" s="14">
        <f>COUNTIF(G4:G43,"*下層*")</f>
        <v>1</v>
      </c>
      <c r="E47" s="14">
        <f>COUNTA(A4:A43)</f>
        <v>13</v>
      </c>
      <c r="F47" s="10"/>
      <c r="G47" s="15">
        <f>C47*100</f>
        <v>1200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19</v>
      </c>
      <c r="D48" s="14">
        <f>IF(D47&gt;0,ROUND(SUMIF(G4:G43,"*下層*",E4:E43)/D47,0),"")</f>
        <v>6</v>
      </c>
      <c r="E48" s="14">
        <f>ROUND(SUM(E4:E43)/E47,0)</f>
        <v>18</v>
      </c>
      <c r="F48" s="13"/>
      <c r="G48" s="15">
        <f>C48</f>
        <v>19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26</v>
      </c>
      <c r="D49" s="14">
        <f>IF(D47&gt;0,ROUND(SUMIF(G4:G43,"*下層*",D4:D43)/D47,0),"")</f>
        <v>14</v>
      </c>
      <c r="E49" s="14">
        <f>ROUND(SUM(D4:D43)/E47,0)</f>
        <v>25</v>
      </c>
      <c r="F49" s="13"/>
      <c r="G49" s="15">
        <f>C49</f>
        <v>26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6.5200000000000005</v>
      </c>
      <c r="D50" s="16">
        <f>SUMIF(G4:G43,"*下層*",F4:F43)</f>
        <v>0.05</v>
      </c>
      <c r="E50" s="4">
        <f>SUM(F4:F43)</f>
        <v>6.57</v>
      </c>
      <c r="F50" s="13"/>
      <c r="G50" s="17">
        <f>C50*100</f>
        <v>652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形状比＝73、Sr＝15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1</v>
      </c>
      <c r="E54" s="14">
        <f>COUNTA(H4:H43)</f>
        <v>5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17</v>
      </c>
      <c r="D55" s="14">
        <f>IF(D54&gt;0,ROUND(SUMIF(H4:H43,"▲",E4:E43)/D54,0),"")</f>
        <v>6</v>
      </c>
      <c r="E55" s="14">
        <f>ROUND(SUMIF(H4:H43,"*",E4:E43)/E54,0)</f>
        <v>14</v>
      </c>
      <c r="F55" s="13"/>
      <c r="G55" s="15">
        <f>C55</f>
        <v>17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19</v>
      </c>
      <c r="D56" s="14">
        <f>IF(D54&gt;0,ROUND(SUMIF(H4:H43,"▲",D4:D43)/D54,0),"")</f>
        <v>14</v>
      </c>
      <c r="E56" s="14">
        <f>ROUND(SUMIF(H4:H43,"*",D4:D43)/E54,0)</f>
        <v>18</v>
      </c>
      <c r="F56" s="13"/>
      <c r="G56" s="15">
        <f>C56</f>
        <v>19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1.1299999999999999</v>
      </c>
      <c r="D57" s="16">
        <f>SUMIF(H4:H43,"▲",F4:F43)</f>
        <v>0.05</v>
      </c>
      <c r="E57" s="16">
        <f>SUM(C57:D57)</f>
        <v>1.18</v>
      </c>
      <c r="F57" s="13"/>
      <c r="G57" s="19">
        <f>C57*100</f>
        <v>112.99999999999999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>
        <f>IF(D47&gt;0,ROUND(D54/D47*100,1),"")</f>
        <v>100</v>
      </c>
      <c r="E61" s="20">
        <f>ROUND(E54/E47*100,1)</f>
        <v>38.5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17.3</v>
      </c>
      <c r="D62" s="20">
        <f>IF(D47&gt;0,ROUND(D57/D50*100,1),"")</f>
        <v>100</v>
      </c>
      <c r="E62" s="20">
        <f>ROUND(E57/E50*100,1)</f>
        <v>18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5.3900000000000006</v>
      </c>
      <c r="D69" s="16" t="str">
        <f>IF(D66&gt;0,D50-D57,"")</f>
        <v/>
      </c>
      <c r="E69" s="4">
        <f>SUM(C69:D69)</f>
        <v>5.3900000000000006</v>
      </c>
      <c r="F69" s="13"/>
      <c r="G69" s="17">
        <f>C69*100</f>
        <v>539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27" priority="16" stopIfTrue="1">
      <formula>AND(($H4="スギ"),(#REF!&lt;12))</formula>
    </cfRule>
  </conditionalFormatting>
  <conditionalFormatting sqref="L4:L43">
    <cfRule type="expression" dxfId="126" priority="15" stopIfTrue="1">
      <formula>AND(($H4="スギ"),(#REF!&lt;22),(#REF!&gt;=12))</formula>
    </cfRule>
  </conditionalFormatting>
  <conditionalFormatting sqref="M4:M43">
    <cfRule type="expression" dxfId="125" priority="14" stopIfTrue="1">
      <formula>AND(($H4="スギ"),(#REF!&lt;32),(#REF!&gt;=22))</formula>
    </cfRule>
  </conditionalFormatting>
  <conditionalFormatting sqref="N4:N43">
    <cfRule type="expression" dxfId="124" priority="13" stopIfTrue="1">
      <formula>AND(($H4="スギ"),(#REF!&lt;42),(#REF!&gt;=32))</formula>
    </cfRule>
  </conditionalFormatting>
  <conditionalFormatting sqref="U4:U43 Z4:AF43 AJ4:AJ43 O4:P43">
    <cfRule type="expression" dxfId="123" priority="12" stopIfTrue="1">
      <formula>AND(($H4="スギ"),(#REF!&gt;=42))</formula>
    </cfRule>
  </conditionalFormatting>
  <conditionalFormatting sqref="Q4:Q43 AA4:AA43">
    <cfRule type="expression" dxfId="122" priority="11" stopIfTrue="1">
      <formula>AND(($H4="ヒノキ"),(#REF!&lt;12))</formula>
    </cfRule>
  </conditionalFormatting>
  <conditionalFormatting sqref="R4:R43 AB4:AE43">
    <cfRule type="expression" dxfId="121" priority="10" stopIfTrue="1">
      <formula>AND(($H4="ヒノキ"),(#REF!&lt;22),(#REF!&gt;=12))</formula>
    </cfRule>
  </conditionalFormatting>
  <conditionalFormatting sqref="S4:S43">
    <cfRule type="expression" dxfId="120" priority="9" stopIfTrue="1">
      <formula>AND(($H4="ヒノキ"),(#REF!&lt;32),(#REF!&gt;=22))</formula>
    </cfRule>
  </conditionalFormatting>
  <conditionalFormatting sqref="T4:U43 Z4:AF43 AJ4:AJ43">
    <cfRule type="expression" dxfId="119" priority="8" stopIfTrue="1">
      <formula>AND(($H4="ヒノキ"),(#REF!&gt;=32))</formula>
    </cfRule>
  </conditionalFormatting>
  <conditionalFormatting sqref="V4:V43 AA4:AA43">
    <cfRule type="expression" dxfId="118" priority="7" stopIfTrue="1">
      <formula>AND(($H4="アカマツ"),(#REF!&lt;12))</formula>
    </cfRule>
  </conditionalFormatting>
  <conditionalFormatting sqref="W4:W43 AB4:AB43">
    <cfRule type="expression" dxfId="117" priority="6" stopIfTrue="1">
      <formula>AND(($H4="アカマツ"),(#REF!&lt;22),(#REF!&gt;=12))</formula>
    </cfRule>
  </conditionalFormatting>
  <conditionalFormatting sqref="X4:X43 AC4:AC43">
    <cfRule type="expression" dxfId="116" priority="5" stopIfTrue="1">
      <formula>AND(($H4="アカマツ"),(#REF!&lt;42),(#REF!&gt;=22))</formula>
    </cfRule>
  </conditionalFormatting>
  <conditionalFormatting sqref="Y4:AF43 AJ4:AJ43">
    <cfRule type="expression" dxfId="115" priority="4" stopIfTrue="1">
      <formula>AND(($H4="アカマツ"),(#REF!&gt;=42))</formula>
    </cfRule>
  </conditionalFormatting>
  <conditionalFormatting sqref="AG4:AG43">
    <cfRule type="expression" dxfId="114" priority="3" stopIfTrue="1">
      <formula>AND(($H4&lt;&gt;"スギ"),($H4&lt;&gt;"ヒノキ"),($H4&lt;&gt;"アカマツ"),(#REF!&lt;12))</formula>
    </cfRule>
  </conditionalFormatting>
  <conditionalFormatting sqref="AH4:AH43">
    <cfRule type="expression" dxfId="1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CC9900"/>
  </sheetPr>
  <dimension ref="A1:AJ120"/>
  <sheetViews>
    <sheetView showGridLines="0" view="pageBreakPreview" topLeftCell="A22" zoomScaleNormal="85" zoomScaleSheetLayoutView="100" workbookViewId="0">
      <selection activeCell="I46" sqref="I46:I6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204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691</v>
      </c>
      <c r="B4" s="108" t="s">
        <v>71</v>
      </c>
      <c r="C4" s="108"/>
      <c r="D4" s="82">
        <v>22</v>
      </c>
      <c r="E4" s="82">
        <v>16</v>
      </c>
      <c r="F4" s="4">
        <f t="shared" ref="F4:F43" si="0">IF(D4&gt;0,IF(B4="スギ",P4,IF(B4="ヒノキ",U4,IF(B4="アカマツ",Z4,IF(B4="カラマツ",AF4,AJ4)))),"")</f>
        <v>0.3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83">
        <f t="shared" ref="L4:L43" si="2">ROUND(10^(-5+0.73504+1.83346*LOG(D4)+1.06569*LOG(E4)),2)</f>
        <v>0.3</v>
      </c>
      <c r="M4" s="83">
        <f t="shared" ref="M4:M43" si="3">ROUND(10^(-5+0.71514+1.74357*LOG(D4)+1.17719*LOG(E4)),2)</f>
        <v>0.3</v>
      </c>
      <c r="N4" s="83">
        <f t="shared" ref="N4:N43" si="4">ROUND(10^(-5+0.82956+1.76381*LOG(D4)+1.06412*LOG(E4)),2)</f>
        <v>0.3</v>
      </c>
      <c r="O4" s="83">
        <f t="shared" ref="O4:O43" si="5">ROUND(10^(-5+0.88226+1.79204*LOG(D4)+0.99303*LOG(E4)),2)</f>
        <v>0.3</v>
      </c>
      <c r="P4" s="83">
        <f>HLOOKUP($D4,K$3:O$43,MATCH($A4,$A$3:$A$43,0),1)</f>
        <v>0.3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0.28000000000000003</v>
      </c>
      <c r="R4" s="83">
        <f t="shared" ref="R4:R43" si="7">ROUND(10^(1.905709*LOG(D4)+1.011385*LOG(E4)-4.293729),2)</f>
        <v>0.3</v>
      </c>
      <c r="S4" s="83">
        <f t="shared" ref="S4:S43" si="8">ROUND(10^(1.771888*LOG(D4)+1.138415*LOG(E4)-4.271259),2)</f>
        <v>0.3</v>
      </c>
      <c r="T4" s="83">
        <f t="shared" ref="T4:T43" si="9">ROUND(10^(1.671519*LOG(D4)+1.363617*LOG(E4)-4.404407),2)</f>
        <v>0.3</v>
      </c>
      <c r="U4" s="83">
        <f t="shared" ref="U4:U43" si="10">HLOOKUP($D4,Q$3:T$43,MATCH($A4,$A$3:$A$43,0),1)</f>
        <v>0.3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0.32</v>
      </c>
      <c r="W4" s="83">
        <f t="shared" ref="W4:W43" si="12">ROUND(10^(-4.155639+1.847898*LOG(D4)+0.951955*LOG(E4)),2)</f>
        <v>0.3</v>
      </c>
      <c r="X4" s="83">
        <f t="shared" ref="X4:X43" si="13">ROUND(10^(-4.194535+1.804172*LOG(D4)+1.034248*LOG(E4)),2)</f>
        <v>0.3</v>
      </c>
      <c r="Y4" s="83">
        <f t="shared" ref="Y4:Y43" si="14">ROUND(10^(-4.42347+2.006485*LOG(D4)+0.967757*LOG(E4)),2)</f>
        <v>0.27</v>
      </c>
      <c r="Z4" s="83">
        <f t="shared" ref="Z4:Z43" si="15">HLOOKUP($D4,V$3:Y$43,MATCH($A4,$A$3:$A$43,0),1)</f>
        <v>0.3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0.27</v>
      </c>
      <c r="AB4" s="83">
        <f t="shared" ref="AB4:AB43" si="17">ROUND(10^(1.979213*LOG(D4)+0.998347*LOG(E4)-4.369281),2)</f>
        <v>0.31</v>
      </c>
      <c r="AC4" s="83">
        <f t="shared" ref="AC4:AC43" si="18">ROUND(10^(1.904401*LOG(D4)+1.062478*LOG(E4)-4.348104),2)</f>
        <v>0.31</v>
      </c>
      <c r="AD4" s="83">
        <f t="shared" ref="AD4:AD43" si="19">ROUND(10^(1.640825*LOG(D4)+1.080387*LOG(E4)-3.976731),2)</f>
        <v>0.34</v>
      </c>
      <c r="AE4" s="83">
        <f t="shared" ref="AE4:AE43" si="20">ROUND(10^(1.90887*LOG(D4)+1.088002*LOG(E4)-4.431495),2)</f>
        <v>0.28000000000000003</v>
      </c>
      <c r="AF4" s="83">
        <f t="shared" ref="AF4:AF43" si="21">HLOOKUP($D4,AA$3:AE$43,MATCH($A4,$A$3:$A$43,0),1)</f>
        <v>0.31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0.27</v>
      </c>
      <c r="AH4" s="83">
        <f t="shared" ref="AH4:AH43" si="23">ROUND(10^(1.93813902*LOG(D4)+0.96697002*LOG(E4)-4.32216295),2)</f>
        <v>0.28000000000000003</v>
      </c>
      <c r="AI4" s="83">
        <f t="shared" ref="AI4:AI43" si="24">ROUND(10^(1.82464098*LOG(D4)+0.97625989*LOG(E4)-4.15096808),2)</f>
        <v>0.3</v>
      </c>
      <c r="AJ4" s="83">
        <f t="shared" ref="AJ4:AJ43" si="25">HLOOKUP($D4,AG$3:AI$43,MATCH($A4,$A$3:$A$43,0),1)</f>
        <v>0.28000000000000003</v>
      </c>
    </row>
    <row r="5" spans="1:36" ht="12.95" customHeight="1" x14ac:dyDescent="0.15">
      <c r="A5" s="82">
        <v>692</v>
      </c>
      <c r="B5" s="108" t="s">
        <v>71</v>
      </c>
      <c r="C5" s="108"/>
      <c r="D5" s="82">
        <v>20</v>
      </c>
      <c r="E5" s="82">
        <v>17</v>
      </c>
      <c r="F5" s="4">
        <f t="shared" si="0"/>
        <v>0.27</v>
      </c>
      <c r="G5" s="5"/>
      <c r="H5" s="82"/>
      <c r="I5" s="82"/>
      <c r="J5" s="1" t="s">
        <v>15</v>
      </c>
      <c r="K5" s="83">
        <f t="shared" si="1"/>
        <v>0.25</v>
      </c>
      <c r="L5" s="83">
        <f t="shared" si="2"/>
        <v>0.27</v>
      </c>
      <c r="M5" s="83">
        <f t="shared" si="3"/>
        <v>0.27</v>
      </c>
      <c r="N5" s="83">
        <f t="shared" si="4"/>
        <v>0.27</v>
      </c>
      <c r="O5" s="83">
        <f t="shared" si="5"/>
        <v>0.27</v>
      </c>
      <c r="P5" s="83">
        <f t="shared" ref="P5:P43" si="26">HLOOKUP($D5,K$3:O$43,MATCH(A5,$A$3:$A$43,0),1)</f>
        <v>0.27</v>
      </c>
      <c r="Q5" s="83">
        <f t="shared" si="6"/>
        <v>0.25</v>
      </c>
      <c r="R5" s="83">
        <f t="shared" si="7"/>
        <v>0.27</v>
      </c>
      <c r="S5" s="83">
        <f t="shared" si="8"/>
        <v>0.27</v>
      </c>
      <c r="T5" s="83">
        <f t="shared" si="9"/>
        <v>0.28000000000000003</v>
      </c>
      <c r="U5" s="83">
        <f t="shared" si="10"/>
        <v>0.27</v>
      </c>
      <c r="V5" s="83">
        <f t="shared" si="11"/>
        <v>0.28000000000000003</v>
      </c>
      <c r="W5" s="83">
        <f t="shared" si="12"/>
        <v>0.26</v>
      </c>
      <c r="X5" s="83">
        <f t="shared" si="13"/>
        <v>0.27</v>
      </c>
      <c r="Y5" s="83">
        <f t="shared" si="14"/>
        <v>0.24</v>
      </c>
      <c r="Z5" s="83">
        <f t="shared" si="15"/>
        <v>0.26</v>
      </c>
      <c r="AA5" s="83">
        <f t="shared" si="16"/>
        <v>0.24</v>
      </c>
      <c r="AB5" s="83">
        <f t="shared" si="17"/>
        <v>0.27</v>
      </c>
      <c r="AC5" s="83">
        <f t="shared" si="18"/>
        <v>0.27</v>
      </c>
      <c r="AD5" s="83">
        <f t="shared" si="19"/>
        <v>0.31</v>
      </c>
      <c r="AE5" s="83">
        <f t="shared" si="20"/>
        <v>0.25</v>
      </c>
      <c r="AF5" s="83">
        <f t="shared" si="21"/>
        <v>0.27</v>
      </c>
      <c r="AG5" s="83">
        <f t="shared" si="22"/>
        <v>0.23</v>
      </c>
      <c r="AH5" s="83">
        <f t="shared" si="23"/>
        <v>0.25</v>
      </c>
      <c r="AI5" s="83">
        <f t="shared" si="24"/>
        <v>0.27</v>
      </c>
      <c r="AJ5" s="83">
        <f t="shared" si="25"/>
        <v>0.25</v>
      </c>
    </row>
    <row r="6" spans="1:36" ht="12.95" customHeight="1" x14ac:dyDescent="0.15">
      <c r="A6" s="82">
        <v>693</v>
      </c>
      <c r="B6" s="108" t="s">
        <v>71</v>
      </c>
      <c r="C6" s="108"/>
      <c r="D6" s="82">
        <v>24</v>
      </c>
      <c r="E6" s="82">
        <v>18</v>
      </c>
      <c r="F6" s="4">
        <f t="shared" si="0"/>
        <v>0.4</v>
      </c>
      <c r="G6" s="5"/>
      <c r="H6" s="82" t="s">
        <v>65</v>
      </c>
      <c r="I6" s="82" t="s">
        <v>299</v>
      </c>
      <c r="J6" s="1" t="s">
        <v>15</v>
      </c>
      <c r="K6" s="83">
        <f t="shared" si="1"/>
        <v>0.36</v>
      </c>
      <c r="L6" s="83">
        <f t="shared" si="2"/>
        <v>0.4</v>
      </c>
      <c r="M6" s="83">
        <f t="shared" si="3"/>
        <v>0.4</v>
      </c>
      <c r="N6" s="83">
        <f t="shared" si="4"/>
        <v>0.4</v>
      </c>
      <c r="O6" s="83">
        <f t="shared" si="5"/>
        <v>0.4</v>
      </c>
      <c r="P6" s="83">
        <f t="shared" si="26"/>
        <v>0.4</v>
      </c>
      <c r="Q6" s="83">
        <f t="shared" si="6"/>
        <v>0.36</v>
      </c>
      <c r="R6" s="83">
        <f t="shared" si="7"/>
        <v>0.4</v>
      </c>
      <c r="S6" s="83">
        <f t="shared" si="8"/>
        <v>0.4</v>
      </c>
      <c r="T6" s="83">
        <f t="shared" si="9"/>
        <v>0.41</v>
      </c>
      <c r="U6" s="83">
        <f t="shared" si="10"/>
        <v>0.4</v>
      </c>
      <c r="V6" s="83">
        <f t="shared" si="11"/>
        <v>0.42</v>
      </c>
      <c r="W6" s="83">
        <f t="shared" si="12"/>
        <v>0.39</v>
      </c>
      <c r="X6" s="83">
        <f t="shared" si="13"/>
        <v>0.39</v>
      </c>
      <c r="Y6" s="83">
        <f t="shared" si="14"/>
        <v>0.36</v>
      </c>
      <c r="Z6" s="83">
        <f t="shared" si="15"/>
        <v>0.39</v>
      </c>
      <c r="AA6" s="83">
        <f t="shared" si="16"/>
        <v>0.35</v>
      </c>
      <c r="AB6" s="83">
        <f t="shared" si="17"/>
        <v>0.41</v>
      </c>
      <c r="AC6" s="83">
        <f t="shared" si="18"/>
        <v>0.41</v>
      </c>
      <c r="AD6" s="83">
        <f t="shared" si="19"/>
        <v>0.44</v>
      </c>
      <c r="AE6" s="83">
        <f t="shared" si="20"/>
        <v>0.37</v>
      </c>
      <c r="AF6" s="83">
        <f t="shared" si="21"/>
        <v>0.41</v>
      </c>
      <c r="AG6" s="83">
        <f t="shared" si="22"/>
        <v>0.35</v>
      </c>
      <c r="AH6" s="83">
        <f t="shared" si="23"/>
        <v>0.37</v>
      </c>
      <c r="AI6" s="83">
        <f t="shared" si="24"/>
        <v>0.39</v>
      </c>
      <c r="AJ6" s="83">
        <f t="shared" si="25"/>
        <v>0.37</v>
      </c>
    </row>
    <row r="7" spans="1:36" ht="12.95" customHeight="1" x14ac:dyDescent="0.15">
      <c r="A7" s="82">
        <v>694</v>
      </c>
      <c r="B7" s="108" t="s">
        <v>71</v>
      </c>
      <c r="C7" s="108"/>
      <c r="D7" s="82">
        <v>22</v>
      </c>
      <c r="E7" s="82">
        <v>16</v>
      </c>
      <c r="F7" s="4">
        <f t="shared" si="0"/>
        <v>0.3</v>
      </c>
      <c r="G7" s="5"/>
      <c r="H7" s="82"/>
      <c r="I7" s="82"/>
      <c r="J7" s="1" t="s">
        <v>15</v>
      </c>
      <c r="K7" s="83">
        <f t="shared" si="1"/>
        <v>0.28000000000000003</v>
      </c>
      <c r="L7" s="83">
        <f t="shared" si="2"/>
        <v>0.3</v>
      </c>
      <c r="M7" s="83">
        <f t="shared" si="3"/>
        <v>0.3</v>
      </c>
      <c r="N7" s="83">
        <f t="shared" si="4"/>
        <v>0.3</v>
      </c>
      <c r="O7" s="83">
        <f t="shared" si="5"/>
        <v>0.3</v>
      </c>
      <c r="P7" s="83">
        <f t="shared" si="26"/>
        <v>0.3</v>
      </c>
      <c r="Q7" s="83">
        <f t="shared" si="6"/>
        <v>0.28000000000000003</v>
      </c>
      <c r="R7" s="83">
        <f t="shared" si="7"/>
        <v>0.3</v>
      </c>
      <c r="S7" s="83">
        <f t="shared" si="8"/>
        <v>0.3</v>
      </c>
      <c r="T7" s="83">
        <f t="shared" si="9"/>
        <v>0.3</v>
      </c>
      <c r="U7" s="83">
        <f t="shared" si="10"/>
        <v>0.3</v>
      </c>
      <c r="V7" s="83">
        <f t="shared" si="11"/>
        <v>0.32</v>
      </c>
      <c r="W7" s="83">
        <f t="shared" si="12"/>
        <v>0.3</v>
      </c>
      <c r="X7" s="83">
        <f t="shared" si="13"/>
        <v>0.3</v>
      </c>
      <c r="Y7" s="83">
        <f t="shared" si="14"/>
        <v>0.27</v>
      </c>
      <c r="Z7" s="83">
        <f t="shared" si="15"/>
        <v>0.3</v>
      </c>
      <c r="AA7" s="83">
        <f t="shared" si="16"/>
        <v>0.27</v>
      </c>
      <c r="AB7" s="83">
        <f t="shared" si="17"/>
        <v>0.31</v>
      </c>
      <c r="AC7" s="83">
        <f t="shared" si="18"/>
        <v>0.31</v>
      </c>
      <c r="AD7" s="83">
        <f t="shared" si="19"/>
        <v>0.34</v>
      </c>
      <c r="AE7" s="83">
        <f t="shared" si="20"/>
        <v>0.28000000000000003</v>
      </c>
      <c r="AF7" s="83">
        <f t="shared" si="21"/>
        <v>0.31</v>
      </c>
      <c r="AG7" s="83">
        <f t="shared" si="22"/>
        <v>0.27</v>
      </c>
      <c r="AH7" s="83">
        <f t="shared" si="23"/>
        <v>0.28000000000000003</v>
      </c>
      <c r="AI7" s="83">
        <f t="shared" si="24"/>
        <v>0.3</v>
      </c>
      <c r="AJ7" s="83">
        <f t="shared" si="25"/>
        <v>0.28000000000000003</v>
      </c>
    </row>
    <row r="8" spans="1:36" ht="12.95" customHeight="1" x14ac:dyDescent="0.15">
      <c r="A8" s="82">
        <v>695</v>
      </c>
      <c r="B8" s="108" t="s">
        <v>71</v>
      </c>
      <c r="C8" s="108"/>
      <c r="D8" s="82">
        <v>22</v>
      </c>
      <c r="E8" s="82">
        <v>15</v>
      </c>
      <c r="F8" s="4">
        <f t="shared" si="0"/>
        <v>0.28000000000000003</v>
      </c>
      <c r="G8" s="5"/>
      <c r="H8" s="82"/>
      <c r="I8" s="82"/>
      <c r="J8" s="1" t="s">
        <v>15</v>
      </c>
      <c r="K8" s="83">
        <f t="shared" si="1"/>
        <v>0.26</v>
      </c>
      <c r="L8" s="83">
        <f t="shared" si="2"/>
        <v>0.28000000000000003</v>
      </c>
      <c r="M8" s="83">
        <f t="shared" si="3"/>
        <v>0.28000000000000003</v>
      </c>
      <c r="N8" s="83">
        <f t="shared" si="4"/>
        <v>0.28000000000000003</v>
      </c>
      <c r="O8" s="83">
        <f t="shared" si="5"/>
        <v>0.28999999999999998</v>
      </c>
      <c r="P8" s="83">
        <f t="shared" si="26"/>
        <v>0.28000000000000003</v>
      </c>
      <c r="Q8" s="83">
        <f t="shared" si="6"/>
        <v>0.26</v>
      </c>
      <c r="R8" s="83">
        <f t="shared" si="7"/>
        <v>0.28000000000000003</v>
      </c>
      <c r="S8" s="83">
        <f t="shared" si="8"/>
        <v>0.28000000000000003</v>
      </c>
      <c r="T8" s="83">
        <f t="shared" si="9"/>
        <v>0.28000000000000003</v>
      </c>
      <c r="U8" s="83">
        <f t="shared" si="10"/>
        <v>0.28000000000000003</v>
      </c>
      <c r="V8" s="83">
        <f t="shared" si="11"/>
        <v>0.3</v>
      </c>
      <c r="W8" s="83">
        <f t="shared" si="12"/>
        <v>0.28000000000000003</v>
      </c>
      <c r="X8" s="83">
        <f t="shared" si="13"/>
        <v>0.28000000000000003</v>
      </c>
      <c r="Y8" s="83">
        <f t="shared" si="14"/>
        <v>0.26</v>
      </c>
      <c r="Z8" s="83">
        <f t="shared" si="15"/>
        <v>0.28000000000000003</v>
      </c>
      <c r="AA8" s="83">
        <f t="shared" si="16"/>
        <v>0.25</v>
      </c>
      <c r="AB8" s="83">
        <f t="shared" si="17"/>
        <v>0.28999999999999998</v>
      </c>
      <c r="AC8" s="83">
        <f t="shared" si="18"/>
        <v>0.28999999999999998</v>
      </c>
      <c r="AD8" s="83">
        <f t="shared" si="19"/>
        <v>0.31</v>
      </c>
      <c r="AE8" s="83">
        <f t="shared" si="20"/>
        <v>0.26</v>
      </c>
      <c r="AF8" s="83">
        <f t="shared" si="21"/>
        <v>0.28999999999999998</v>
      </c>
      <c r="AG8" s="83">
        <f t="shared" si="22"/>
        <v>0.25</v>
      </c>
      <c r="AH8" s="83">
        <f t="shared" si="23"/>
        <v>0.26</v>
      </c>
      <c r="AI8" s="83">
        <f t="shared" si="24"/>
        <v>0.28000000000000003</v>
      </c>
      <c r="AJ8" s="83">
        <f t="shared" si="25"/>
        <v>0.26</v>
      </c>
    </row>
    <row r="9" spans="1:36" ht="12.95" customHeight="1" x14ac:dyDescent="0.15">
      <c r="A9" s="82">
        <v>696</v>
      </c>
      <c r="B9" s="108" t="s">
        <v>71</v>
      </c>
      <c r="C9" s="108"/>
      <c r="D9" s="82">
        <v>24</v>
      </c>
      <c r="E9" s="82">
        <v>16</v>
      </c>
      <c r="F9" s="4">
        <f t="shared" si="0"/>
        <v>0.35</v>
      </c>
      <c r="G9" s="5" t="s">
        <v>62</v>
      </c>
      <c r="H9" s="82" t="s">
        <v>65</v>
      </c>
      <c r="I9" s="5" t="s">
        <v>62</v>
      </c>
      <c r="J9" s="1" t="s">
        <v>15</v>
      </c>
      <c r="K9" s="83">
        <f t="shared" si="1"/>
        <v>0.32</v>
      </c>
      <c r="L9" s="83">
        <f t="shared" si="2"/>
        <v>0.35</v>
      </c>
      <c r="M9" s="83">
        <f t="shared" si="3"/>
        <v>0.35</v>
      </c>
      <c r="N9" s="83">
        <f t="shared" si="4"/>
        <v>0.35</v>
      </c>
      <c r="O9" s="83">
        <f t="shared" si="5"/>
        <v>0.36</v>
      </c>
      <c r="P9" s="83">
        <f t="shared" si="26"/>
        <v>0.35</v>
      </c>
      <c r="Q9" s="83">
        <f t="shared" si="6"/>
        <v>0.32</v>
      </c>
      <c r="R9" s="83">
        <f t="shared" si="7"/>
        <v>0.36</v>
      </c>
      <c r="S9" s="83">
        <f t="shared" si="8"/>
        <v>0.35</v>
      </c>
      <c r="T9" s="83">
        <f t="shared" si="9"/>
        <v>0.35</v>
      </c>
      <c r="U9" s="83">
        <f t="shared" si="10"/>
        <v>0.35</v>
      </c>
      <c r="V9" s="83">
        <f t="shared" si="11"/>
        <v>0.37</v>
      </c>
      <c r="W9" s="83">
        <f t="shared" si="12"/>
        <v>0.35</v>
      </c>
      <c r="X9" s="83">
        <f t="shared" si="13"/>
        <v>0.35</v>
      </c>
      <c r="Y9" s="83">
        <f t="shared" si="14"/>
        <v>0.32</v>
      </c>
      <c r="Z9" s="83">
        <f t="shared" si="15"/>
        <v>0.35</v>
      </c>
      <c r="AA9" s="83">
        <f t="shared" si="16"/>
        <v>0.31</v>
      </c>
      <c r="AB9" s="83">
        <f t="shared" si="17"/>
        <v>0.37</v>
      </c>
      <c r="AC9" s="83">
        <f t="shared" si="18"/>
        <v>0.36</v>
      </c>
      <c r="AD9" s="83">
        <f t="shared" si="19"/>
        <v>0.39</v>
      </c>
      <c r="AE9" s="83">
        <f t="shared" si="20"/>
        <v>0.33</v>
      </c>
      <c r="AF9" s="83">
        <f t="shared" si="21"/>
        <v>0.36</v>
      </c>
      <c r="AG9" s="83">
        <f t="shared" si="22"/>
        <v>0.31</v>
      </c>
      <c r="AH9" s="83">
        <f t="shared" si="23"/>
        <v>0.33</v>
      </c>
      <c r="AI9" s="83">
        <f t="shared" si="24"/>
        <v>0.35</v>
      </c>
      <c r="AJ9" s="83">
        <f t="shared" si="25"/>
        <v>0.33</v>
      </c>
    </row>
    <row r="10" spans="1:36" ht="12.95" customHeight="1" x14ac:dyDescent="0.15">
      <c r="A10" s="82">
        <v>697</v>
      </c>
      <c r="B10" s="108" t="s">
        <v>71</v>
      </c>
      <c r="C10" s="108"/>
      <c r="D10" s="82">
        <v>20</v>
      </c>
      <c r="E10" s="82">
        <v>11</v>
      </c>
      <c r="F10" s="4">
        <f t="shared" si="0"/>
        <v>0.17</v>
      </c>
      <c r="G10" s="5" t="s">
        <v>72</v>
      </c>
      <c r="H10" s="82" t="s">
        <v>65</v>
      </c>
      <c r="I10" s="5" t="s">
        <v>72</v>
      </c>
      <c r="J10" s="1" t="s">
        <v>15</v>
      </c>
      <c r="K10" s="83">
        <f t="shared" si="1"/>
        <v>0.16</v>
      </c>
      <c r="L10" s="83">
        <f t="shared" si="2"/>
        <v>0.17</v>
      </c>
      <c r="M10" s="83">
        <f t="shared" si="3"/>
        <v>0.16</v>
      </c>
      <c r="N10" s="83">
        <f t="shared" si="4"/>
        <v>0.17</v>
      </c>
      <c r="O10" s="83">
        <f t="shared" si="5"/>
        <v>0.18</v>
      </c>
      <c r="P10" s="83">
        <f t="shared" si="26"/>
        <v>0.17</v>
      </c>
      <c r="Q10" s="83">
        <f t="shared" si="6"/>
        <v>0.16</v>
      </c>
      <c r="R10" s="83">
        <f t="shared" si="7"/>
        <v>0.17</v>
      </c>
      <c r="S10" s="83">
        <f t="shared" si="8"/>
        <v>0.17</v>
      </c>
      <c r="T10" s="83">
        <f t="shared" si="9"/>
        <v>0.16</v>
      </c>
      <c r="U10" s="83">
        <f t="shared" si="10"/>
        <v>0.17</v>
      </c>
      <c r="V10" s="83">
        <f t="shared" si="11"/>
        <v>0.18</v>
      </c>
      <c r="W10" s="83">
        <f t="shared" si="12"/>
        <v>0.17</v>
      </c>
      <c r="X10" s="83">
        <f t="shared" si="13"/>
        <v>0.17</v>
      </c>
      <c r="Y10" s="83">
        <f t="shared" si="14"/>
        <v>0.16</v>
      </c>
      <c r="Z10" s="83">
        <f t="shared" si="15"/>
        <v>0.17</v>
      </c>
      <c r="AA10" s="83">
        <f t="shared" si="16"/>
        <v>0.16</v>
      </c>
      <c r="AB10" s="83">
        <f t="shared" si="17"/>
        <v>0.18</v>
      </c>
      <c r="AC10" s="83">
        <f t="shared" si="18"/>
        <v>0.17</v>
      </c>
      <c r="AD10" s="83">
        <f t="shared" si="19"/>
        <v>0.19</v>
      </c>
      <c r="AE10" s="83">
        <f t="shared" si="20"/>
        <v>0.15</v>
      </c>
      <c r="AF10" s="83">
        <f t="shared" si="21"/>
        <v>0.18</v>
      </c>
      <c r="AG10" s="83">
        <f t="shared" si="22"/>
        <v>0.16</v>
      </c>
      <c r="AH10" s="83">
        <f t="shared" si="23"/>
        <v>0.16</v>
      </c>
      <c r="AI10" s="83">
        <f t="shared" si="24"/>
        <v>0.17</v>
      </c>
      <c r="AJ10" s="83">
        <f t="shared" si="25"/>
        <v>0.16</v>
      </c>
    </row>
    <row r="11" spans="1:36" ht="12.95" customHeight="1" x14ac:dyDescent="0.15">
      <c r="A11" s="82">
        <v>698</v>
      </c>
      <c r="B11" s="108" t="s">
        <v>71</v>
      </c>
      <c r="C11" s="108"/>
      <c r="D11" s="82">
        <v>28</v>
      </c>
      <c r="E11" s="82">
        <v>17</v>
      </c>
      <c r="F11" s="4">
        <f t="shared" si="0"/>
        <v>0.49</v>
      </c>
      <c r="G11" s="5"/>
      <c r="H11" s="82"/>
      <c r="I11" s="82"/>
      <c r="J11" s="1" t="s">
        <v>15</v>
      </c>
      <c r="K11" s="83">
        <f t="shared" si="1"/>
        <v>0.45</v>
      </c>
      <c r="L11" s="83">
        <f t="shared" si="2"/>
        <v>0.5</v>
      </c>
      <c r="M11" s="83">
        <f t="shared" si="3"/>
        <v>0.49</v>
      </c>
      <c r="N11" s="83">
        <f t="shared" si="4"/>
        <v>0.49</v>
      </c>
      <c r="O11" s="83">
        <f t="shared" si="5"/>
        <v>0.5</v>
      </c>
      <c r="P11" s="83">
        <f t="shared" si="26"/>
        <v>0.49</v>
      </c>
      <c r="Q11" s="83">
        <f t="shared" si="6"/>
        <v>0.45</v>
      </c>
      <c r="R11" s="83">
        <f t="shared" si="7"/>
        <v>0.51</v>
      </c>
      <c r="S11" s="83">
        <f t="shared" si="8"/>
        <v>0.49</v>
      </c>
      <c r="T11" s="83">
        <f t="shared" si="9"/>
        <v>0.49</v>
      </c>
      <c r="U11" s="83">
        <f t="shared" si="10"/>
        <v>0.49</v>
      </c>
      <c r="V11" s="83">
        <f t="shared" si="11"/>
        <v>0.53</v>
      </c>
      <c r="W11" s="83">
        <f t="shared" si="12"/>
        <v>0.49</v>
      </c>
      <c r="X11" s="83">
        <f t="shared" si="13"/>
        <v>0.49</v>
      </c>
      <c r="Y11" s="83">
        <f t="shared" si="14"/>
        <v>0.47</v>
      </c>
      <c r="Z11" s="83">
        <f t="shared" si="15"/>
        <v>0.49</v>
      </c>
      <c r="AA11" s="83">
        <f t="shared" si="16"/>
        <v>0.44</v>
      </c>
      <c r="AB11" s="83">
        <f t="shared" si="17"/>
        <v>0.53</v>
      </c>
      <c r="AC11" s="83">
        <f t="shared" si="18"/>
        <v>0.52</v>
      </c>
      <c r="AD11" s="83">
        <f t="shared" si="19"/>
        <v>0.53</v>
      </c>
      <c r="AE11" s="83">
        <f t="shared" si="20"/>
        <v>0.47</v>
      </c>
      <c r="AF11" s="83">
        <f t="shared" si="21"/>
        <v>0.52</v>
      </c>
      <c r="AG11" s="83">
        <f t="shared" si="22"/>
        <v>0.45</v>
      </c>
      <c r="AH11" s="83">
        <f t="shared" si="23"/>
        <v>0.47</v>
      </c>
      <c r="AI11" s="83">
        <f t="shared" si="24"/>
        <v>0.49</v>
      </c>
      <c r="AJ11" s="83">
        <f t="shared" si="25"/>
        <v>0.47</v>
      </c>
    </row>
    <row r="12" spans="1:36" ht="12.95" customHeight="1" x14ac:dyDescent="0.15">
      <c r="A12" s="82">
        <v>699</v>
      </c>
      <c r="B12" s="108" t="s">
        <v>71</v>
      </c>
      <c r="C12" s="108"/>
      <c r="D12" s="82">
        <v>26</v>
      </c>
      <c r="E12" s="82">
        <v>18</v>
      </c>
      <c r="F12" s="4">
        <f t="shared" si="0"/>
        <v>0.46</v>
      </c>
      <c r="G12" s="5"/>
      <c r="H12" s="82"/>
      <c r="I12" s="82"/>
      <c r="J12" s="1" t="s">
        <v>15</v>
      </c>
      <c r="K12" s="83">
        <f t="shared" si="1"/>
        <v>0.42</v>
      </c>
      <c r="L12" s="83">
        <f t="shared" si="2"/>
        <v>0.46</v>
      </c>
      <c r="M12" s="83">
        <f t="shared" si="3"/>
        <v>0.46</v>
      </c>
      <c r="N12" s="83">
        <f t="shared" si="4"/>
        <v>0.46</v>
      </c>
      <c r="O12" s="83">
        <f t="shared" si="5"/>
        <v>0.46</v>
      </c>
      <c r="P12" s="83">
        <f t="shared" si="26"/>
        <v>0.46</v>
      </c>
      <c r="Q12" s="83">
        <f t="shared" si="6"/>
        <v>0.42</v>
      </c>
      <c r="R12" s="83">
        <f t="shared" si="7"/>
        <v>0.47</v>
      </c>
      <c r="S12" s="83">
        <f t="shared" si="8"/>
        <v>0.46</v>
      </c>
      <c r="T12" s="83">
        <f t="shared" si="9"/>
        <v>0.47</v>
      </c>
      <c r="U12" s="83">
        <f t="shared" si="10"/>
        <v>0.46</v>
      </c>
      <c r="V12" s="83">
        <f t="shared" si="11"/>
        <v>0.49</v>
      </c>
      <c r="W12" s="83">
        <f t="shared" si="12"/>
        <v>0.45</v>
      </c>
      <c r="X12" s="83">
        <f t="shared" si="13"/>
        <v>0.45</v>
      </c>
      <c r="Y12" s="83">
        <f t="shared" si="14"/>
        <v>0.43</v>
      </c>
      <c r="Z12" s="83">
        <f t="shared" si="15"/>
        <v>0.45</v>
      </c>
      <c r="AA12" s="83">
        <f t="shared" si="16"/>
        <v>0.4</v>
      </c>
      <c r="AB12" s="83">
        <f t="shared" si="17"/>
        <v>0.48</v>
      </c>
      <c r="AC12" s="83">
        <f t="shared" si="18"/>
        <v>0.48</v>
      </c>
      <c r="AD12" s="83">
        <f t="shared" si="19"/>
        <v>0.5</v>
      </c>
      <c r="AE12" s="83">
        <f t="shared" si="20"/>
        <v>0.43</v>
      </c>
      <c r="AF12" s="83">
        <f t="shared" si="21"/>
        <v>0.48</v>
      </c>
      <c r="AG12" s="83">
        <f t="shared" si="22"/>
        <v>0.41</v>
      </c>
      <c r="AH12" s="83">
        <f t="shared" si="23"/>
        <v>0.43</v>
      </c>
      <c r="AI12" s="83">
        <f t="shared" si="24"/>
        <v>0.45</v>
      </c>
      <c r="AJ12" s="83">
        <f t="shared" si="25"/>
        <v>0.43</v>
      </c>
    </row>
    <row r="13" spans="1:36" ht="12.95" customHeight="1" x14ac:dyDescent="0.15">
      <c r="A13" s="82"/>
      <c r="B13" s="108"/>
      <c r="C13" s="108"/>
      <c r="D13" s="82"/>
      <c r="E13" s="82"/>
      <c r="F13" s="4" t="str">
        <f t="shared" si="0"/>
        <v/>
      </c>
      <c r="G13" s="5"/>
      <c r="H13" s="82"/>
      <c r="I13" s="82"/>
      <c r="J13" s="1" t="s">
        <v>15</v>
      </c>
      <c r="K13" s="83" t="e">
        <f t="shared" si="1"/>
        <v>#NUM!</v>
      </c>
      <c r="L13" s="83" t="e">
        <f t="shared" si="2"/>
        <v>#NUM!</v>
      </c>
      <c r="M13" s="83" t="e">
        <f t="shared" si="3"/>
        <v>#NUM!</v>
      </c>
      <c r="N13" s="83" t="e">
        <f t="shared" si="4"/>
        <v>#NUM!</v>
      </c>
      <c r="O13" s="83" t="e">
        <f t="shared" si="5"/>
        <v>#NUM!</v>
      </c>
      <c r="P13" s="83" t="e">
        <f t="shared" si="26"/>
        <v>#N/A</v>
      </c>
      <c r="Q13" s="83" t="e">
        <f t="shared" si="6"/>
        <v>#NUM!</v>
      </c>
      <c r="R13" s="83" t="e">
        <f t="shared" si="7"/>
        <v>#NUM!</v>
      </c>
      <c r="S13" s="83" t="e">
        <f t="shared" si="8"/>
        <v>#NUM!</v>
      </c>
      <c r="T13" s="83" t="e">
        <f t="shared" si="9"/>
        <v>#NUM!</v>
      </c>
      <c r="U13" s="83" t="e">
        <f t="shared" si="10"/>
        <v>#N/A</v>
      </c>
      <c r="V13" s="83" t="e">
        <f t="shared" si="11"/>
        <v>#NUM!</v>
      </c>
      <c r="W13" s="83" t="e">
        <f t="shared" si="12"/>
        <v>#NUM!</v>
      </c>
      <c r="X13" s="83" t="e">
        <f t="shared" si="13"/>
        <v>#NUM!</v>
      </c>
      <c r="Y13" s="83" t="e">
        <f t="shared" si="14"/>
        <v>#NUM!</v>
      </c>
      <c r="Z13" s="83" t="e">
        <f t="shared" si="15"/>
        <v>#N/A</v>
      </c>
      <c r="AA13" s="83" t="e">
        <f t="shared" si="16"/>
        <v>#NUM!</v>
      </c>
      <c r="AB13" s="83" t="e">
        <f t="shared" si="17"/>
        <v>#NUM!</v>
      </c>
      <c r="AC13" s="83" t="e">
        <f t="shared" si="18"/>
        <v>#NUM!</v>
      </c>
      <c r="AD13" s="83" t="e">
        <f t="shared" si="19"/>
        <v>#NUM!</v>
      </c>
      <c r="AE13" s="83" t="e">
        <f t="shared" si="20"/>
        <v>#NUM!</v>
      </c>
      <c r="AF13" s="83" t="e">
        <f t="shared" si="21"/>
        <v>#N/A</v>
      </c>
      <c r="AG13" s="83" t="e">
        <f t="shared" si="22"/>
        <v>#NUM!</v>
      </c>
      <c r="AH13" s="83" t="e">
        <f t="shared" si="23"/>
        <v>#NUM!</v>
      </c>
      <c r="AI13" s="83" t="e">
        <f t="shared" si="24"/>
        <v>#NUM!</v>
      </c>
      <c r="AJ13" s="83" t="e">
        <f t="shared" si="25"/>
        <v>#N/A</v>
      </c>
    </row>
    <row r="14" spans="1:36" ht="12.95" customHeight="1" x14ac:dyDescent="0.15">
      <c r="A14" s="82"/>
      <c r="B14" s="108"/>
      <c r="C14" s="108"/>
      <c r="D14" s="82"/>
      <c r="E14" s="82"/>
      <c r="F14" s="4" t="str">
        <f t="shared" si="0"/>
        <v/>
      </c>
      <c r="G14" s="5"/>
      <c r="H14" s="82"/>
      <c r="I14" s="82"/>
      <c r="J14" s="1" t="s">
        <v>15</v>
      </c>
      <c r="K14" s="83" t="e">
        <f t="shared" si="1"/>
        <v>#NUM!</v>
      </c>
      <c r="L14" s="83" t="e">
        <f t="shared" si="2"/>
        <v>#NUM!</v>
      </c>
      <c r="M14" s="83" t="e">
        <f t="shared" si="3"/>
        <v>#NUM!</v>
      </c>
      <c r="N14" s="83" t="e">
        <f t="shared" si="4"/>
        <v>#NUM!</v>
      </c>
      <c r="O14" s="83" t="e">
        <f t="shared" si="5"/>
        <v>#NUM!</v>
      </c>
      <c r="P14" s="83" t="e">
        <f t="shared" si="26"/>
        <v>#N/A</v>
      </c>
      <c r="Q14" s="83" t="e">
        <f t="shared" si="6"/>
        <v>#NUM!</v>
      </c>
      <c r="R14" s="83" t="e">
        <f t="shared" si="7"/>
        <v>#NUM!</v>
      </c>
      <c r="S14" s="83" t="e">
        <f t="shared" si="8"/>
        <v>#NUM!</v>
      </c>
      <c r="T14" s="83" t="e">
        <f t="shared" si="9"/>
        <v>#NUM!</v>
      </c>
      <c r="U14" s="83" t="e">
        <f t="shared" si="10"/>
        <v>#N/A</v>
      </c>
      <c r="V14" s="83" t="e">
        <f t="shared" si="11"/>
        <v>#NUM!</v>
      </c>
      <c r="W14" s="83" t="e">
        <f t="shared" si="12"/>
        <v>#NUM!</v>
      </c>
      <c r="X14" s="83" t="e">
        <f t="shared" si="13"/>
        <v>#NUM!</v>
      </c>
      <c r="Y14" s="83" t="e">
        <f t="shared" si="14"/>
        <v>#NUM!</v>
      </c>
      <c r="Z14" s="83" t="e">
        <f t="shared" si="15"/>
        <v>#N/A</v>
      </c>
      <c r="AA14" s="83" t="e">
        <f t="shared" si="16"/>
        <v>#NUM!</v>
      </c>
      <c r="AB14" s="83" t="e">
        <f t="shared" si="17"/>
        <v>#NUM!</v>
      </c>
      <c r="AC14" s="83" t="e">
        <f t="shared" si="18"/>
        <v>#NUM!</v>
      </c>
      <c r="AD14" s="83" t="e">
        <f t="shared" si="19"/>
        <v>#NUM!</v>
      </c>
      <c r="AE14" s="83" t="e">
        <f t="shared" si="20"/>
        <v>#NUM!</v>
      </c>
      <c r="AF14" s="83" t="e">
        <f t="shared" si="21"/>
        <v>#N/A</v>
      </c>
      <c r="AG14" s="83" t="e">
        <f t="shared" si="22"/>
        <v>#NUM!</v>
      </c>
      <c r="AH14" s="83" t="e">
        <f t="shared" si="23"/>
        <v>#NUM!</v>
      </c>
      <c r="AI14" s="83" t="e">
        <f t="shared" si="24"/>
        <v>#NUM!</v>
      </c>
      <c r="AJ14" s="83" t="e">
        <f t="shared" si="25"/>
        <v>#N/A</v>
      </c>
    </row>
    <row r="15" spans="1:36" ht="12.95" customHeight="1" x14ac:dyDescent="0.15">
      <c r="A15" s="82"/>
      <c r="B15" s="108"/>
      <c r="C15" s="108"/>
      <c r="D15" s="82"/>
      <c r="E15" s="82"/>
      <c r="F15" s="4" t="str">
        <f t="shared" si="0"/>
        <v/>
      </c>
      <c r="G15" s="82"/>
      <c r="H15" s="82"/>
      <c r="I15" s="82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108"/>
      <c r="C16" s="108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60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60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219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9</v>
      </c>
      <c r="D47" s="14">
        <f>COUNTIF(G4:G43,"*下層*")</f>
        <v>0</v>
      </c>
      <c r="E47" s="14">
        <f>COUNTA(A4:A43)</f>
        <v>9</v>
      </c>
      <c r="F47" s="10"/>
      <c r="G47" s="15">
        <f>C47*100</f>
        <v>900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23</v>
      </c>
      <c r="D49" s="14" t="str">
        <f>IF(D47&gt;0,ROUND(SUMIF(G4:G43,"*下層*",D4:D43)/D47,0),"")</f>
        <v/>
      </c>
      <c r="E49" s="14">
        <f>ROUND(SUM(D4:D43)/E47,0)</f>
        <v>23</v>
      </c>
      <c r="F49" s="13"/>
      <c r="G49" s="15">
        <f>C49</f>
        <v>23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3.0199999999999996</v>
      </c>
      <c r="D50" s="16">
        <f>SUMIF(G4:G43,"*下層*",F4:F43)</f>
        <v>0</v>
      </c>
      <c r="E50" s="4">
        <f>SUM(F4:F43)</f>
        <v>3.0199999999999996</v>
      </c>
      <c r="F50" s="13"/>
      <c r="G50" s="17">
        <f>C50*100</f>
        <v>301.99999999999994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形状比＝70、Sr＝21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23</v>
      </c>
      <c r="D56" s="14" t="str">
        <f>IF(D54&gt;0,ROUND(SUMIF(H4:H43,"▲",D4:D43)/D54,0),"")</f>
        <v/>
      </c>
      <c r="E56" s="14">
        <f>ROUND(SUMIF(H4:H43,"*",D4:D43)/E54,0)</f>
        <v>23</v>
      </c>
      <c r="F56" s="13"/>
      <c r="G56" s="15">
        <f>C56</f>
        <v>23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0.92</v>
      </c>
      <c r="D57" s="16">
        <f>SUMIF(H4:H43,"▲",F4:F43)</f>
        <v>0</v>
      </c>
      <c r="E57" s="16">
        <f>SUM(C57:D57)</f>
        <v>0.92</v>
      </c>
      <c r="F57" s="13"/>
      <c r="G57" s="19">
        <f>C57*100</f>
        <v>92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30.5</v>
      </c>
      <c r="D62" s="20" t="str">
        <f>IF(D47&gt;0,ROUND(D57/D50*100,1),"")</f>
        <v/>
      </c>
      <c r="E62" s="20">
        <f>ROUND(E57/E50*100,1)</f>
        <v>30.5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2.0999999999999996</v>
      </c>
      <c r="D69" s="16" t="str">
        <f>IF(D66&gt;0,D50-D57,"")</f>
        <v/>
      </c>
      <c r="E69" s="4">
        <f>SUM(C69:D69)</f>
        <v>2.0999999999999996</v>
      </c>
      <c r="F69" s="13"/>
      <c r="G69" s="17">
        <f>C69*100</f>
        <v>209.99999999999997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11" priority="16" stopIfTrue="1">
      <formula>AND(($H4="スギ"),(#REF!&lt;12))</formula>
    </cfRule>
  </conditionalFormatting>
  <conditionalFormatting sqref="L4:L43">
    <cfRule type="expression" dxfId="110" priority="15" stopIfTrue="1">
      <formula>AND(($H4="スギ"),(#REF!&lt;22),(#REF!&gt;=12))</formula>
    </cfRule>
  </conditionalFormatting>
  <conditionalFormatting sqref="M4:M43">
    <cfRule type="expression" dxfId="109" priority="14" stopIfTrue="1">
      <formula>AND(($H4="スギ"),(#REF!&lt;32),(#REF!&gt;=22))</formula>
    </cfRule>
  </conditionalFormatting>
  <conditionalFormatting sqref="N4:N43">
    <cfRule type="expression" dxfId="108" priority="13" stopIfTrue="1">
      <formula>AND(($H4="スギ"),(#REF!&lt;42),(#REF!&gt;=32))</formula>
    </cfRule>
  </conditionalFormatting>
  <conditionalFormatting sqref="U4:U43 Z4:AF43 AJ4:AJ43 O4:P43">
    <cfRule type="expression" dxfId="107" priority="12" stopIfTrue="1">
      <formula>AND(($H4="スギ"),(#REF!&gt;=42))</formula>
    </cfRule>
  </conditionalFormatting>
  <conditionalFormatting sqref="Q4:Q43 AA4:AA43">
    <cfRule type="expression" dxfId="106" priority="11" stopIfTrue="1">
      <formula>AND(($H4="ヒノキ"),(#REF!&lt;12))</formula>
    </cfRule>
  </conditionalFormatting>
  <conditionalFormatting sqref="R4:R43 AB4:AE43">
    <cfRule type="expression" dxfId="105" priority="10" stopIfTrue="1">
      <formula>AND(($H4="ヒノキ"),(#REF!&lt;22),(#REF!&gt;=12))</formula>
    </cfRule>
  </conditionalFormatting>
  <conditionalFormatting sqref="S4:S43">
    <cfRule type="expression" dxfId="104" priority="9" stopIfTrue="1">
      <formula>AND(($H4="ヒノキ"),(#REF!&lt;32),(#REF!&gt;=22))</formula>
    </cfRule>
  </conditionalFormatting>
  <conditionalFormatting sqref="T4:U43 Z4:AF43 AJ4:AJ43">
    <cfRule type="expression" dxfId="103" priority="8" stopIfTrue="1">
      <formula>AND(($H4="ヒノキ"),(#REF!&gt;=32))</formula>
    </cfRule>
  </conditionalFormatting>
  <conditionalFormatting sqref="V4:V43 AA4:AA43">
    <cfRule type="expression" dxfId="102" priority="7" stopIfTrue="1">
      <formula>AND(($H4="アカマツ"),(#REF!&lt;12))</formula>
    </cfRule>
  </conditionalFormatting>
  <conditionalFormatting sqref="W4:W43 AB4:AB43">
    <cfRule type="expression" dxfId="101" priority="6" stopIfTrue="1">
      <formula>AND(($H4="アカマツ"),(#REF!&lt;22),(#REF!&gt;=12))</formula>
    </cfRule>
  </conditionalFormatting>
  <conditionalFormatting sqref="X4:X43 AC4:AC43">
    <cfRule type="expression" dxfId="100" priority="5" stopIfTrue="1">
      <formula>AND(($H4="アカマツ"),(#REF!&lt;42),(#REF!&gt;=22))</formula>
    </cfRule>
  </conditionalFormatting>
  <conditionalFormatting sqref="Y4:AF43 AJ4:AJ43">
    <cfRule type="expression" dxfId="99" priority="4" stopIfTrue="1">
      <formula>AND(($H4="アカマツ"),(#REF!&gt;=42))</formula>
    </cfRule>
  </conditionalFormatting>
  <conditionalFormatting sqref="AG4:AG43">
    <cfRule type="expression" dxfId="98" priority="3" stopIfTrue="1">
      <formula>AND(($H4&lt;&gt;"スギ"),($H4&lt;&gt;"ヒノキ"),($H4&lt;&gt;"アカマツ"),(#REF!&lt;12))</formula>
    </cfRule>
  </conditionalFormatting>
  <conditionalFormatting sqref="AH4:AH43">
    <cfRule type="expression" dxfId="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B050"/>
  </sheetPr>
  <dimension ref="A1:AJ120"/>
  <sheetViews>
    <sheetView showGridLines="0" view="pageBreakPreview" topLeftCell="A25" zoomScaleNormal="85" zoomScaleSheetLayoutView="100" workbookViewId="0">
      <selection activeCell="I46" sqref="I46:I6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205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751</v>
      </c>
      <c r="B4" s="108" t="s">
        <v>54</v>
      </c>
      <c r="C4" s="108"/>
      <c r="D4" s="82">
        <v>20</v>
      </c>
      <c r="E4" s="82">
        <v>14</v>
      </c>
      <c r="F4" s="4">
        <f t="shared" ref="F4:F43" si="0">IF(D4&gt;0,IF(B4="スギ",P4,IF(B4="ヒノキ",U4,IF(B4="アカマツ",Z4,IF(B4="カラマツ",AF4,AJ4)))),"")</f>
        <v>0.22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</v>
      </c>
      <c r="L4" s="83">
        <f t="shared" ref="L4:L43" si="2">ROUND(10^(-5+0.73504+1.83346*LOG(D4)+1.06569*LOG(E4)),2)</f>
        <v>0.22</v>
      </c>
      <c r="M4" s="83">
        <f t="shared" ref="M4:M43" si="3">ROUND(10^(-5+0.71514+1.74357*LOG(D4)+1.17719*LOG(E4)),2)</f>
        <v>0.22</v>
      </c>
      <c r="N4" s="83">
        <f t="shared" ref="N4:N43" si="4">ROUND(10^(-5+0.82956+1.76381*LOG(D4)+1.06412*LOG(E4)),2)</f>
        <v>0.22</v>
      </c>
      <c r="O4" s="83">
        <f t="shared" ref="O4:O43" si="5">ROUND(10^(-5+0.88226+1.79204*LOG(D4)+0.99303*LOG(E4)),2)</f>
        <v>0.22</v>
      </c>
      <c r="P4" s="83">
        <f>HLOOKUP($D4,K$3:O$43,MATCH($A4,$A$3:$A$43,0),1)</f>
        <v>0.22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83">
        <f t="shared" ref="R4:R43" si="7">ROUND(10^(1.905709*LOG(D4)+1.011385*LOG(E4)-4.293729),2)</f>
        <v>0.22</v>
      </c>
      <c r="S4" s="83">
        <f t="shared" ref="S4:S43" si="8">ROUND(10^(1.771888*LOG(D4)+1.138415*LOG(E4)-4.271259),2)</f>
        <v>0.22</v>
      </c>
      <c r="T4" s="83">
        <f t="shared" ref="T4:T43" si="9">ROUND(10^(1.671519*LOG(D4)+1.363617*LOG(E4)-4.404407),2)</f>
        <v>0.22</v>
      </c>
      <c r="U4" s="83">
        <f t="shared" ref="U4:U43" si="10">HLOOKUP($D4,Q$3:T$43,MATCH($A4,$A$3:$A$43,0),1)</f>
        <v>0.22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83">
        <f t="shared" ref="W4:W43" si="12">ROUND(10^(-4.155639+1.847898*LOG(D4)+0.951955*LOG(E4)),2)</f>
        <v>0.22</v>
      </c>
      <c r="X4" s="83">
        <f t="shared" ref="X4:X43" si="13">ROUND(10^(-4.194535+1.804172*LOG(D4)+1.034248*LOG(E4)),2)</f>
        <v>0.22</v>
      </c>
      <c r="Y4" s="83">
        <f t="shared" ref="Y4:Y43" si="14">ROUND(10^(-4.42347+2.006485*LOG(D4)+0.967757*LOG(E4)),2)</f>
        <v>0.2</v>
      </c>
      <c r="Z4" s="83">
        <f t="shared" ref="Z4:Z43" si="15">HLOOKUP($D4,V$3:Y$43,MATCH($A4,$A$3:$A$43,0),1)</f>
        <v>0.22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83">
        <f t="shared" ref="AB4:AB43" si="17">ROUND(10^(1.979213*LOG(D4)+0.998347*LOG(E4)-4.369281),2)</f>
        <v>0.22</v>
      </c>
      <c r="AC4" s="83">
        <f t="shared" ref="AC4:AC43" si="18">ROUND(10^(1.904401*LOG(D4)+1.062478*LOG(E4)-4.348104),2)</f>
        <v>0.22</v>
      </c>
      <c r="AD4" s="83">
        <f t="shared" ref="AD4:AD43" si="19">ROUND(10^(1.640825*LOG(D4)+1.080387*LOG(E4)-3.976731),2)</f>
        <v>0.25</v>
      </c>
      <c r="AE4" s="83">
        <f t="shared" ref="AE4:AE43" si="20">ROUND(10^(1.90887*LOG(D4)+1.088002*LOG(E4)-4.431495),2)</f>
        <v>0.2</v>
      </c>
      <c r="AF4" s="83">
        <f t="shared" ref="AF4:AF43" si="21">HLOOKUP($D4,AA$3:AE$43,MATCH($A4,$A$3:$A$43,0),1)</f>
        <v>0.22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83">
        <f t="shared" ref="AH4:AH43" si="23">ROUND(10^(1.93813902*LOG(D4)+0.96697002*LOG(E4)-4.32216295),2)</f>
        <v>0.2</v>
      </c>
      <c r="AI4" s="83">
        <f t="shared" ref="AI4:AI43" si="24">ROUND(10^(1.82464098*LOG(D4)+0.97625989*LOG(E4)-4.15096808),2)</f>
        <v>0.22</v>
      </c>
      <c r="AJ4" s="83">
        <f t="shared" ref="AJ4:AJ43" si="25">HLOOKUP($D4,AG$3:AI$43,MATCH($A4,$A$3:$A$43,0),1)</f>
        <v>0.2</v>
      </c>
    </row>
    <row r="5" spans="1:36" ht="12.95" customHeight="1" x14ac:dyDescent="0.15">
      <c r="A5" s="82">
        <v>752</v>
      </c>
      <c r="B5" s="108" t="s">
        <v>54</v>
      </c>
      <c r="C5" s="108"/>
      <c r="D5" s="82">
        <v>18</v>
      </c>
      <c r="E5" s="82">
        <v>13</v>
      </c>
      <c r="F5" s="4">
        <f t="shared" si="0"/>
        <v>0.17</v>
      </c>
      <c r="G5" s="5"/>
      <c r="H5" s="82" t="s">
        <v>65</v>
      </c>
      <c r="I5" s="82" t="s">
        <v>299</v>
      </c>
      <c r="J5" s="1" t="s">
        <v>15</v>
      </c>
      <c r="K5" s="83">
        <f t="shared" si="1"/>
        <v>0.16</v>
      </c>
      <c r="L5" s="83">
        <f t="shared" si="2"/>
        <v>0.17</v>
      </c>
      <c r="M5" s="83">
        <f t="shared" si="3"/>
        <v>0.16</v>
      </c>
      <c r="N5" s="83">
        <f t="shared" si="4"/>
        <v>0.17</v>
      </c>
      <c r="O5" s="83">
        <f t="shared" si="5"/>
        <v>0.17</v>
      </c>
      <c r="P5" s="83">
        <f t="shared" ref="P5:P43" si="26">HLOOKUP($D5,K$3:O$43,MATCH(A5,$A$3:$A$43,0),1)</f>
        <v>0.17</v>
      </c>
      <c r="Q5" s="83">
        <f t="shared" si="6"/>
        <v>0.16</v>
      </c>
      <c r="R5" s="83">
        <f t="shared" si="7"/>
        <v>0.17</v>
      </c>
      <c r="S5" s="83">
        <f t="shared" si="8"/>
        <v>0.17</v>
      </c>
      <c r="T5" s="83">
        <f t="shared" si="9"/>
        <v>0.16</v>
      </c>
      <c r="U5" s="83">
        <f t="shared" si="10"/>
        <v>0.17</v>
      </c>
      <c r="V5" s="83">
        <f t="shared" si="11"/>
        <v>0.18</v>
      </c>
      <c r="W5" s="83">
        <f t="shared" si="12"/>
        <v>0.17</v>
      </c>
      <c r="X5" s="83">
        <f t="shared" si="13"/>
        <v>0.17</v>
      </c>
      <c r="Y5" s="83">
        <f t="shared" si="14"/>
        <v>0.15</v>
      </c>
      <c r="Z5" s="83">
        <f t="shared" si="15"/>
        <v>0.17</v>
      </c>
      <c r="AA5" s="83">
        <f t="shared" si="16"/>
        <v>0.15</v>
      </c>
      <c r="AB5" s="83">
        <f t="shared" si="17"/>
        <v>0.17</v>
      </c>
      <c r="AC5" s="83">
        <f t="shared" si="18"/>
        <v>0.17</v>
      </c>
      <c r="AD5" s="83">
        <f t="shared" si="19"/>
        <v>0.19</v>
      </c>
      <c r="AE5" s="83">
        <f t="shared" si="20"/>
        <v>0.15</v>
      </c>
      <c r="AF5" s="83">
        <f t="shared" si="21"/>
        <v>0.17</v>
      </c>
      <c r="AG5" s="83">
        <f t="shared" si="22"/>
        <v>0.15</v>
      </c>
      <c r="AH5" s="83">
        <f t="shared" si="23"/>
        <v>0.15</v>
      </c>
      <c r="AI5" s="83">
        <f t="shared" si="24"/>
        <v>0.17</v>
      </c>
      <c r="AJ5" s="83">
        <f t="shared" si="25"/>
        <v>0.15</v>
      </c>
    </row>
    <row r="6" spans="1:36" ht="12.95" customHeight="1" x14ac:dyDescent="0.15">
      <c r="A6" s="82">
        <v>753</v>
      </c>
      <c r="B6" s="108" t="s">
        <v>54</v>
      </c>
      <c r="C6" s="108"/>
      <c r="D6" s="82">
        <v>22</v>
      </c>
      <c r="E6" s="82">
        <v>15</v>
      </c>
      <c r="F6" s="4">
        <f t="shared" si="0"/>
        <v>0.28000000000000003</v>
      </c>
      <c r="G6" s="82"/>
      <c r="H6" s="82"/>
      <c r="I6" s="82"/>
      <c r="J6" s="1" t="s">
        <v>15</v>
      </c>
      <c r="K6" s="83">
        <f t="shared" si="1"/>
        <v>0.26</v>
      </c>
      <c r="L6" s="83">
        <f t="shared" si="2"/>
        <v>0.28000000000000003</v>
      </c>
      <c r="M6" s="83">
        <f t="shared" si="3"/>
        <v>0.28000000000000003</v>
      </c>
      <c r="N6" s="83">
        <f t="shared" si="4"/>
        <v>0.28000000000000003</v>
      </c>
      <c r="O6" s="83">
        <f t="shared" si="5"/>
        <v>0.28999999999999998</v>
      </c>
      <c r="P6" s="83">
        <f t="shared" si="26"/>
        <v>0.28000000000000003</v>
      </c>
      <c r="Q6" s="83">
        <f t="shared" si="6"/>
        <v>0.26</v>
      </c>
      <c r="R6" s="83">
        <f t="shared" si="7"/>
        <v>0.28000000000000003</v>
      </c>
      <c r="S6" s="83">
        <f t="shared" si="8"/>
        <v>0.28000000000000003</v>
      </c>
      <c r="T6" s="83">
        <f t="shared" si="9"/>
        <v>0.28000000000000003</v>
      </c>
      <c r="U6" s="83">
        <f t="shared" si="10"/>
        <v>0.28000000000000003</v>
      </c>
      <c r="V6" s="83">
        <f t="shared" si="11"/>
        <v>0.3</v>
      </c>
      <c r="W6" s="83">
        <f t="shared" si="12"/>
        <v>0.28000000000000003</v>
      </c>
      <c r="X6" s="83">
        <f t="shared" si="13"/>
        <v>0.28000000000000003</v>
      </c>
      <c r="Y6" s="83">
        <f t="shared" si="14"/>
        <v>0.26</v>
      </c>
      <c r="Z6" s="83">
        <f t="shared" si="15"/>
        <v>0.28000000000000003</v>
      </c>
      <c r="AA6" s="83">
        <f t="shared" si="16"/>
        <v>0.25</v>
      </c>
      <c r="AB6" s="83">
        <f t="shared" si="17"/>
        <v>0.28999999999999998</v>
      </c>
      <c r="AC6" s="83">
        <f t="shared" si="18"/>
        <v>0.28999999999999998</v>
      </c>
      <c r="AD6" s="83">
        <f t="shared" si="19"/>
        <v>0.31</v>
      </c>
      <c r="AE6" s="83">
        <f t="shared" si="20"/>
        <v>0.26</v>
      </c>
      <c r="AF6" s="83">
        <f t="shared" si="21"/>
        <v>0.28999999999999998</v>
      </c>
      <c r="AG6" s="83">
        <f t="shared" si="22"/>
        <v>0.25</v>
      </c>
      <c r="AH6" s="83">
        <f t="shared" si="23"/>
        <v>0.26</v>
      </c>
      <c r="AI6" s="83">
        <f t="shared" si="24"/>
        <v>0.28000000000000003</v>
      </c>
      <c r="AJ6" s="83">
        <f t="shared" si="25"/>
        <v>0.26</v>
      </c>
    </row>
    <row r="7" spans="1:36" ht="12.95" customHeight="1" x14ac:dyDescent="0.15">
      <c r="A7" s="82">
        <v>754</v>
      </c>
      <c r="B7" s="108" t="s">
        <v>54</v>
      </c>
      <c r="C7" s="108"/>
      <c r="D7" s="82">
        <v>22</v>
      </c>
      <c r="E7" s="82">
        <v>14</v>
      </c>
      <c r="F7" s="4">
        <f t="shared" si="0"/>
        <v>0.25</v>
      </c>
      <c r="G7" s="5"/>
      <c r="H7" s="82"/>
      <c r="I7" s="82"/>
      <c r="J7" s="1" t="s">
        <v>15</v>
      </c>
      <c r="K7" s="83">
        <f t="shared" si="1"/>
        <v>0.24</v>
      </c>
      <c r="L7" s="83">
        <f t="shared" si="2"/>
        <v>0.26</v>
      </c>
      <c r="M7" s="83">
        <f t="shared" si="3"/>
        <v>0.25</v>
      </c>
      <c r="N7" s="83">
        <f t="shared" si="4"/>
        <v>0.26</v>
      </c>
      <c r="O7" s="83">
        <f t="shared" si="5"/>
        <v>0.27</v>
      </c>
      <c r="P7" s="83">
        <f t="shared" si="26"/>
        <v>0.25</v>
      </c>
      <c r="Q7" s="83">
        <f t="shared" si="6"/>
        <v>0.24</v>
      </c>
      <c r="R7" s="83">
        <f t="shared" si="7"/>
        <v>0.27</v>
      </c>
      <c r="S7" s="83">
        <f t="shared" si="8"/>
        <v>0.26</v>
      </c>
      <c r="T7" s="83">
        <f t="shared" si="9"/>
        <v>0.25</v>
      </c>
      <c r="U7" s="83">
        <f t="shared" si="10"/>
        <v>0.26</v>
      </c>
      <c r="V7" s="83">
        <f t="shared" si="11"/>
        <v>0.28000000000000003</v>
      </c>
      <c r="W7" s="83">
        <f t="shared" si="12"/>
        <v>0.26</v>
      </c>
      <c r="X7" s="83">
        <f t="shared" si="13"/>
        <v>0.26</v>
      </c>
      <c r="Y7" s="83">
        <f t="shared" si="14"/>
        <v>0.24</v>
      </c>
      <c r="Z7" s="83">
        <f t="shared" si="15"/>
        <v>0.26</v>
      </c>
      <c r="AA7" s="83">
        <f t="shared" si="16"/>
        <v>0.23</v>
      </c>
      <c r="AB7" s="83">
        <f t="shared" si="17"/>
        <v>0.27</v>
      </c>
      <c r="AC7" s="83">
        <f t="shared" si="18"/>
        <v>0.27</v>
      </c>
      <c r="AD7" s="83">
        <f t="shared" si="19"/>
        <v>0.28999999999999998</v>
      </c>
      <c r="AE7" s="83">
        <f t="shared" si="20"/>
        <v>0.24</v>
      </c>
      <c r="AF7" s="83">
        <f t="shared" si="21"/>
        <v>0.27</v>
      </c>
      <c r="AG7" s="83">
        <f t="shared" si="22"/>
        <v>0.24</v>
      </c>
      <c r="AH7" s="83">
        <f t="shared" si="23"/>
        <v>0.24</v>
      </c>
      <c r="AI7" s="83">
        <f t="shared" si="24"/>
        <v>0.26</v>
      </c>
      <c r="AJ7" s="83">
        <f t="shared" si="25"/>
        <v>0.24</v>
      </c>
    </row>
    <row r="8" spans="1:36" ht="12.95" customHeight="1" x14ac:dyDescent="0.15">
      <c r="A8" s="82">
        <v>755</v>
      </c>
      <c r="B8" s="108" t="s">
        <v>54</v>
      </c>
      <c r="C8" s="108"/>
      <c r="D8" s="82">
        <v>16</v>
      </c>
      <c r="E8" s="82">
        <v>12</v>
      </c>
      <c r="F8" s="4">
        <f t="shared" si="0"/>
        <v>0.12</v>
      </c>
      <c r="G8" s="82"/>
      <c r="H8" s="82" t="s">
        <v>65</v>
      </c>
      <c r="I8" s="82" t="s">
        <v>299</v>
      </c>
      <c r="J8" s="1" t="s">
        <v>15</v>
      </c>
      <c r="K8" s="83">
        <f t="shared" si="1"/>
        <v>0.12</v>
      </c>
      <c r="L8" s="83">
        <f t="shared" si="2"/>
        <v>0.12</v>
      </c>
      <c r="M8" s="83">
        <f t="shared" si="3"/>
        <v>0.12</v>
      </c>
      <c r="N8" s="83">
        <f t="shared" si="4"/>
        <v>0.13</v>
      </c>
      <c r="O8" s="83">
        <f t="shared" si="5"/>
        <v>0.13</v>
      </c>
      <c r="P8" s="83">
        <f t="shared" si="26"/>
        <v>0.12</v>
      </c>
      <c r="Q8" s="83">
        <f t="shared" si="6"/>
        <v>0.12</v>
      </c>
      <c r="R8" s="83">
        <f t="shared" si="7"/>
        <v>0.12</v>
      </c>
      <c r="S8" s="83">
        <f t="shared" si="8"/>
        <v>0.12</v>
      </c>
      <c r="T8" s="83">
        <f t="shared" si="9"/>
        <v>0.12</v>
      </c>
      <c r="U8" s="83">
        <f t="shared" si="10"/>
        <v>0.12</v>
      </c>
      <c r="V8" s="83">
        <f t="shared" si="11"/>
        <v>0.13</v>
      </c>
      <c r="W8" s="83">
        <f t="shared" si="12"/>
        <v>0.12</v>
      </c>
      <c r="X8" s="83">
        <f t="shared" si="13"/>
        <v>0.12</v>
      </c>
      <c r="Y8" s="83">
        <f t="shared" si="14"/>
        <v>0.11</v>
      </c>
      <c r="Z8" s="83">
        <f t="shared" si="15"/>
        <v>0.12</v>
      </c>
      <c r="AA8" s="83">
        <f t="shared" si="16"/>
        <v>0.11</v>
      </c>
      <c r="AB8" s="83">
        <f t="shared" si="17"/>
        <v>0.12</v>
      </c>
      <c r="AC8" s="83">
        <f t="shared" si="18"/>
        <v>0.12</v>
      </c>
      <c r="AD8" s="83">
        <f t="shared" si="19"/>
        <v>0.15</v>
      </c>
      <c r="AE8" s="83">
        <f t="shared" si="20"/>
        <v>0.11</v>
      </c>
      <c r="AF8" s="83">
        <f t="shared" si="21"/>
        <v>0.12</v>
      </c>
      <c r="AG8" s="83">
        <f t="shared" si="22"/>
        <v>0.11</v>
      </c>
      <c r="AH8" s="83">
        <f t="shared" si="23"/>
        <v>0.11</v>
      </c>
      <c r="AI8" s="83">
        <f t="shared" si="24"/>
        <v>0.13</v>
      </c>
      <c r="AJ8" s="83">
        <f t="shared" si="25"/>
        <v>0.11</v>
      </c>
    </row>
    <row r="9" spans="1:36" ht="12.95" customHeight="1" x14ac:dyDescent="0.15">
      <c r="A9" s="82">
        <v>756</v>
      </c>
      <c r="B9" s="108" t="s">
        <v>54</v>
      </c>
      <c r="C9" s="108"/>
      <c r="D9" s="82">
        <v>12</v>
      </c>
      <c r="E9" s="82">
        <v>7</v>
      </c>
      <c r="F9" s="4">
        <f t="shared" si="0"/>
        <v>0.04</v>
      </c>
      <c r="G9" s="5" t="s">
        <v>82</v>
      </c>
      <c r="H9" s="82" t="s">
        <v>65</v>
      </c>
      <c r="I9" s="5" t="s">
        <v>82</v>
      </c>
      <c r="J9" s="1" t="s">
        <v>15</v>
      </c>
      <c r="K9" s="83">
        <f t="shared" si="1"/>
        <v>0.04</v>
      </c>
      <c r="L9" s="83">
        <f t="shared" si="2"/>
        <v>0.04</v>
      </c>
      <c r="M9" s="83">
        <f t="shared" si="3"/>
        <v>0.04</v>
      </c>
      <c r="N9" s="83">
        <f t="shared" si="4"/>
        <v>0.04</v>
      </c>
      <c r="O9" s="83">
        <f t="shared" si="5"/>
        <v>0.05</v>
      </c>
      <c r="P9" s="83">
        <f t="shared" si="26"/>
        <v>0.04</v>
      </c>
      <c r="Q9" s="83">
        <f t="shared" si="6"/>
        <v>0.04</v>
      </c>
      <c r="R9" s="83">
        <f t="shared" si="7"/>
        <v>0.04</v>
      </c>
      <c r="S9" s="83">
        <f t="shared" si="8"/>
        <v>0.04</v>
      </c>
      <c r="T9" s="83">
        <f t="shared" si="9"/>
        <v>0.04</v>
      </c>
      <c r="U9" s="83">
        <f t="shared" si="10"/>
        <v>0.04</v>
      </c>
      <c r="V9" s="83">
        <f t="shared" si="11"/>
        <v>0.04</v>
      </c>
      <c r="W9" s="83">
        <f t="shared" si="12"/>
        <v>0.04</v>
      </c>
      <c r="X9" s="83">
        <f t="shared" si="13"/>
        <v>0.04</v>
      </c>
      <c r="Y9" s="83">
        <f t="shared" si="14"/>
        <v>0.04</v>
      </c>
      <c r="Z9" s="83">
        <f t="shared" si="15"/>
        <v>0.04</v>
      </c>
      <c r="AA9" s="83">
        <f t="shared" si="16"/>
        <v>0.04</v>
      </c>
      <c r="AB9" s="83">
        <f t="shared" si="17"/>
        <v>0.04</v>
      </c>
      <c r="AC9" s="83">
        <f t="shared" si="18"/>
        <v>0.04</v>
      </c>
      <c r="AD9" s="83">
        <f t="shared" si="19"/>
        <v>0.05</v>
      </c>
      <c r="AE9" s="83">
        <f t="shared" si="20"/>
        <v>0.04</v>
      </c>
      <c r="AF9" s="83">
        <f t="shared" si="21"/>
        <v>0.04</v>
      </c>
      <c r="AG9" s="83">
        <f t="shared" si="22"/>
        <v>0.04</v>
      </c>
      <c r="AH9" s="83">
        <f t="shared" si="23"/>
        <v>0.04</v>
      </c>
      <c r="AI9" s="83">
        <f t="shared" si="24"/>
        <v>0.04</v>
      </c>
      <c r="AJ9" s="83">
        <f t="shared" si="25"/>
        <v>0.04</v>
      </c>
    </row>
    <row r="10" spans="1:36" ht="12.95" customHeight="1" x14ac:dyDescent="0.15">
      <c r="A10" s="82">
        <v>757</v>
      </c>
      <c r="B10" s="108" t="s">
        <v>54</v>
      </c>
      <c r="C10" s="108"/>
      <c r="D10" s="82">
        <v>16</v>
      </c>
      <c r="E10" s="82">
        <v>13</v>
      </c>
      <c r="F10" s="4">
        <f t="shared" si="0"/>
        <v>0.13</v>
      </c>
      <c r="G10" s="5"/>
      <c r="H10" s="82"/>
      <c r="I10" s="82"/>
      <c r="J10" s="1" t="s">
        <v>15</v>
      </c>
      <c r="K10" s="83">
        <f t="shared" si="1"/>
        <v>0.13</v>
      </c>
      <c r="L10" s="83">
        <f t="shared" si="2"/>
        <v>0.13</v>
      </c>
      <c r="M10" s="83">
        <f t="shared" si="3"/>
        <v>0.13</v>
      </c>
      <c r="N10" s="83">
        <f t="shared" si="4"/>
        <v>0.14000000000000001</v>
      </c>
      <c r="O10" s="83">
        <f t="shared" si="5"/>
        <v>0.14000000000000001</v>
      </c>
      <c r="P10" s="83">
        <f t="shared" si="26"/>
        <v>0.13</v>
      </c>
      <c r="Q10" s="83">
        <f t="shared" si="6"/>
        <v>0.13</v>
      </c>
      <c r="R10" s="83">
        <f t="shared" si="7"/>
        <v>0.13</v>
      </c>
      <c r="S10" s="83">
        <f t="shared" si="8"/>
        <v>0.14000000000000001</v>
      </c>
      <c r="T10" s="83">
        <f t="shared" si="9"/>
        <v>0.13</v>
      </c>
      <c r="U10" s="83">
        <f t="shared" si="10"/>
        <v>0.13</v>
      </c>
      <c r="V10" s="83">
        <f t="shared" si="11"/>
        <v>0.14000000000000001</v>
      </c>
      <c r="W10" s="83">
        <f t="shared" si="12"/>
        <v>0.13</v>
      </c>
      <c r="X10" s="83">
        <f t="shared" si="13"/>
        <v>0.13</v>
      </c>
      <c r="Y10" s="83">
        <f t="shared" si="14"/>
        <v>0.12</v>
      </c>
      <c r="Z10" s="83">
        <f t="shared" si="15"/>
        <v>0.13</v>
      </c>
      <c r="AA10" s="83">
        <f t="shared" si="16"/>
        <v>0.12</v>
      </c>
      <c r="AB10" s="83">
        <f t="shared" si="17"/>
        <v>0.13</v>
      </c>
      <c r="AC10" s="83">
        <f t="shared" si="18"/>
        <v>0.13</v>
      </c>
      <c r="AD10" s="83">
        <f t="shared" si="19"/>
        <v>0.16</v>
      </c>
      <c r="AE10" s="83">
        <f t="shared" si="20"/>
        <v>0.12</v>
      </c>
      <c r="AF10" s="83">
        <f t="shared" si="21"/>
        <v>0.13</v>
      </c>
      <c r="AG10" s="83">
        <f t="shared" si="22"/>
        <v>0.12</v>
      </c>
      <c r="AH10" s="83">
        <f t="shared" si="23"/>
        <v>0.12</v>
      </c>
      <c r="AI10" s="83">
        <f t="shared" si="24"/>
        <v>0.14000000000000001</v>
      </c>
      <c r="AJ10" s="83">
        <f t="shared" si="25"/>
        <v>0.12</v>
      </c>
    </row>
    <row r="11" spans="1:36" ht="12.95" customHeight="1" x14ac:dyDescent="0.15">
      <c r="A11" s="82">
        <v>758</v>
      </c>
      <c r="B11" s="108" t="s">
        <v>54</v>
      </c>
      <c r="C11" s="108"/>
      <c r="D11" s="82">
        <v>12</v>
      </c>
      <c r="E11" s="82">
        <v>8</v>
      </c>
      <c r="F11" s="4">
        <f t="shared" si="0"/>
        <v>0.05</v>
      </c>
      <c r="G11" s="5" t="s">
        <v>72</v>
      </c>
      <c r="H11" s="82" t="s">
        <v>65</v>
      </c>
      <c r="I11" s="5" t="s">
        <v>72</v>
      </c>
      <c r="J11" s="1" t="s">
        <v>15</v>
      </c>
      <c r="K11" s="83">
        <f t="shared" si="1"/>
        <v>0.05</v>
      </c>
      <c r="L11" s="83">
        <f t="shared" si="2"/>
        <v>0.05</v>
      </c>
      <c r="M11" s="83">
        <f t="shared" si="3"/>
        <v>0.05</v>
      </c>
      <c r="N11" s="83">
        <f t="shared" si="4"/>
        <v>0.05</v>
      </c>
      <c r="O11" s="83">
        <f t="shared" si="5"/>
        <v>0.05</v>
      </c>
      <c r="P11" s="83">
        <f t="shared" si="26"/>
        <v>0.05</v>
      </c>
      <c r="Q11" s="83">
        <f t="shared" si="6"/>
        <v>0.05</v>
      </c>
      <c r="R11" s="83">
        <f t="shared" si="7"/>
        <v>0.05</v>
      </c>
      <c r="S11" s="83">
        <f t="shared" si="8"/>
        <v>0.05</v>
      </c>
      <c r="T11" s="83">
        <f t="shared" si="9"/>
        <v>0.04</v>
      </c>
      <c r="U11" s="83">
        <f t="shared" si="10"/>
        <v>0.05</v>
      </c>
      <c r="V11" s="83">
        <f t="shared" si="11"/>
        <v>0.05</v>
      </c>
      <c r="W11" s="83">
        <f t="shared" si="12"/>
        <v>0.05</v>
      </c>
      <c r="X11" s="83">
        <f t="shared" si="13"/>
        <v>0.05</v>
      </c>
      <c r="Y11" s="83">
        <f t="shared" si="14"/>
        <v>0.04</v>
      </c>
      <c r="Z11" s="83">
        <f t="shared" si="15"/>
        <v>0.05</v>
      </c>
      <c r="AA11" s="83">
        <f t="shared" si="16"/>
        <v>0.05</v>
      </c>
      <c r="AB11" s="83">
        <f t="shared" si="17"/>
        <v>0.05</v>
      </c>
      <c r="AC11" s="83">
        <f t="shared" si="18"/>
        <v>0.05</v>
      </c>
      <c r="AD11" s="83">
        <f t="shared" si="19"/>
        <v>0.06</v>
      </c>
      <c r="AE11" s="83">
        <f t="shared" si="20"/>
        <v>0.04</v>
      </c>
      <c r="AF11" s="83">
        <f t="shared" si="21"/>
        <v>0.05</v>
      </c>
      <c r="AG11" s="83">
        <f t="shared" si="22"/>
        <v>0.05</v>
      </c>
      <c r="AH11" s="83">
        <f t="shared" si="23"/>
        <v>0.04</v>
      </c>
      <c r="AI11" s="83">
        <f t="shared" si="24"/>
        <v>0.05</v>
      </c>
      <c r="AJ11" s="83">
        <f t="shared" si="25"/>
        <v>0.04</v>
      </c>
    </row>
    <row r="12" spans="1:36" ht="12.95" customHeight="1" x14ac:dyDescent="0.15">
      <c r="A12" s="82">
        <v>759</v>
      </c>
      <c r="B12" s="108" t="s">
        <v>54</v>
      </c>
      <c r="C12" s="108"/>
      <c r="D12" s="82">
        <v>22</v>
      </c>
      <c r="E12" s="82">
        <v>12</v>
      </c>
      <c r="F12" s="4">
        <f t="shared" si="0"/>
        <v>0.21</v>
      </c>
      <c r="G12" s="5"/>
      <c r="H12" s="82"/>
      <c r="I12" s="82"/>
      <c r="J12" s="1" t="s">
        <v>15</v>
      </c>
      <c r="K12" s="83">
        <f t="shared" si="1"/>
        <v>0.21</v>
      </c>
      <c r="L12" s="83">
        <f t="shared" si="2"/>
        <v>0.22</v>
      </c>
      <c r="M12" s="83">
        <f t="shared" si="3"/>
        <v>0.21</v>
      </c>
      <c r="N12" s="83">
        <f t="shared" si="4"/>
        <v>0.22</v>
      </c>
      <c r="O12" s="83">
        <f t="shared" si="5"/>
        <v>0.23</v>
      </c>
      <c r="P12" s="83">
        <f t="shared" si="26"/>
        <v>0.21</v>
      </c>
      <c r="Q12" s="83">
        <f t="shared" si="6"/>
        <v>0.21</v>
      </c>
      <c r="R12" s="83">
        <f t="shared" si="7"/>
        <v>0.23</v>
      </c>
      <c r="S12" s="83">
        <f t="shared" si="8"/>
        <v>0.22</v>
      </c>
      <c r="T12" s="83">
        <f t="shared" si="9"/>
        <v>0.2</v>
      </c>
      <c r="U12" s="83">
        <f t="shared" si="10"/>
        <v>0.22</v>
      </c>
      <c r="V12" s="83">
        <f t="shared" si="11"/>
        <v>0.24</v>
      </c>
      <c r="W12" s="83">
        <f t="shared" si="12"/>
        <v>0.23</v>
      </c>
      <c r="X12" s="83">
        <f t="shared" si="13"/>
        <v>0.22</v>
      </c>
      <c r="Y12" s="83">
        <f t="shared" si="14"/>
        <v>0.21</v>
      </c>
      <c r="Z12" s="83">
        <f t="shared" si="15"/>
        <v>0.22</v>
      </c>
      <c r="AA12" s="83">
        <f t="shared" si="16"/>
        <v>0.2</v>
      </c>
      <c r="AB12" s="83">
        <f t="shared" si="17"/>
        <v>0.23</v>
      </c>
      <c r="AC12" s="83">
        <f t="shared" si="18"/>
        <v>0.23</v>
      </c>
      <c r="AD12" s="83">
        <f t="shared" si="19"/>
        <v>0.25</v>
      </c>
      <c r="AE12" s="83">
        <f t="shared" si="20"/>
        <v>0.2</v>
      </c>
      <c r="AF12" s="83">
        <f t="shared" si="21"/>
        <v>0.23</v>
      </c>
      <c r="AG12" s="83">
        <f t="shared" si="22"/>
        <v>0.21</v>
      </c>
      <c r="AH12" s="83">
        <f t="shared" si="23"/>
        <v>0.21</v>
      </c>
      <c r="AI12" s="83">
        <f t="shared" si="24"/>
        <v>0.22</v>
      </c>
      <c r="AJ12" s="83">
        <f t="shared" si="25"/>
        <v>0.21</v>
      </c>
    </row>
    <row r="13" spans="1:36" ht="12.95" customHeight="1" x14ac:dyDescent="0.15">
      <c r="A13" s="82">
        <v>760</v>
      </c>
      <c r="B13" s="108" t="s">
        <v>54</v>
      </c>
      <c r="C13" s="108"/>
      <c r="D13" s="82">
        <v>14</v>
      </c>
      <c r="E13" s="82">
        <v>12</v>
      </c>
      <c r="F13" s="4">
        <f t="shared" si="0"/>
        <v>0.1</v>
      </c>
      <c r="G13" s="5" t="s">
        <v>72</v>
      </c>
      <c r="H13" s="82" t="s">
        <v>65</v>
      </c>
      <c r="I13" s="5" t="s">
        <v>72</v>
      </c>
      <c r="J13" s="1" t="s">
        <v>15</v>
      </c>
      <c r="K13" s="83">
        <f t="shared" si="1"/>
        <v>0.09</v>
      </c>
      <c r="L13" s="83">
        <f t="shared" si="2"/>
        <v>0.1</v>
      </c>
      <c r="M13" s="83">
        <f t="shared" si="3"/>
        <v>0.1</v>
      </c>
      <c r="N13" s="83">
        <f t="shared" si="4"/>
        <v>0.1</v>
      </c>
      <c r="O13" s="83">
        <f t="shared" si="5"/>
        <v>0.1</v>
      </c>
      <c r="P13" s="83">
        <f t="shared" si="26"/>
        <v>0.1</v>
      </c>
      <c r="Q13" s="83">
        <f t="shared" si="6"/>
        <v>0.09</v>
      </c>
      <c r="R13" s="83">
        <f t="shared" si="7"/>
        <v>0.1</v>
      </c>
      <c r="S13" s="83">
        <f t="shared" si="8"/>
        <v>0.1</v>
      </c>
      <c r="T13" s="83">
        <f t="shared" si="9"/>
        <v>0.1</v>
      </c>
      <c r="U13" s="83">
        <f t="shared" si="10"/>
        <v>0.1</v>
      </c>
      <c r="V13" s="83">
        <f t="shared" si="11"/>
        <v>0.1</v>
      </c>
      <c r="W13" s="83">
        <f t="shared" si="12"/>
        <v>0.1</v>
      </c>
      <c r="X13" s="83">
        <f t="shared" si="13"/>
        <v>0.1</v>
      </c>
      <c r="Y13" s="83">
        <f t="shared" si="14"/>
        <v>0.08</v>
      </c>
      <c r="Z13" s="83">
        <f t="shared" si="15"/>
        <v>0.1</v>
      </c>
      <c r="AA13" s="83">
        <f t="shared" si="16"/>
        <v>0.09</v>
      </c>
      <c r="AB13" s="83">
        <f t="shared" si="17"/>
        <v>0.09</v>
      </c>
      <c r="AC13" s="83">
        <f t="shared" si="18"/>
        <v>0.1</v>
      </c>
      <c r="AD13" s="83">
        <f t="shared" si="19"/>
        <v>0.12</v>
      </c>
      <c r="AE13" s="83">
        <f t="shared" si="20"/>
        <v>0.09</v>
      </c>
      <c r="AF13" s="83">
        <f t="shared" si="21"/>
        <v>0.09</v>
      </c>
      <c r="AG13" s="83">
        <f t="shared" si="22"/>
        <v>0.09</v>
      </c>
      <c r="AH13" s="83">
        <f t="shared" si="23"/>
        <v>0.09</v>
      </c>
      <c r="AI13" s="83">
        <f t="shared" si="24"/>
        <v>0.1</v>
      </c>
      <c r="AJ13" s="83">
        <f t="shared" si="25"/>
        <v>0.09</v>
      </c>
    </row>
    <row r="14" spans="1:36" ht="12.95" customHeight="1" x14ac:dyDescent="0.15">
      <c r="A14" s="82">
        <v>761</v>
      </c>
      <c r="B14" s="108" t="s">
        <v>54</v>
      </c>
      <c r="C14" s="108"/>
      <c r="D14" s="82">
        <v>20</v>
      </c>
      <c r="E14" s="82">
        <v>13</v>
      </c>
      <c r="F14" s="4">
        <f t="shared" si="0"/>
        <v>0.2</v>
      </c>
      <c r="G14" s="5"/>
      <c r="H14" s="82"/>
      <c r="I14" s="82"/>
      <c r="J14" s="1" t="s">
        <v>15</v>
      </c>
      <c r="K14" s="83">
        <f t="shared" si="1"/>
        <v>0.19</v>
      </c>
      <c r="L14" s="83">
        <f t="shared" si="2"/>
        <v>0.2</v>
      </c>
      <c r="M14" s="83">
        <f t="shared" si="3"/>
        <v>0.2</v>
      </c>
      <c r="N14" s="83">
        <f t="shared" si="4"/>
        <v>0.2</v>
      </c>
      <c r="O14" s="83">
        <f t="shared" si="5"/>
        <v>0.21</v>
      </c>
      <c r="P14" s="83">
        <f t="shared" si="26"/>
        <v>0.2</v>
      </c>
      <c r="Q14" s="83">
        <f t="shared" si="6"/>
        <v>0.19</v>
      </c>
      <c r="R14" s="83">
        <f t="shared" si="7"/>
        <v>0.21</v>
      </c>
      <c r="S14" s="83">
        <f t="shared" si="8"/>
        <v>0.2</v>
      </c>
      <c r="T14" s="83">
        <f t="shared" si="9"/>
        <v>0.19</v>
      </c>
      <c r="U14" s="83">
        <f t="shared" si="10"/>
        <v>0.21</v>
      </c>
      <c r="V14" s="83">
        <f t="shared" si="11"/>
        <v>0.22</v>
      </c>
      <c r="W14" s="83">
        <f t="shared" si="12"/>
        <v>0.2</v>
      </c>
      <c r="X14" s="83">
        <f t="shared" si="13"/>
        <v>0.2</v>
      </c>
      <c r="Y14" s="83">
        <f t="shared" si="14"/>
        <v>0.18</v>
      </c>
      <c r="Z14" s="83">
        <f t="shared" si="15"/>
        <v>0.2</v>
      </c>
      <c r="AA14" s="83">
        <f t="shared" si="16"/>
        <v>0.18</v>
      </c>
      <c r="AB14" s="83">
        <f t="shared" si="17"/>
        <v>0.21</v>
      </c>
      <c r="AC14" s="83">
        <f t="shared" si="18"/>
        <v>0.21</v>
      </c>
      <c r="AD14" s="83">
        <f t="shared" si="19"/>
        <v>0.23</v>
      </c>
      <c r="AE14" s="83">
        <f t="shared" si="20"/>
        <v>0.18</v>
      </c>
      <c r="AF14" s="83">
        <f t="shared" si="21"/>
        <v>0.21</v>
      </c>
      <c r="AG14" s="83">
        <f t="shared" si="22"/>
        <v>0.18</v>
      </c>
      <c r="AH14" s="83">
        <f t="shared" si="23"/>
        <v>0.19</v>
      </c>
      <c r="AI14" s="83">
        <f t="shared" si="24"/>
        <v>0.2</v>
      </c>
      <c r="AJ14" s="83">
        <f t="shared" si="25"/>
        <v>0.19</v>
      </c>
    </row>
    <row r="15" spans="1:36" ht="12.95" customHeight="1" x14ac:dyDescent="0.15">
      <c r="A15" s="82">
        <v>762</v>
      </c>
      <c r="B15" s="108" t="s">
        <v>54</v>
      </c>
      <c r="C15" s="108"/>
      <c r="D15" s="82">
        <v>20</v>
      </c>
      <c r="E15" s="82">
        <v>12</v>
      </c>
      <c r="F15" s="4">
        <f t="shared" si="0"/>
        <v>0.19</v>
      </c>
      <c r="G15" s="82"/>
      <c r="H15" s="82"/>
      <c r="I15" s="82"/>
      <c r="J15" s="1" t="s">
        <v>15</v>
      </c>
      <c r="K15" s="83">
        <f t="shared" si="1"/>
        <v>0.17</v>
      </c>
      <c r="L15" s="83">
        <f t="shared" si="2"/>
        <v>0.19</v>
      </c>
      <c r="M15" s="83">
        <f t="shared" si="3"/>
        <v>0.18</v>
      </c>
      <c r="N15" s="83">
        <f t="shared" si="4"/>
        <v>0.19</v>
      </c>
      <c r="O15" s="83">
        <f t="shared" si="5"/>
        <v>0.19</v>
      </c>
      <c r="P15" s="83">
        <f t="shared" si="26"/>
        <v>0.19</v>
      </c>
      <c r="Q15" s="83">
        <f t="shared" si="6"/>
        <v>0.17</v>
      </c>
      <c r="R15" s="83">
        <f t="shared" si="7"/>
        <v>0.19</v>
      </c>
      <c r="S15" s="83">
        <f t="shared" si="8"/>
        <v>0.18</v>
      </c>
      <c r="T15" s="83">
        <f t="shared" si="9"/>
        <v>0.17</v>
      </c>
      <c r="U15" s="83">
        <f t="shared" si="10"/>
        <v>0.19</v>
      </c>
      <c r="V15" s="83">
        <f t="shared" si="11"/>
        <v>0.2</v>
      </c>
      <c r="W15" s="83">
        <f t="shared" si="12"/>
        <v>0.19</v>
      </c>
      <c r="X15" s="83">
        <f t="shared" si="13"/>
        <v>0.19</v>
      </c>
      <c r="Y15" s="83">
        <f t="shared" si="14"/>
        <v>0.17</v>
      </c>
      <c r="Z15" s="83">
        <f t="shared" si="15"/>
        <v>0.19</v>
      </c>
      <c r="AA15" s="83">
        <f t="shared" si="16"/>
        <v>0.17</v>
      </c>
      <c r="AB15" s="83">
        <f t="shared" si="17"/>
        <v>0.19</v>
      </c>
      <c r="AC15" s="83">
        <f t="shared" si="18"/>
        <v>0.19</v>
      </c>
      <c r="AD15" s="83">
        <f t="shared" si="19"/>
        <v>0.21</v>
      </c>
      <c r="AE15" s="83">
        <f t="shared" si="20"/>
        <v>0.17</v>
      </c>
      <c r="AF15" s="83">
        <f t="shared" si="21"/>
        <v>0.19</v>
      </c>
      <c r="AG15" s="83">
        <f t="shared" si="22"/>
        <v>0.17</v>
      </c>
      <c r="AH15" s="83">
        <f t="shared" si="23"/>
        <v>0.17</v>
      </c>
      <c r="AI15" s="83">
        <f t="shared" si="24"/>
        <v>0.19</v>
      </c>
      <c r="AJ15" s="83">
        <f t="shared" si="25"/>
        <v>0.17</v>
      </c>
    </row>
    <row r="16" spans="1:36" ht="12.95" customHeight="1" x14ac:dyDescent="0.15">
      <c r="A16" s="82">
        <v>763</v>
      </c>
      <c r="B16" s="108" t="s">
        <v>54</v>
      </c>
      <c r="C16" s="108"/>
      <c r="D16" s="82">
        <v>16</v>
      </c>
      <c r="E16" s="82">
        <v>11</v>
      </c>
      <c r="F16" s="4">
        <f t="shared" si="0"/>
        <v>0.11</v>
      </c>
      <c r="G16" s="5"/>
      <c r="H16" s="82"/>
      <c r="I16" s="82"/>
      <c r="J16" s="1" t="s">
        <v>15</v>
      </c>
      <c r="K16" s="83">
        <f t="shared" si="1"/>
        <v>0.11</v>
      </c>
      <c r="L16" s="83">
        <f t="shared" si="2"/>
        <v>0.11</v>
      </c>
      <c r="M16" s="83">
        <f t="shared" si="3"/>
        <v>0.11</v>
      </c>
      <c r="N16" s="83">
        <f t="shared" si="4"/>
        <v>0.12</v>
      </c>
      <c r="O16" s="83">
        <f t="shared" si="5"/>
        <v>0.12</v>
      </c>
      <c r="P16" s="83">
        <f t="shared" si="26"/>
        <v>0.11</v>
      </c>
      <c r="Q16" s="83">
        <f t="shared" si="6"/>
        <v>0.11</v>
      </c>
      <c r="R16" s="83">
        <f t="shared" si="7"/>
        <v>0.11</v>
      </c>
      <c r="S16" s="83">
        <f t="shared" si="8"/>
        <v>0.11</v>
      </c>
      <c r="T16" s="83">
        <f t="shared" si="9"/>
        <v>0.11</v>
      </c>
      <c r="U16" s="83">
        <f t="shared" si="10"/>
        <v>0.11</v>
      </c>
      <c r="V16" s="83">
        <f t="shared" si="11"/>
        <v>0.12</v>
      </c>
      <c r="W16" s="83">
        <f t="shared" si="12"/>
        <v>0.12</v>
      </c>
      <c r="X16" s="83">
        <f t="shared" si="13"/>
        <v>0.11</v>
      </c>
      <c r="Y16" s="83">
        <f t="shared" si="14"/>
        <v>0.1</v>
      </c>
      <c r="Z16" s="83">
        <f t="shared" si="15"/>
        <v>0.12</v>
      </c>
      <c r="AA16" s="83">
        <f t="shared" si="16"/>
        <v>0.1</v>
      </c>
      <c r="AB16" s="83">
        <f t="shared" si="17"/>
        <v>0.11</v>
      </c>
      <c r="AC16" s="83">
        <f t="shared" si="18"/>
        <v>0.11</v>
      </c>
      <c r="AD16" s="83">
        <f t="shared" si="19"/>
        <v>0.13</v>
      </c>
      <c r="AE16" s="83">
        <f t="shared" si="20"/>
        <v>0.1</v>
      </c>
      <c r="AF16" s="83">
        <f t="shared" si="21"/>
        <v>0.11</v>
      </c>
      <c r="AG16" s="83">
        <f t="shared" si="22"/>
        <v>0.1</v>
      </c>
      <c r="AH16" s="83">
        <f t="shared" si="23"/>
        <v>0.1</v>
      </c>
      <c r="AI16" s="83">
        <f t="shared" si="24"/>
        <v>0.12</v>
      </c>
      <c r="AJ16" s="83">
        <f t="shared" si="25"/>
        <v>0.1</v>
      </c>
    </row>
    <row r="17" spans="1:36" ht="12.95" customHeight="1" x14ac:dyDescent="0.15">
      <c r="A17" s="82">
        <v>764</v>
      </c>
      <c r="B17" s="108" t="s">
        <v>54</v>
      </c>
      <c r="C17" s="108"/>
      <c r="D17" s="82">
        <v>20</v>
      </c>
      <c r="E17" s="82">
        <v>13</v>
      </c>
      <c r="F17" s="4">
        <f t="shared" si="0"/>
        <v>0.2</v>
      </c>
      <c r="G17" s="82"/>
      <c r="H17" s="82"/>
      <c r="I17" s="82"/>
      <c r="J17" s="1" t="s">
        <v>15</v>
      </c>
      <c r="K17" s="83">
        <f t="shared" si="1"/>
        <v>0.19</v>
      </c>
      <c r="L17" s="83">
        <f t="shared" si="2"/>
        <v>0.2</v>
      </c>
      <c r="M17" s="83">
        <f t="shared" si="3"/>
        <v>0.2</v>
      </c>
      <c r="N17" s="83">
        <f t="shared" si="4"/>
        <v>0.2</v>
      </c>
      <c r="O17" s="83">
        <f t="shared" si="5"/>
        <v>0.21</v>
      </c>
      <c r="P17" s="83">
        <f t="shared" si="26"/>
        <v>0.2</v>
      </c>
      <c r="Q17" s="83">
        <f t="shared" si="6"/>
        <v>0.19</v>
      </c>
      <c r="R17" s="83">
        <f t="shared" si="7"/>
        <v>0.21</v>
      </c>
      <c r="S17" s="83">
        <f t="shared" si="8"/>
        <v>0.2</v>
      </c>
      <c r="T17" s="83">
        <f t="shared" si="9"/>
        <v>0.19</v>
      </c>
      <c r="U17" s="83">
        <f t="shared" si="10"/>
        <v>0.21</v>
      </c>
      <c r="V17" s="83">
        <f t="shared" si="11"/>
        <v>0.22</v>
      </c>
      <c r="W17" s="83">
        <f t="shared" si="12"/>
        <v>0.2</v>
      </c>
      <c r="X17" s="83">
        <f t="shared" si="13"/>
        <v>0.2</v>
      </c>
      <c r="Y17" s="83">
        <f t="shared" si="14"/>
        <v>0.18</v>
      </c>
      <c r="Z17" s="83">
        <f t="shared" si="15"/>
        <v>0.2</v>
      </c>
      <c r="AA17" s="83">
        <f t="shared" si="16"/>
        <v>0.18</v>
      </c>
      <c r="AB17" s="83">
        <f t="shared" si="17"/>
        <v>0.21</v>
      </c>
      <c r="AC17" s="83">
        <f t="shared" si="18"/>
        <v>0.21</v>
      </c>
      <c r="AD17" s="83">
        <f t="shared" si="19"/>
        <v>0.23</v>
      </c>
      <c r="AE17" s="83">
        <f t="shared" si="20"/>
        <v>0.18</v>
      </c>
      <c r="AF17" s="83">
        <f t="shared" si="21"/>
        <v>0.21</v>
      </c>
      <c r="AG17" s="83">
        <f t="shared" si="22"/>
        <v>0.18</v>
      </c>
      <c r="AH17" s="83">
        <f t="shared" si="23"/>
        <v>0.19</v>
      </c>
      <c r="AI17" s="83">
        <f t="shared" si="24"/>
        <v>0.2</v>
      </c>
      <c r="AJ17" s="83">
        <f t="shared" si="25"/>
        <v>0.19</v>
      </c>
    </row>
    <row r="18" spans="1:36" ht="12.95" customHeight="1" x14ac:dyDescent="0.15">
      <c r="A18" s="82">
        <v>765</v>
      </c>
      <c r="B18" s="108" t="s">
        <v>54</v>
      </c>
      <c r="C18" s="108"/>
      <c r="D18" s="82">
        <v>14</v>
      </c>
      <c r="E18" s="82">
        <v>10</v>
      </c>
      <c r="F18" s="4">
        <f t="shared" si="0"/>
        <v>0.08</v>
      </c>
      <c r="G18" s="5"/>
      <c r="H18" s="82" t="s">
        <v>65</v>
      </c>
      <c r="I18" s="82" t="s">
        <v>299</v>
      </c>
      <c r="J18" s="1" t="s">
        <v>15</v>
      </c>
      <c r="K18" s="83">
        <f t="shared" si="1"/>
        <v>0.08</v>
      </c>
      <c r="L18" s="83">
        <f t="shared" si="2"/>
        <v>0.08</v>
      </c>
      <c r="M18" s="83">
        <f t="shared" si="3"/>
        <v>0.08</v>
      </c>
      <c r="N18" s="83">
        <f t="shared" si="4"/>
        <v>0.08</v>
      </c>
      <c r="O18" s="83">
        <f t="shared" si="5"/>
        <v>0.08</v>
      </c>
      <c r="P18" s="83">
        <f t="shared" si="26"/>
        <v>0.08</v>
      </c>
      <c r="Q18" s="83">
        <f t="shared" si="6"/>
        <v>0.08</v>
      </c>
      <c r="R18" s="83">
        <f t="shared" si="7"/>
        <v>0.08</v>
      </c>
      <c r="S18" s="83">
        <f t="shared" si="8"/>
        <v>0.08</v>
      </c>
      <c r="T18" s="83">
        <f t="shared" si="9"/>
        <v>7.0000000000000007E-2</v>
      </c>
      <c r="U18" s="83">
        <f t="shared" si="10"/>
        <v>0.08</v>
      </c>
      <c r="V18" s="83">
        <f t="shared" si="11"/>
        <v>0.08</v>
      </c>
      <c r="W18" s="83">
        <f t="shared" si="12"/>
        <v>0.08</v>
      </c>
      <c r="X18" s="83">
        <f t="shared" si="13"/>
        <v>0.08</v>
      </c>
      <c r="Y18" s="83">
        <f t="shared" si="14"/>
        <v>7.0000000000000007E-2</v>
      </c>
      <c r="Z18" s="83">
        <f t="shared" si="15"/>
        <v>0.08</v>
      </c>
      <c r="AA18" s="83">
        <f t="shared" si="16"/>
        <v>7.0000000000000007E-2</v>
      </c>
      <c r="AB18" s="83">
        <f t="shared" si="17"/>
        <v>0.08</v>
      </c>
      <c r="AC18" s="83">
        <f t="shared" si="18"/>
        <v>0.08</v>
      </c>
      <c r="AD18" s="83">
        <f t="shared" si="19"/>
        <v>0.1</v>
      </c>
      <c r="AE18" s="83">
        <f t="shared" si="20"/>
        <v>7.0000000000000007E-2</v>
      </c>
      <c r="AF18" s="83">
        <f t="shared" si="21"/>
        <v>0.08</v>
      </c>
      <c r="AG18" s="83">
        <f t="shared" si="22"/>
        <v>7.0000000000000007E-2</v>
      </c>
      <c r="AH18" s="83">
        <f t="shared" si="23"/>
        <v>7.0000000000000007E-2</v>
      </c>
      <c r="AI18" s="83">
        <f t="shared" si="24"/>
        <v>0.08</v>
      </c>
      <c r="AJ18" s="83">
        <f t="shared" si="25"/>
        <v>7.0000000000000007E-2</v>
      </c>
    </row>
    <row r="19" spans="1:36" ht="12.95" customHeight="1" x14ac:dyDescent="0.15">
      <c r="A19" s="82">
        <v>766</v>
      </c>
      <c r="B19" s="108" t="s">
        <v>54</v>
      </c>
      <c r="C19" s="108"/>
      <c r="D19" s="82">
        <v>16</v>
      </c>
      <c r="E19" s="82">
        <v>12</v>
      </c>
      <c r="F19" s="4">
        <f t="shared" si="0"/>
        <v>0.12</v>
      </c>
      <c r="G19" s="5"/>
      <c r="H19" s="82"/>
      <c r="I19" s="82"/>
      <c r="J19" s="1" t="s">
        <v>15</v>
      </c>
      <c r="K19" s="83">
        <f t="shared" si="1"/>
        <v>0.12</v>
      </c>
      <c r="L19" s="83">
        <f t="shared" si="2"/>
        <v>0.12</v>
      </c>
      <c r="M19" s="83">
        <f t="shared" si="3"/>
        <v>0.12</v>
      </c>
      <c r="N19" s="83">
        <f t="shared" si="4"/>
        <v>0.13</v>
      </c>
      <c r="O19" s="83">
        <f t="shared" si="5"/>
        <v>0.13</v>
      </c>
      <c r="P19" s="83">
        <f t="shared" si="26"/>
        <v>0.12</v>
      </c>
      <c r="Q19" s="83">
        <f t="shared" si="6"/>
        <v>0.12</v>
      </c>
      <c r="R19" s="83">
        <f t="shared" si="7"/>
        <v>0.12</v>
      </c>
      <c r="S19" s="83">
        <f t="shared" si="8"/>
        <v>0.12</v>
      </c>
      <c r="T19" s="83">
        <f t="shared" si="9"/>
        <v>0.12</v>
      </c>
      <c r="U19" s="83">
        <f t="shared" si="10"/>
        <v>0.12</v>
      </c>
      <c r="V19" s="83">
        <f t="shared" si="11"/>
        <v>0.13</v>
      </c>
      <c r="W19" s="83">
        <f t="shared" si="12"/>
        <v>0.12</v>
      </c>
      <c r="X19" s="83">
        <f t="shared" si="13"/>
        <v>0.12</v>
      </c>
      <c r="Y19" s="83">
        <f t="shared" si="14"/>
        <v>0.11</v>
      </c>
      <c r="Z19" s="83">
        <f t="shared" si="15"/>
        <v>0.12</v>
      </c>
      <c r="AA19" s="83">
        <f t="shared" si="16"/>
        <v>0.11</v>
      </c>
      <c r="AB19" s="83">
        <f t="shared" si="17"/>
        <v>0.12</v>
      </c>
      <c r="AC19" s="83">
        <f t="shared" si="18"/>
        <v>0.12</v>
      </c>
      <c r="AD19" s="83">
        <f t="shared" si="19"/>
        <v>0.15</v>
      </c>
      <c r="AE19" s="83">
        <f t="shared" si="20"/>
        <v>0.11</v>
      </c>
      <c r="AF19" s="83">
        <f t="shared" si="21"/>
        <v>0.12</v>
      </c>
      <c r="AG19" s="83">
        <f t="shared" si="22"/>
        <v>0.11</v>
      </c>
      <c r="AH19" s="83">
        <f t="shared" si="23"/>
        <v>0.11</v>
      </c>
      <c r="AI19" s="83">
        <f t="shared" si="24"/>
        <v>0.13</v>
      </c>
      <c r="AJ19" s="83">
        <f t="shared" si="25"/>
        <v>0.11</v>
      </c>
    </row>
    <row r="20" spans="1:36" ht="12.95" customHeight="1" x14ac:dyDescent="0.15">
      <c r="A20" s="82">
        <v>767</v>
      </c>
      <c r="B20" s="108" t="s">
        <v>54</v>
      </c>
      <c r="C20" s="108"/>
      <c r="D20" s="82">
        <v>28</v>
      </c>
      <c r="E20" s="82">
        <v>14</v>
      </c>
      <c r="F20" s="4">
        <f t="shared" si="0"/>
        <v>0.39</v>
      </c>
      <c r="G20" s="5"/>
      <c r="H20" s="82"/>
      <c r="I20" s="82"/>
      <c r="J20" s="1" t="s">
        <v>15</v>
      </c>
      <c r="K20" s="83">
        <f t="shared" si="1"/>
        <v>0.37</v>
      </c>
      <c r="L20" s="83">
        <f t="shared" si="2"/>
        <v>0.41</v>
      </c>
      <c r="M20" s="83">
        <f t="shared" si="3"/>
        <v>0.39</v>
      </c>
      <c r="N20" s="83">
        <f t="shared" si="4"/>
        <v>0.4</v>
      </c>
      <c r="O20" s="83">
        <f t="shared" si="5"/>
        <v>0.41</v>
      </c>
      <c r="P20" s="83">
        <f t="shared" si="26"/>
        <v>0.39</v>
      </c>
      <c r="Q20" s="83">
        <f t="shared" si="6"/>
        <v>0.37</v>
      </c>
      <c r="R20" s="83">
        <f t="shared" si="7"/>
        <v>0.42</v>
      </c>
      <c r="S20" s="83">
        <f t="shared" si="8"/>
        <v>0.4</v>
      </c>
      <c r="T20" s="83">
        <f t="shared" si="9"/>
        <v>0.38</v>
      </c>
      <c r="U20" s="83">
        <f t="shared" si="10"/>
        <v>0.4</v>
      </c>
      <c r="V20" s="83">
        <f t="shared" si="11"/>
        <v>0.44</v>
      </c>
      <c r="W20" s="83">
        <f t="shared" si="12"/>
        <v>0.41</v>
      </c>
      <c r="X20" s="83">
        <f t="shared" si="13"/>
        <v>0.4</v>
      </c>
      <c r="Y20" s="83">
        <f t="shared" si="14"/>
        <v>0.39</v>
      </c>
      <c r="Z20" s="83">
        <f t="shared" si="15"/>
        <v>0.4</v>
      </c>
      <c r="AA20" s="83">
        <f t="shared" si="16"/>
        <v>0.36</v>
      </c>
      <c r="AB20" s="83">
        <f t="shared" si="17"/>
        <v>0.44</v>
      </c>
      <c r="AC20" s="83">
        <f t="shared" si="18"/>
        <v>0.42</v>
      </c>
      <c r="AD20" s="83">
        <f t="shared" si="19"/>
        <v>0.43</v>
      </c>
      <c r="AE20" s="83">
        <f t="shared" si="20"/>
        <v>0.38</v>
      </c>
      <c r="AF20" s="83">
        <f t="shared" si="21"/>
        <v>0.42</v>
      </c>
      <c r="AG20" s="83">
        <f t="shared" si="22"/>
        <v>0.38</v>
      </c>
      <c r="AH20" s="83">
        <f t="shared" si="23"/>
        <v>0.39</v>
      </c>
      <c r="AI20" s="83">
        <f t="shared" si="24"/>
        <v>0.41</v>
      </c>
      <c r="AJ20" s="83">
        <f t="shared" si="25"/>
        <v>0.39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60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220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2.8600000000000003</v>
      </c>
      <c r="D50" s="16">
        <f>SUMIF(G4:G43,"*下層*",F4:F43)</f>
        <v>0</v>
      </c>
      <c r="E50" s="4">
        <f>SUM(F4:F43)</f>
        <v>2.8600000000000003</v>
      </c>
      <c r="F50" s="13"/>
      <c r="G50" s="17">
        <f>C50*100</f>
        <v>286.00000000000006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形状比＝67、Sr＝20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0.55999999999999994</v>
      </c>
      <c r="D57" s="16">
        <f>SUMIF(H4:H43,"▲",F4:F43)</f>
        <v>0</v>
      </c>
      <c r="E57" s="16">
        <f>SUM(C57:D57)</f>
        <v>0.55999999999999994</v>
      </c>
      <c r="F57" s="13"/>
      <c r="G57" s="19">
        <f>C57*100</f>
        <v>55.999999999999993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35.299999999999997</v>
      </c>
      <c r="D61" s="20" t="str">
        <f>IF(D47&gt;0,ROUND(D54/D47*100,1),"")</f>
        <v/>
      </c>
      <c r="E61" s="20">
        <f>ROUND(E54/E47*100,1)</f>
        <v>35.299999999999997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19.600000000000001</v>
      </c>
      <c r="D62" s="20" t="str">
        <f>IF(D47&gt;0,ROUND(D57/D50*100,1),"")</f>
        <v/>
      </c>
      <c r="E62" s="20">
        <f>ROUND(E57/E50*100,1)</f>
        <v>19.600000000000001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2.3000000000000003</v>
      </c>
      <c r="D69" s="16" t="str">
        <f>IF(D66&gt;0,D50-D57,"")</f>
        <v/>
      </c>
      <c r="E69" s="4">
        <f>SUM(C69:D69)</f>
        <v>2.3000000000000003</v>
      </c>
      <c r="F69" s="13"/>
      <c r="G69" s="17">
        <f>C69*100</f>
        <v>230.00000000000003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形状比＝65、Sr＝23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5" priority="16" stopIfTrue="1">
      <formula>AND(($H4="スギ"),(#REF!&lt;12))</formula>
    </cfRule>
  </conditionalFormatting>
  <conditionalFormatting sqref="L4:L43">
    <cfRule type="expression" dxfId="94" priority="15" stopIfTrue="1">
      <formula>AND(($H4="スギ"),(#REF!&lt;22),(#REF!&gt;=12))</formula>
    </cfRule>
  </conditionalFormatting>
  <conditionalFormatting sqref="M4:M43">
    <cfRule type="expression" dxfId="93" priority="14" stopIfTrue="1">
      <formula>AND(($H4="スギ"),(#REF!&lt;32),(#REF!&gt;=22))</formula>
    </cfRule>
  </conditionalFormatting>
  <conditionalFormatting sqref="N4:N43">
    <cfRule type="expression" dxfId="92" priority="13" stopIfTrue="1">
      <formula>AND(($H4="スギ"),(#REF!&lt;42),(#REF!&gt;=32))</formula>
    </cfRule>
  </conditionalFormatting>
  <conditionalFormatting sqref="U4:U43 Z4:AF43 AJ4:AJ43 O4:P43">
    <cfRule type="expression" dxfId="91" priority="12" stopIfTrue="1">
      <formula>AND(($H4="スギ"),(#REF!&gt;=42))</formula>
    </cfRule>
  </conditionalFormatting>
  <conditionalFormatting sqref="Q4:Q43 AA4:AA43">
    <cfRule type="expression" dxfId="90" priority="11" stopIfTrue="1">
      <formula>AND(($H4="ヒノキ"),(#REF!&lt;12))</formula>
    </cfRule>
  </conditionalFormatting>
  <conditionalFormatting sqref="R4:R43 AB4:AE43">
    <cfRule type="expression" dxfId="89" priority="10" stopIfTrue="1">
      <formula>AND(($H4="ヒノキ"),(#REF!&lt;22),(#REF!&gt;=12))</formula>
    </cfRule>
  </conditionalFormatting>
  <conditionalFormatting sqref="S4:S43">
    <cfRule type="expression" dxfId="88" priority="9" stopIfTrue="1">
      <formula>AND(($H4="ヒノキ"),(#REF!&lt;32),(#REF!&gt;=22))</formula>
    </cfRule>
  </conditionalFormatting>
  <conditionalFormatting sqref="T4:U43 Z4:AF43 AJ4:AJ43">
    <cfRule type="expression" dxfId="87" priority="8" stopIfTrue="1">
      <formula>AND(($H4="ヒノキ"),(#REF!&gt;=32))</formula>
    </cfRule>
  </conditionalFormatting>
  <conditionalFormatting sqref="V4:V43 AA4:AA43">
    <cfRule type="expression" dxfId="86" priority="7" stopIfTrue="1">
      <formula>AND(($H4="アカマツ"),(#REF!&lt;12))</formula>
    </cfRule>
  </conditionalFormatting>
  <conditionalFormatting sqref="W4:W43 AB4:AB43">
    <cfRule type="expression" dxfId="85" priority="6" stopIfTrue="1">
      <formula>AND(($H4="アカマツ"),(#REF!&lt;22),(#REF!&gt;=12))</formula>
    </cfRule>
  </conditionalFormatting>
  <conditionalFormatting sqref="X4:X43 AC4:AC43">
    <cfRule type="expression" dxfId="84" priority="5" stopIfTrue="1">
      <formula>AND(($H4="アカマツ"),(#REF!&lt;42),(#REF!&gt;=22))</formula>
    </cfRule>
  </conditionalFormatting>
  <conditionalFormatting sqref="Y4:AF43 AJ4:AJ43">
    <cfRule type="expression" dxfId="83" priority="4" stopIfTrue="1">
      <formula>AND(($H4="アカマツ"),(#REF!&gt;=42))</formula>
    </cfRule>
  </conditionalFormatting>
  <conditionalFormatting sqref="AG4:AG43">
    <cfRule type="expression" dxfId="82" priority="3" stopIfTrue="1">
      <formula>AND(($H4&lt;&gt;"スギ"),($H4&lt;&gt;"ヒノキ"),($H4&lt;&gt;"アカマツ"),(#REF!&lt;12))</formula>
    </cfRule>
  </conditionalFormatting>
  <conditionalFormatting sqref="AH4:AH43">
    <cfRule type="expression" dxfId="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B050"/>
  </sheetPr>
  <dimension ref="A1:AJ120"/>
  <sheetViews>
    <sheetView showGridLines="0" view="pageBreakPreview" topLeftCell="A25" zoomScale="98" zoomScaleNormal="85" zoomScaleSheetLayoutView="98" workbookViewId="0">
      <selection activeCell="I46" sqref="I46:I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305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9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0">
        <v>0</v>
      </c>
      <c r="L3" s="90">
        <v>12</v>
      </c>
      <c r="M3" s="90">
        <v>22</v>
      </c>
      <c r="N3" s="90">
        <v>32</v>
      </c>
      <c r="O3" s="90">
        <v>42</v>
      </c>
      <c r="P3" s="90" t="s">
        <v>14</v>
      </c>
      <c r="Q3" s="90">
        <v>0</v>
      </c>
      <c r="R3" s="90">
        <v>12</v>
      </c>
      <c r="S3" s="90">
        <v>22</v>
      </c>
      <c r="T3" s="90">
        <v>32</v>
      </c>
      <c r="U3" s="90" t="s">
        <v>14</v>
      </c>
      <c r="V3" s="90">
        <v>0</v>
      </c>
      <c r="W3" s="90">
        <v>12</v>
      </c>
      <c r="X3" s="90">
        <v>22</v>
      </c>
      <c r="Y3" s="90">
        <v>42</v>
      </c>
      <c r="Z3" s="90" t="s">
        <v>14</v>
      </c>
      <c r="AA3" s="90">
        <v>0</v>
      </c>
      <c r="AB3" s="90">
        <v>12</v>
      </c>
      <c r="AC3" s="90">
        <v>22</v>
      </c>
      <c r="AD3" s="90">
        <v>32</v>
      </c>
      <c r="AE3" s="90">
        <v>42</v>
      </c>
      <c r="AF3" s="90" t="s">
        <v>14</v>
      </c>
      <c r="AG3" s="90">
        <v>0</v>
      </c>
      <c r="AH3" s="90">
        <v>12</v>
      </c>
      <c r="AI3" s="90">
        <v>42</v>
      </c>
      <c r="AJ3" s="90" t="s">
        <v>14</v>
      </c>
    </row>
    <row r="4" spans="1:36" ht="12.95" customHeight="1" x14ac:dyDescent="0.15">
      <c r="A4" s="89">
        <v>911</v>
      </c>
      <c r="B4" s="108" t="s">
        <v>280</v>
      </c>
      <c r="C4" s="108"/>
      <c r="D4" s="89">
        <v>22</v>
      </c>
      <c r="E4" s="89">
        <v>18</v>
      </c>
      <c r="F4" s="4">
        <f t="shared" ref="F4:F43" si="0">IF(D4&gt;0,IF(B4="スギ",P4,IF(B4="ヒノキ",U4,IF(B4="アカマツ",Z4,IF(B4="カラマツ",AF4,AJ4)))),"")</f>
        <v>0.34</v>
      </c>
      <c r="G4" s="5"/>
      <c r="H4" s="89"/>
      <c r="I4" s="92" t="s">
        <v>283</v>
      </c>
      <c r="J4" s="1" t="s">
        <v>15</v>
      </c>
      <c r="K4" s="90">
        <f t="shared" ref="K4:K43" si="1">IF(ROUND(10^(-5+0.8769+1.7454*LOG(D4)+1.014*LOG(E4)),2)&gt;=0.01,ROUND(10^(-5+0.8769+1.7454*LOG(D4)+1.014*LOG(E4)),2),ROUND(10^(-5+0.8769+1.7454*LOG(D4)+1.014*LOG(E4)),3))</f>
        <v>0.31</v>
      </c>
      <c r="L4" s="90">
        <f t="shared" ref="L4:L43" si="2">ROUND(10^(-5+0.73504+1.83346*LOG(D4)+1.06569*LOG(E4)),2)</f>
        <v>0.34</v>
      </c>
      <c r="M4" s="90">
        <f t="shared" ref="M4:M43" si="3">ROUND(10^(-5+0.71514+1.74357*LOG(D4)+1.17719*LOG(E4)),2)</f>
        <v>0.34</v>
      </c>
      <c r="N4" s="90">
        <f t="shared" ref="N4:N43" si="4">ROUND(10^(-5+0.82956+1.76381*LOG(D4)+1.06412*LOG(E4)),2)</f>
        <v>0.34</v>
      </c>
      <c r="O4" s="90">
        <f t="shared" ref="O4:O43" si="5">ROUND(10^(-5+0.88226+1.79204*LOG(D4)+0.99303*LOG(E4)),2)</f>
        <v>0.34</v>
      </c>
      <c r="P4" s="90">
        <f>HLOOKUP($D4,K$3:O$43,MATCH($A4,$A$3:$A$43,0),1)</f>
        <v>0.34</v>
      </c>
      <c r="Q4" s="90">
        <f t="shared" ref="Q4:Q43" si="6">IF(ROUND(10^(1.810672*LOG(D4)+0.982833*LOG(E4)-4.173533),2)&gt;=0.01,ROUND(10^(1.810672*LOG(D4)+0.982833*LOG(E4)-4.173533),2),ROUND(10^(1.810672*LOG(D4)+0.982833*LOG(E4)-4.173533),3))</f>
        <v>0.31</v>
      </c>
      <c r="R4" s="90">
        <f t="shared" ref="R4:R43" si="7">ROUND(10^(1.905709*LOG(D4)+1.011385*LOG(E4)-4.293729),2)</f>
        <v>0.34</v>
      </c>
      <c r="S4" s="90">
        <f t="shared" ref="S4:S43" si="8">ROUND(10^(1.771888*LOG(D4)+1.138415*LOG(E4)-4.271259),2)</f>
        <v>0.34</v>
      </c>
      <c r="T4" s="90">
        <f t="shared" ref="T4:T43" si="9">ROUND(10^(1.671519*LOG(D4)+1.363617*LOG(E4)-4.404407),2)</f>
        <v>0.36</v>
      </c>
      <c r="U4" s="90">
        <f t="shared" ref="U4:U43" si="10">HLOOKUP($D4,Q$3:T$43,MATCH($A4,$A$3:$A$43,0),1)</f>
        <v>0.34</v>
      </c>
      <c r="V4" s="90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90">
        <f t="shared" ref="W4:W43" si="12">ROUND(10^(-4.155639+1.847898*LOG(D4)+0.951955*LOG(E4)),2)</f>
        <v>0.33</v>
      </c>
      <c r="X4" s="90">
        <f t="shared" ref="X4:X43" si="13">ROUND(10^(-4.194535+1.804172*LOG(D4)+1.034248*LOG(E4)),2)</f>
        <v>0.34</v>
      </c>
      <c r="Y4" s="90">
        <f t="shared" ref="Y4:Y43" si="14">ROUND(10^(-4.42347+2.006485*LOG(D4)+0.967757*LOG(E4)),2)</f>
        <v>0.31</v>
      </c>
      <c r="Z4" s="90">
        <f t="shared" ref="Z4:Z43" si="15">HLOOKUP($D4,V$3:Y$43,MATCH($A4,$A$3:$A$43,0),1)</f>
        <v>0.34</v>
      </c>
      <c r="AA4" s="90">
        <f t="shared" ref="AA4:AA43" si="16">IF(ROUND(10^(1.80389*LOG(D4)+0.962587*LOG(E4)-4.155099),2)&gt;=0.01,ROUND(10^(1.80389*LOG(D4)+0.962587*LOG(E4)-4.155099),2),ROUND(10^(1.80389*LOG(D4)+0.962587*LOG(E4)-4.155099),3))</f>
        <v>0.3</v>
      </c>
      <c r="AB4" s="90">
        <f t="shared" ref="AB4:AB43" si="17">ROUND(10^(1.979213*LOG(D4)+0.998347*LOG(E4)-4.369281),2)</f>
        <v>0.35</v>
      </c>
      <c r="AC4" s="90">
        <f t="shared" ref="AC4:AC43" si="18">ROUND(10^(1.904401*LOG(D4)+1.062478*LOG(E4)-4.348104),2)</f>
        <v>0.35</v>
      </c>
      <c r="AD4" s="90">
        <f t="shared" ref="AD4:AD43" si="19">ROUND(10^(1.640825*LOG(D4)+1.080387*LOG(E4)-3.976731),2)</f>
        <v>0.38</v>
      </c>
      <c r="AE4" s="90">
        <f t="shared" ref="AE4:AE43" si="20">ROUND(10^(1.90887*LOG(D4)+1.088002*LOG(E4)-4.431495),2)</f>
        <v>0.31</v>
      </c>
      <c r="AF4" s="90">
        <f t="shared" ref="AF4:AF43" si="21">HLOOKUP($D4,AA$3:AE$43,MATCH($A4,$A$3:$A$43,0),1)</f>
        <v>0.35</v>
      </c>
      <c r="AG4" s="90">
        <f t="shared" ref="AG4:AG43" si="22">IF(ROUND(10^(1.94019664*LOG(D4)+0.84689666*LOG(E4)-4.20067295),2)&gt;=0.01,ROUND(10^(1.94019664*LOG(D4)+0.84689666*LOG(E4)-4.20067295),2),ROUND(10^(1.94019664*LOG(D4)+0.84689666*LOG(E4)-4.20067295),3))</f>
        <v>0.28999999999999998</v>
      </c>
      <c r="AH4" s="90">
        <f t="shared" ref="AH4:AH43" si="23">ROUND(10^(1.93813902*LOG(D4)+0.96697002*LOG(E4)-4.32216295),2)</f>
        <v>0.31</v>
      </c>
      <c r="AI4" s="90">
        <f t="shared" ref="AI4:AI43" si="24">ROUND(10^(1.82464098*LOG(D4)+0.97625989*LOG(E4)-4.15096808),2)</f>
        <v>0.33</v>
      </c>
      <c r="AJ4" s="90">
        <f t="shared" ref="AJ4:AJ43" si="25">HLOOKUP($D4,AG$3:AI$43,MATCH($A4,$A$3:$A$43,0),1)</f>
        <v>0.31</v>
      </c>
    </row>
    <row r="5" spans="1:36" ht="12.95" customHeight="1" x14ac:dyDescent="0.15">
      <c r="A5" s="89">
        <v>912</v>
      </c>
      <c r="B5" s="108" t="s">
        <v>280</v>
      </c>
      <c r="C5" s="108"/>
      <c r="D5" s="89">
        <v>20</v>
      </c>
      <c r="E5" s="89">
        <v>16</v>
      </c>
      <c r="F5" s="4">
        <f t="shared" si="0"/>
        <v>0.25</v>
      </c>
      <c r="G5" s="5"/>
      <c r="H5" s="89"/>
      <c r="I5" s="89"/>
      <c r="J5" s="1" t="s">
        <v>15</v>
      </c>
      <c r="K5" s="90">
        <f t="shared" si="1"/>
        <v>0.23</v>
      </c>
      <c r="L5" s="90">
        <f t="shared" si="2"/>
        <v>0.25</v>
      </c>
      <c r="M5" s="90">
        <f t="shared" si="3"/>
        <v>0.25</v>
      </c>
      <c r="N5" s="90">
        <f t="shared" si="4"/>
        <v>0.25</v>
      </c>
      <c r="O5" s="90">
        <f t="shared" si="5"/>
        <v>0.26</v>
      </c>
      <c r="P5" s="90">
        <f t="shared" ref="P5:P43" si="26">HLOOKUP($D5,K$3:O$43,MATCH(A5,$A$3:$A$43,0),1)</f>
        <v>0.25</v>
      </c>
      <c r="Q5" s="90">
        <f t="shared" si="6"/>
        <v>0.23</v>
      </c>
      <c r="R5" s="90">
        <f t="shared" si="7"/>
        <v>0.25</v>
      </c>
      <c r="S5" s="90">
        <f t="shared" si="8"/>
        <v>0.25</v>
      </c>
      <c r="T5" s="90">
        <f t="shared" si="9"/>
        <v>0.26</v>
      </c>
      <c r="U5" s="90">
        <f t="shared" si="10"/>
        <v>0.25</v>
      </c>
      <c r="V5" s="90">
        <f t="shared" si="11"/>
        <v>0.26</v>
      </c>
      <c r="W5" s="90">
        <f t="shared" si="12"/>
        <v>0.25</v>
      </c>
      <c r="X5" s="90">
        <f t="shared" si="13"/>
        <v>0.25</v>
      </c>
      <c r="Y5" s="90">
        <f t="shared" si="14"/>
        <v>0.23</v>
      </c>
      <c r="Z5" s="90">
        <f t="shared" si="15"/>
        <v>0.25</v>
      </c>
      <c r="AA5" s="90">
        <f t="shared" si="16"/>
        <v>0.22</v>
      </c>
      <c r="AB5" s="90">
        <f t="shared" si="17"/>
        <v>0.26</v>
      </c>
      <c r="AC5" s="90">
        <f t="shared" si="18"/>
        <v>0.26</v>
      </c>
      <c r="AD5" s="90">
        <f t="shared" si="19"/>
        <v>0.28999999999999998</v>
      </c>
      <c r="AE5" s="90">
        <f t="shared" si="20"/>
        <v>0.23</v>
      </c>
      <c r="AF5" s="90">
        <f t="shared" si="21"/>
        <v>0.26</v>
      </c>
      <c r="AG5" s="90">
        <f t="shared" si="22"/>
        <v>0.22</v>
      </c>
      <c r="AH5" s="90">
        <f t="shared" si="23"/>
        <v>0.23</v>
      </c>
      <c r="AI5" s="90">
        <f t="shared" si="24"/>
        <v>0.25</v>
      </c>
      <c r="AJ5" s="90">
        <f t="shared" si="25"/>
        <v>0.23</v>
      </c>
    </row>
    <row r="6" spans="1:36" ht="12.95" customHeight="1" x14ac:dyDescent="0.15">
      <c r="A6" s="89">
        <v>913</v>
      </c>
      <c r="B6" s="108" t="s">
        <v>280</v>
      </c>
      <c r="C6" s="108"/>
      <c r="D6" s="89">
        <v>8</v>
      </c>
      <c r="E6" s="89">
        <v>9</v>
      </c>
      <c r="F6" s="4">
        <f t="shared" si="0"/>
        <v>0.03</v>
      </c>
      <c r="G6" s="89" t="s">
        <v>252</v>
      </c>
      <c r="H6" s="89" t="s">
        <v>55</v>
      </c>
      <c r="I6" s="89"/>
      <c r="J6" s="1" t="s">
        <v>15</v>
      </c>
      <c r="K6" s="90">
        <f t="shared" si="1"/>
        <v>0.03</v>
      </c>
      <c r="L6" s="90">
        <f t="shared" si="2"/>
        <v>0.03</v>
      </c>
      <c r="M6" s="90">
        <f t="shared" si="3"/>
        <v>0.03</v>
      </c>
      <c r="N6" s="90">
        <f t="shared" si="4"/>
        <v>0.03</v>
      </c>
      <c r="O6" s="90">
        <f t="shared" si="5"/>
        <v>0.03</v>
      </c>
      <c r="P6" s="90">
        <f t="shared" si="26"/>
        <v>0.03</v>
      </c>
      <c r="Q6" s="90">
        <f t="shared" si="6"/>
        <v>0.03</v>
      </c>
      <c r="R6" s="90">
        <f t="shared" si="7"/>
        <v>0.02</v>
      </c>
      <c r="S6" s="90">
        <f t="shared" si="8"/>
        <v>0.03</v>
      </c>
      <c r="T6" s="90">
        <f t="shared" si="9"/>
        <v>0.03</v>
      </c>
      <c r="U6" s="90">
        <f t="shared" si="10"/>
        <v>0.03</v>
      </c>
      <c r="V6" s="90">
        <f t="shared" si="11"/>
        <v>0.03</v>
      </c>
      <c r="W6" s="90">
        <f t="shared" si="12"/>
        <v>0.03</v>
      </c>
      <c r="X6" s="90">
        <f t="shared" si="13"/>
        <v>0.03</v>
      </c>
      <c r="Y6" s="90">
        <f t="shared" si="14"/>
        <v>0.02</v>
      </c>
      <c r="Z6" s="90">
        <f t="shared" si="15"/>
        <v>0.03</v>
      </c>
      <c r="AA6" s="90">
        <f t="shared" si="16"/>
        <v>0.02</v>
      </c>
      <c r="AB6" s="90">
        <f t="shared" si="17"/>
        <v>0.02</v>
      </c>
      <c r="AC6" s="90">
        <f t="shared" si="18"/>
        <v>0.02</v>
      </c>
      <c r="AD6" s="90">
        <f t="shared" si="19"/>
        <v>0.03</v>
      </c>
      <c r="AE6" s="90">
        <f t="shared" si="20"/>
        <v>0.02</v>
      </c>
      <c r="AF6" s="90">
        <f t="shared" si="21"/>
        <v>0.02</v>
      </c>
      <c r="AG6" s="90">
        <f t="shared" si="22"/>
        <v>0.02</v>
      </c>
      <c r="AH6" s="90">
        <f t="shared" si="23"/>
        <v>0.02</v>
      </c>
      <c r="AI6" s="90">
        <f t="shared" si="24"/>
        <v>0.03</v>
      </c>
      <c r="AJ6" s="90">
        <f t="shared" si="25"/>
        <v>0.02</v>
      </c>
    </row>
    <row r="7" spans="1:36" ht="12.95" customHeight="1" x14ac:dyDescent="0.15">
      <c r="A7" s="89">
        <v>914</v>
      </c>
      <c r="B7" s="108" t="s">
        <v>280</v>
      </c>
      <c r="C7" s="108"/>
      <c r="D7" s="89">
        <v>8</v>
      </c>
      <c r="E7" s="89">
        <v>7</v>
      </c>
      <c r="F7" s="4">
        <f t="shared" si="0"/>
        <v>0.02</v>
      </c>
      <c r="G7" s="89" t="s">
        <v>252</v>
      </c>
      <c r="H7" s="89" t="s">
        <v>55</v>
      </c>
      <c r="I7" s="89"/>
      <c r="J7" s="1" t="s">
        <v>15</v>
      </c>
      <c r="K7" s="90">
        <f t="shared" si="1"/>
        <v>0.02</v>
      </c>
      <c r="L7" s="90">
        <f t="shared" si="2"/>
        <v>0.02</v>
      </c>
      <c r="M7" s="90">
        <f t="shared" si="3"/>
        <v>0.02</v>
      </c>
      <c r="N7" s="90">
        <f t="shared" si="4"/>
        <v>0.02</v>
      </c>
      <c r="O7" s="90">
        <f t="shared" si="5"/>
        <v>0.02</v>
      </c>
      <c r="P7" s="90">
        <f t="shared" si="26"/>
        <v>0.02</v>
      </c>
      <c r="Q7" s="90">
        <f t="shared" si="6"/>
        <v>0.02</v>
      </c>
      <c r="R7" s="90">
        <f t="shared" si="7"/>
        <v>0.02</v>
      </c>
      <c r="S7" s="90">
        <f t="shared" si="8"/>
        <v>0.02</v>
      </c>
      <c r="T7" s="90">
        <f t="shared" si="9"/>
        <v>0.02</v>
      </c>
      <c r="U7" s="90">
        <f t="shared" si="10"/>
        <v>0.02</v>
      </c>
      <c r="V7" s="90">
        <f t="shared" si="11"/>
        <v>0.02</v>
      </c>
      <c r="W7" s="90">
        <f t="shared" si="12"/>
        <v>0.02</v>
      </c>
      <c r="X7" s="90">
        <f t="shared" si="13"/>
        <v>0.02</v>
      </c>
      <c r="Y7" s="90">
        <f t="shared" si="14"/>
        <v>0.02</v>
      </c>
      <c r="Z7" s="90">
        <f t="shared" si="15"/>
        <v>0.02</v>
      </c>
      <c r="AA7" s="90">
        <f t="shared" si="16"/>
        <v>0.02</v>
      </c>
      <c r="AB7" s="90">
        <f t="shared" si="17"/>
        <v>0.02</v>
      </c>
      <c r="AC7" s="90">
        <f t="shared" si="18"/>
        <v>0.02</v>
      </c>
      <c r="AD7" s="90">
        <f t="shared" si="19"/>
        <v>0.03</v>
      </c>
      <c r="AE7" s="90">
        <f t="shared" si="20"/>
        <v>0.02</v>
      </c>
      <c r="AF7" s="90">
        <f t="shared" si="21"/>
        <v>0.02</v>
      </c>
      <c r="AG7" s="90">
        <f t="shared" si="22"/>
        <v>0.02</v>
      </c>
      <c r="AH7" s="90">
        <f t="shared" si="23"/>
        <v>0.02</v>
      </c>
      <c r="AI7" s="90">
        <f t="shared" si="24"/>
        <v>0.02</v>
      </c>
      <c r="AJ7" s="90">
        <f t="shared" si="25"/>
        <v>0.02</v>
      </c>
    </row>
    <row r="8" spans="1:36" ht="12.95" customHeight="1" x14ac:dyDescent="0.15">
      <c r="A8" s="89">
        <v>915</v>
      </c>
      <c r="B8" s="108" t="s">
        <v>280</v>
      </c>
      <c r="C8" s="108"/>
      <c r="D8" s="89">
        <v>22</v>
      </c>
      <c r="E8" s="89">
        <v>19</v>
      </c>
      <c r="F8" s="4">
        <f t="shared" si="0"/>
        <v>0.36</v>
      </c>
      <c r="G8" s="5"/>
      <c r="H8" s="89"/>
      <c r="I8" s="89"/>
      <c r="J8" s="1" t="s">
        <v>15</v>
      </c>
      <c r="K8" s="90">
        <f t="shared" si="1"/>
        <v>0.33</v>
      </c>
      <c r="L8" s="90">
        <f t="shared" si="2"/>
        <v>0.36</v>
      </c>
      <c r="M8" s="90">
        <f t="shared" si="3"/>
        <v>0.36</v>
      </c>
      <c r="N8" s="90">
        <f t="shared" si="4"/>
        <v>0.36</v>
      </c>
      <c r="O8" s="90">
        <f t="shared" si="5"/>
        <v>0.36</v>
      </c>
      <c r="P8" s="90">
        <f t="shared" si="26"/>
        <v>0.36</v>
      </c>
      <c r="Q8" s="90">
        <f t="shared" si="6"/>
        <v>0.33</v>
      </c>
      <c r="R8" s="90">
        <f t="shared" si="7"/>
        <v>0.36</v>
      </c>
      <c r="S8" s="90">
        <f t="shared" si="8"/>
        <v>0.37</v>
      </c>
      <c r="T8" s="90">
        <f t="shared" si="9"/>
        <v>0.38</v>
      </c>
      <c r="U8" s="90">
        <f t="shared" si="10"/>
        <v>0.37</v>
      </c>
      <c r="V8" s="90">
        <f t="shared" si="11"/>
        <v>0.37</v>
      </c>
      <c r="W8" s="90">
        <f t="shared" si="12"/>
        <v>0.35</v>
      </c>
      <c r="X8" s="90">
        <f t="shared" si="13"/>
        <v>0.35</v>
      </c>
      <c r="Y8" s="90">
        <f t="shared" si="14"/>
        <v>0.32</v>
      </c>
      <c r="Z8" s="90">
        <f t="shared" si="15"/>
        <v>0.35</v>
      </c>
      <c r="AA8" s="90">
        <f t="shared" si="16"/>
        <v>0.31</v>
      </c>
      <c r="AB8" s="90">
        <f t="shared" si="17"/>
        <v>0.37</v>
      </c>
      <c r="AC8" s="90">
        <f t="shared" si="18"/>
        <v>0.37</v>
      </c>
      <c r="AD8" s="90">
        <f t="shared" si="19"/>
        <v>0.41</v>
      </c>
      <c r="AE8" s="90">
        <f t="shared" si="20"/>
        <v>0.33</v>
      </c>
      <c r="AF8" s="90">
        <f t="shared" si="21"/>
        <v>0.37</v>
      </c>
      <c r="AG8" s="90">
        <f t="shared" si="22"/>
        <v>0.31</v>
      </c>
      <c r="AH8" s="90">
        <f t="shared" si="23"/>
        <v>0.33</v>
      </c>
      <c r="AI8" s="90">
        <f t="shared" si="24"/>
        <v>0.35</v>
      </c>
      <c r="AJ8" s="90">
        <f t="shared" si="25"/>
        <v>0.33</v>
      </c>
    </row>
    <row r="9" spans="1:36" ht="12.95" customHeight="1" x14ac:dyDescent="0.15">
      <c r="A9" s="89">
        <v>916</v>
      </c>
      <c r="B9" s="108" t="s">
        <v>280</v>
      </c>
      <c r="C9" s="108"/>
      <c r="D9" s="89">
        <v>10</v>
      </c>
      <c r="E9" s="89">
        <v>11</v>
      </c>
      <c r="F9" s="4">
        <f t="shared" si="0"/>
        <v>0.05</v>
      </c>
      <c r="G9" s="5"/>
      <c r="H9" s="89" t="s">
        <v>241</v>
      </c>
      <c r="I9" s="89" t="s">
        <v>299</v>
      </c>
      <c r="J9" s="1" t="s">
        <v>15</v>
      </c>
      <c r="K9" s="90">
        <f t="shared" si="1"/>
        <v>0.05</v>
      </c>
      <c r="L9" s="90">
        <f t="shared" si="2"/>
        <v>0.05</v>
      </c>
      <c r="M9" s="90">
        <f t="shared" si="3"/>
        <v>0.05</v>
      </c>
      <c r="N9" s="90">
        <f t="shared" si="4"/>
        <v>0.05</v>
      </c>
      <c r="O9" s="90">
        <f t="shared" si="5"/>
        <v>0.05</v>
      </c>
      <c r="P9" s="90">
        <f t="shared" si="26"/>
        <v>0.05</v>
      </c>
      <c r="Q9" s="90">
        <f t="shared" si="6"/>
        <v>0.05</v>
      </c>
      <c r="R9" s="90">
        <f t="shared" si="7"/>
        <v>0.05</v>
      </c>
      <c r="S9" s="90">
        <f t="shared" si="8"/>
        <v>0.05</v>
      </c>
      <c r="T9" s="90">
        <f t="shared" si="9"/>
        <v>0.05</v>
      </c>
      <c r="U9" s="90">
        <f t="shared" si="10"/>
        <v>0.05</v>
      </c>
      <c r="V9" s="90">
        <f t="shared" si="11"/>
        <v>0.05</v>
      </c>
      <c r="W9" s="90">
        <f t="shared" si="12"/>
        <v>0.05</v>
      </c>
      <c r="X9" s="90">
        <f t="shared" si="13"/>
        <v>0.05</v>
      </c>
      <c r="Y9" s="90">
        <f t="shared" si="14"/>
        <v>0.04</v>
      </c>
      <c r="Z9" s="90">
        <f t="shared" si="15"/>
        <v>0.05</v>
      </c>
      <c r="AA9" s="90">
        <f t="shared" si="16"/>
        <v>0.04</v>
      </c>
      <c r="AB9" s="90">
        <f t="shared" si="17"/>
        <v>0.04</v>
      </c>
      <c r="AC9" s="90">
        <f t="shared" si="18"/>
        <v>0.05</v>
      </c>
      <c r="AD9" s="90">
        <f t="shared" si="19"/>
        <v>0.06</v>
      </c>
      <c r="AE9" s="90">
        <f t="shared" si="20"/>
        <v>0.04</v>
      </c>
      <c r="AF9" s="90">
        <f t="shared" si="21"/>
        <v>0.04</v>
      </c>
      <c r="AG9" s="90">
        <f t="shared" si="22"/>
        <v>0.04</v>
      </c>
      <c r="AH9" s="90">
        <f t="shared" si="23"/>
        <v>0.04</v>
      </c>
      <c r="AI9" s="90">
        <f t="shared" si="24"/>
        <v>0.05</v>
      </c>
      <c r="AJ9" s="90">
        <f t="shared" si="25"/>
        <v>0.04</v>
      </c>
    </row>
    <row r="10" spans="1:36" ht="12.95" customHeight="1" x14ac:dyDescent="0.15">
      <c r="A10" s="89">
        <v>917</v>
      </c>
      <c r="B10" s="108" t="s">
        <v>280</v>
      </c>
      <c r="C10" s="108"/>
      <c r="D10" s="89">
        <v>16</v>
      </c>
      <c r="E10" s="89">
        <v>15</v>
      </c>
      <c r="F10" s="4">
        <f t="shared" si="0"/>
        <v>0.16</v>
      </c>
      <c r="G10" s="5"/>
      <c r="H10" s="89"/>
      <c r="I10" s="89"/>
      <c r="J10" s="1" t="s">
        <v>15</v>
      </c>
      <c r="K10" s="90">
        <f t="shared" si="1"/>
        <v>0.15</v>
      </c>
      <c r="L10" s="90">
        <f t="shared" si="2"/>
        <v>0.16</v>
      </c>
      <c r="M10" s="90">
        <f t="shared" si="3"/>
        <v>0.16</v>
      </c>
      <c r="N10" s="90">
        <f t="shared" si="4"/>
        <v>0.16</v>
      </c>
      <c r="O10" s="90">
        <f t="shared" si="5"/>
        <v>0.16</v>
      </c>
      <c r="P10" s="90">
        <f t="shared" si="26"/>
        <v>0.16</v>
      </c>
      <c r="Q10" s="90">
        <f t="shared" si="6"/>
        <v>0.15</v>
      </c>
      <c r="R10" s="90">
        <f t="shared" si="7"/>
        <v>0.16</v>
      </c>
      <c r="S10" s="90">
        <f t="shared" si="8"/>
        <v>0.16</v>
      </c>
      <c r="T10" s="90">
        <f t="shared" si="9"/>
        <v>0.16</v>
      </c>
      <c r="U10" s="90">
        <f t="shared" si="10"/>
        <v>0.16</v>
      </c>
      <c r="V10" s="90">
        <f t="shared" si="11"/>
        <v>0.16</v>
      </c>
      <c r="W10" s="90">
        <f t="shared" si="12"/>
        <v>0.15</v>
      </c>
      <c r="X10" s="90">
        <f t="shared" si="13"/>
        <v>0.16</v>
      </c>
      <c r="Y10" s="90">
        <f t="shared" si="14"/>
        <v>0.14000000000000001</v>
      </c>
      <c r="Z10" s="90">
        <f t="shared" si="15"/>
        <v>0.15</v>
      </c>
      <c r="AA10" s="90">
        <f t="shared" si="16"/>
        <v>0.14000000000000001</v>
      </c>
      <c r="AB10" s="90">
        <f t="shared" si="17"/>
        <v>0.15</v>
      </c>
      <c r="AC10" s="90">
        <f t="shared" si="18"/>
        <v>0.16</v>
      </c>
      <c r="AD10" s="90">
        <f t="shared" si="19"/>
        <v>0.19</v>
      </c>
      <c r="AE10" s="90">
        <f t="shared" si="20"/>
        <v>0.14000000000000001</v>
      </c>
      <c r="AF10" s="90">
        <f t="shared" si="21"/>
        <v>0.15</v>
      </c>
      <c r="AG10" s="90">
        <f t="shared" si="22"/>
        <v>0.14000000000000001</v>
      </c>
      <c r="AH10" s="90">
        <f t="shared" si="23"/>
        <v>0.14000000000000001</v>
      </c>
      <c r="AI10" s="90">
        <f t="shared" si="24"/>
        <v>0.16</v>
      </c>
      <c r="AJ10" s="90">
        <f t="shared" si="25"/>
        <v>0.14000000000000001</v>
      </c>
    </row>
    <row r="11" spans="1:36" ht="12.95" customHeight="1" x14ac:dyDescent="0.15">
      <c r="A11" s="89">
        <v>918</v>
      </c>
      <c r="B11" s="108" t="s">
        <v>280</v>
      </c>
      <c r="C11" s="108"/>
      <c r="D11" s="89">
        <v>20</v>
      </c>
      <c r="E11" s="89">
        <v>16</v>
      </c>
      <c r="F11" s="4">
        <f t="shared" si="0"/>
        <v>0.25</v>
      </c>
      <c r="G11" s="5"/>
      <c r="H11" s="89"/>
      <c r="I11" s="89"/>
      <c r="J11" s="1" t="s">
        <v>15</v>
      </c>
      <c r="K11" s="90">
        <f t="shared" si="1"/>
        <v>0.23</v>
      </c>
      <c r="L11" s="90">
        <f t="shared" si="2"/>
        <v>0.25</v>
      </c>
      <c r="M11" s="90">
        <f t="shared" si="3"/>
        <v>0.25</v>
      </c>
      <c r="N11" s="90">
        <f t="shared" si="4"/>
        <v>0.25</v>
      </c>
      <c r="O11" s="90">
        <f t="shared" si="5"/>
        <v>0.26</v>
      </c>
      <c r="P11" s="90">
        <f t="shared" si="26"/>
        <v>0.25</v>
      </c>
      <c r="Q11" s="90">
        <f t="shared" si="6"/>
        <v>0.23</v>
      </c>
      <c r="R11" s="90">
        <f t="shared" si="7"/>
        <v>0.25</v>
      </c>
      <c r="S11" s="90">
        <f t="shared" si="8"/>
        <v>0.25</v>
      </c>
      <c r="T11" s="90">
        <f t="shared" si="9"/>
        <v>0.26</v>
      </c>
      <c r="U11" s="90">
        <f t="shared" si="10"/>
        <v>0.25</v>
      </c>
      <c r="V11" s="90">
        <f t="shared" si="11"/>
        <v>0.26</v>
      </c>
      <c r="W11" s="90">
        <f t="shared" si="12"/>
        <v>0.25</v>
      </c>
      <c r="X11" s="90">
        <f t="shared" si="13"/>
        <v>0.25</v>
      </c>
      <c r="Y11" s="90">
        <f t="shared" si="14"/>
        <v>0.23</v>
      </c>
      <c r="Z11" s="90">
        <f t="shared" si="15"/>
        <v>0.25</v>
      </c>
      <c r="AA11" s="90">
        <f t="shared" si="16"/>
        <v>0.22</v>
      </c>
      <c r="AB11" s="90">
        <f t="shared" si="17"/>
        <v>0.26</v>
      </c>
      <c r="AC11" s="90">
        <f t="shared" si="18"/>
        <v>0.26</v>
      </c>
      <c r="AD11" s="90">
        <f t="shared" si="19"/>
        <v>0.28999999999999998</v>
      </c>
      <c r="AE11" s="90">
        <f t="shared" si="20"/>
        <v>0.23</v>
      </c>
      <c r="AF11" s="90">
        <f t="shared" si="21"/>
        <v>0.26</v>
      </c>
      <c r="AG11" s="90">
        <f t="shared" si="22"/>
        <v>0.22</v>
      </c>
      <c r="AH11" s="90">
        <f t="shared" si="23"/>
        <v>0.23</v>
      </c>
      <c r="AI11" s="90">
        <f t="shared" si="24"/>
        <v>0.25</v>
      </c>
      <c r="AJ11" s="90">
        <f t="shared" si="25"/>
        <v>0.23</v>
      </c>
    </row>
    <row r="12" spans="1:36" ht="12.95" customHeight="1" x14ac:dyDescent="0.15">
      <c r="A12" s="89">
        <v>919</v>
      </c>
      <c r="B12" s="108" t="s">
        <v>280</v>
      </c>
      <c r="C12" s="108"/>
      <c r="D12" s="89">
        <v>10</v>
      </c>
      <c r="E12" s="89">
        <v>11</v>
      </c>
      <c r="F12" s="4">
        <f t="shared" si="0"/>
        <v>0.05</v>
      </c>
      <c r="G12" s="5"/>
      <c r="H12" s="89" t="s">
        <v>281</v>
      </c>
      <c r="I12" s="89" t="s">
        <v>299</v>
      </c>
      <c r="J12" s="1" t="s">
        <v>15</v>
      </c>
      <c r="K12" s="90">
        <f t="shared" si="1"/>
        <v>0.05</v>
      </c>
      <c r="L12" s="90">
        <f t="shared" si="2"/>
        <v>0.05</v>
      </c>
      <c r="M12" s="90">
        <f t="shared" si="3"/>
        <v>0.05</v>
      </c>
      <c r="N12" s="90">
        <f t="shared" si="4"/>
        <v>0.05</v>
      </c>
      <c r="O12" s="90">
        <f t="shared" si="5"/>
        <v>0.05</v>
      </c>
      <c r="P12" s="90">
        <f t="shared" si="26"/>
        <v>0.05</v>
      </c>
      <c r="Q12" s="90">
        <f t="shared" si="6"/>
        <v>0.05</v>
      </c>
      <c r="R12" s="90">
        <f t="shared" si="7"/>
        <v>0.05</v>
      </c>
      <c r="S12" s="90">
        <f t="shared" si="8"/>
        <v>0.05</v>
      </c>
      <c r="T12" s="90">
        <f t="shared" si="9"/>
        <v>0.05</v>
      </c>
      <c r="U12" s="90">
        <f t="shared" si="10"/>
        <v>0.05</v>
      </c>
      <c r="V12" s="90">
        <f t="shared" si="11"/>
        <v>0.05</v>
      </c>
      <c r="W12" s="90">
        <f t="shared" si="12"/>
        <v>0.05</v>
      </c>
      <c r="X12" s="90">
        <f t="shared" si="13"/>
        <v>0.05</v>
      </c>
      <c r="Y12" s="90">
        <f t="shared" si="14"/>
        <v>0.04</v>
      </c>
      <c r="Z12" s="90">
        <f t="shared" si="15"/>
        <v>0.05</v>
      </c>
      <c r="AA12" s="90">
        <f t="shared" si="16"/>
        <v>0.04</v>
      </c>
      <c r="AB12" s="90">
        <f t="shared" si="17"/>
        <v>0.04</v>
      </c>
      <c r="AC12" s="90">
        <f t="shared" si="18"/>
        <v>0.05</v>
      </c>
      <c r="AD12" s="90">
        <f t="shared" si="19"/>
        <v>0.06</v>
      </c>
      <c r="AE12" s="90">
        <f t="shared" si="20"/>
        <v>0.04</v>
      </c>
      <c r="AF12" s="90">
        <f t="shared" si="21"/>
        <v>0.04</v>
      </c>
      <c r="AG12" s="90">
        <f t="shared" si="22"/>
        <v>0.04</v>
      </c>
      <c r="AH12" s="90">
        <f t="shared" si="23"/>
        <v>0.04</v>
      </c>
      <c r="AI12" s="90">
        <f t="shared" si="24"/>
        <v>0.05</v>
      </c>
      <c r="AJ12" s="90">
        <f t="shared" si="25"/>
        <v>0.04</v>
      </c>
    </row>
    <row r="13" spans="1:36" ht="12.95" customHeight="1" x14ac:dyDescent="0.15">
      <c r="A13" s="89">
        <v>920</v>
      </c>
      <c r="B13" s="108" t="s">
        <v>280</v>
      </c>
      <c r="C13" s="108"/>
      <c r="D13" s="89">
        <v>16</v>
      </c>
      <c r="E13" s="89">
        <v>15</v>
      </c>
      <c r="F13" s="4">
        <f t="shared" si="0"/>
        <v>0.16</v>
      </c>
      <c r="G13" s="5" t="s">
        <v>62</v>
      </c>
      <c r="H13" s="89" t="s">
        <v>281</v>
      </c>
      <c r="I13" s="5" t="s">
        <v>62</v>
      </c>
      <c r="J13" s="1" t="s">
        <v>15</v>
      </c>
      <c r="K13" s="90">
        <f t="shared" si="1"/>
        <v>0.15</v>
      </c>
      <c r="L13" s="90">
        <f t="shared" si="2"/>
        <v>0.16</v>
      </c>
      <c r="M13" s="90">
        <f t="shared" si="3"/>
        <v>0.16</v>
      </c>
      <c r="N13" s="90">
        <f t="shared" si="4"/>
        <v>0.16</v>
      </c>
      <c r="O13" s="90">
        <f t="shared" si="5"/>
        <v>0.16</v>
      </c>
      <c r="P13" s="90">
        <f t="shared" si="26"/>
        <v>0.16</v>
      </c>
      <c r="Q13" s="90">
        <f t="shared" si="6"/>
        <v>0.15</v>
      </c>
      <c r="R13" s="90">
        <f t="shared" si="7"/>
        <v>0.16</v>
      </c>
      <c r="S13" s="90">
        <f t="shared" si="8"/>
        <v>0.16</v>
      </c>
      <c r="T13" s="90">
        <f t="shared" si="9"/>
        <v>0.16</v>
      </c>
      <c r="U13" s="90">
        <f t="shared" si="10"/>
        <v>0.16</v>
      </c>
      <c r="V13" s="90">
        <f t="shared" si="11"/>
        <v>0.16</v>
      </c>
      <c r="W13" s="90">
        <f t="shared" si="12"/>
        <v>0.15</v>
      </c>
      <c r="X13" s="90">
        <f t="shared" si="13"/>
        <v>0.16</v>
      </c>
      <c r="Y13" s="90">
        <f t="shared" si="14"/>
        <v>0.14000000000000001</v>
      </c>
      <c r="Z13" s="90">
        <f t="shared" si="15"/>
        <v>0.15</v>
      </c>
      <c r="AA13" s="90">
        <f t="shared" si="16"/>
        <v>0.14000000000000001</v>
      </c>
      <c r="AB13" s="90">
        <f t="shared" si="17"/>
        <v>0.15</v>
      </c>
      <c r="AC13" s="90">
        <f t="shared" si="18"/>
        <v>0.16</v>
      </c>
      <c r="AD13" s="90">
        <f t="shared" si="19"/>
        <v>0.19</v>
      </c>
      <c r="AE13" s="90">
        <f t="shared" si="20"/>
        <v>0.14000000000000001</v>
      </c>
      <c r="AF13" s="90">
        <f t="shared" si="21"/>
        <v>0.15</v>
      </c>
      <c r="AG13" s="90">
        <f t="shared" si="22"/>
        <v>0.14000000000000001</v>
      </c>
      <c r="AH13" s="90">
        <f t="shared" si="23"/>
        <v>0.14000000000000001</v>
      </c>
      <c r="AI13" s="90">
        <f t="shared" si="24"/>
        <v>0.16</v>
      </c>
      <c r="AJ13" s="90">
        <f t="shared" si="25"/>
        <v>0.14000000000000001</v>
      </c>
    </row>
    <row r="14" spans="1:36" ht="12.95" customHeight="1" x14ac:dyDescent="0.15">
      <c r="A14" s="89">
        <v>921</v>
      </c>
      <c r="B14" s="108" t="s">
        <v>280</v>
      </c>
      <c r="C14" s="108"/>
      <c r="D14" s="89">
        <v>22</v>
      </c>
      <c r="E14" s="89">
        <v>18</v>
      </c>
      <c r="F14" s="4">
        <f t="shared" si="0"/>
        <v>0.34</v>
      </c>
      <c r="G14" s="5"/>
      <c r="H14" s="89"/>
      <c r="I14" s="89"/>
      <c r="J14" s="1" t="s">
        <v>15</v>
      </c>
      <c r="K14" s="90">
        <f t="shared" si="1"/>
        <v>0.31</v>
      </c>
      <c r="L14" s="90">
        <f t="shared" si="2"/>
        <v>0.34</v>
      </c>
      <c r="M14" s="90">
        <f t="shared" si="3"/>
        <v>0.34</v>
      </c>
      <c r="N14" s="90">
        <f t="shared" si="4"/>
        <v>0.34</v>
      </c>
      <c r="O14" s="90">
        <f t="shared" si="5"/>
        <v>0.34</v>
      </c>
      <c r="P14" s="90">
        <f t="shared" si="26"/>
        <v>0.34</v>
      </c>
      <c r="Q14" s="90">
        <f t="shared" si="6"/>
        <v>0.31</v>
      </c>
      <c r="R14" s="90">
        <f t="shared" si="7"/>
        <v>0.34</v>
      </c>
      <c r="S14" s="90">
        <f t="shared" si="8"/>
        <v>0.34</v>
      </c>
      <c r="T14" s="90">
        <f t="shared" si="9"/>
        <v>0.36</v>
      </c>
      <c r="U14" s="90">
        <f t="shared" si="10"/>
        <v>0.34</v>
      </c>
      <c r="V14" s="90">
        <f t="shared" si="11"/>
        <v>0.35</v>
      </c>
      <c r="W14" s="90">
        <f t="shared" si="12"/>
        <v>0.33</v>
      </c>
      <c r="X14" s="90">
        <f t="shared" si="13"/>
        <v>0.34</v>
      </c>
      <c r="Y14" s="90">
        <f t="shared" si="14"/>
        <v>0.31</v>
      </c>
      <c r="Z14" s="90">
        <f t="shared" si="15"/>
        <v>0.34</v>
      </c>
      <c r="AA14" s="90">
        <f t="shared" si="16"/>
        <v>0.3</v>
      </c>
      <c r="AB14" s="90">
        <f t="shared" si="17"/>
        <v>0.35</v>
      </c>
      <c r="AC14" s="90">
        <f t="shared" si="18"/>
        <v>0.35</v>
      </c>
      <c r="AD14" s="90">
        <f t="shared" si="19"/>
        <v>0.38</v>
      </c>
      <c r="AE14" s="90">
        <f t="shared" si="20"/>
        <v>0.31</v>
      </c>
      <c r="AF14" s="90">
        <f t="shared" si="21"/>
        <v>0.35</v>
      </c>
      <c r="AG14" s="90">
        <f t="shared" si="22"/>
        <v>0.28999999999999998</v>
      </c>
      <c r="AH14" s="90">
        <f t="shared" si="23"/>
        <v>0.31</v>
      </c>
      <c r="AI14" s="90">
        <f t="shared" si="24"/>
        <v>0.33</v>
      </c>
      <c r="AJ14" s="90">
        <f t="shared" si="25"/>
        <v>0.31</v>
      </c>
    </row>
    <row r="15" spans="1:36" ht="12.95" customHeight="1" x14ac:dyDescent="0.15">
      <c r="A15" s="89">
        <v>922</v>
      </c>
      <c r="B15" s="108" t="s">
        <v>280</v>
      </c>
      <c r="C15" s="108"/>
      <c r="D15" s="89">
        <v>16</v>
      </c>
      <c r="E15" s="89">
        <v>13</v>
      </c>
      <c r="F15" s="4">
        <f t="shared" si="0"/>
        <v>0.13</v>
      </c>
      <c r="G15" s="89" t="s">
        <v>72</v>
      </c>
      <c r="H15" s="105"/>
      <c r="I15" s="105"/>
      <c r="J15" s="1" t="s">
        <v>15</v>
      </c>
      <c r="K15" s="90">
        <f t="shared" si="1"/>
        <v>0.13</v>
      </c>
      <c r="L15" s="90">
        <f t="shared" si="2"/>
        <v>0.13</v>
      </c>
      <c r="M15" s="90">
        <f t="shared" si="3"/>
        <v>0.13</v>
      </c>
      <c r="N15" s="90">
        <f t="shared" si="4"/>
        <v>0.14000000000000001</v>
      </c>
      <c r="O15" s="90">
        <f t="shared" si="5"/>
        <v>0.14000000000000001</v>
      </c>
      <c r="P15" s="90">
        <f t="shared" si="26"/>
        <v>0.13</v>
      </c>
      <c r="Q15" s="90">
        <f t="shared" si="6"/>
        <v>0.13</v>
      </c>
      <c r="R15" s="90">
        <f t="shared" si="7"/>
        <v>0.13</v>
      </c>
      <c r="S15" s="90">
        <f t="shared" si="8"/>
        <v>0.14000000000000001</v>
      </c>
      <c r="T15" s="90">
        <f t="shared" si="9"/>
        <v>0.13</v>
      </c>
      <c r="U15" s="90">
        <f t="shared" si="10"/>
        <v>0.13</v>
      </c>
      <c r="V15" s="90">
        <f t="shared" si="11"/>
        <v>0.14000000000000001</v>
      </c>
      <c r="W15" s="90">
        <f t="shared" si="12"/>
        <v>0.13</v>
      </c>
      <c r="X15" s="90">
        <f t="shared" si="13"/>
        <v>0.13</v>
      </c>
      <c r="Y15" s="90">
        <f t="shared" si="14"/>
        <v>0.12</v>
      </c>
      <c r="Z15" s="90">
        <f t="shared" si="15"/>
        <v>0.13</v>
      </c>
      <c r="AA15" s="90">
        <f t="shared" si="16"/>
        <v>0.12</v>
      </c>
      <c r="AB15" s="90">
        <f t="shared" si="17"/>
        <v>0.13</v>
      </c>
      <c r="AC15" s="90">
        <f t="shared" si="18"/>
        <v>0.13</v>
      </c>
      <c r="AD15" s="90">
        <f t="shared" si="19"/>
        <v>0.16</v>
      </c>
      <c r="AE15" s="90">
        <f t="shared" si="20"/>
        <v>0.12</v>
      </c>
      <c r="AF15" s="90">
        <f t="shared" si="21"/>
        <v>0.13</v>
      </c>
      <c r="AG15" s="90">
        <f t="shared" si="22"/>
        <v>0.12</v>
      </c>
      <c r="AH15" s="90">
        <f t="shared" si="23"/>
        <v>0.12</v>
      </c>
      <c r="AI15" s="90">
        <f t="shared" si="24"/>
        <v>0.14000000000000001</v>
      </c>
      <c r="AJ15" s="90">
        <f t="shared" si="25"/>
        <v>0.12</v>
      </c>
    </row>
    <row r="16" spans="1:36" ht="12.95" customHeight="1" x14ac:dyDescent="0.15">
      <c r="A16" s="89">
        <v>923</v>
      </c>
      <c r="B16" s="108" t="s">
        <v>280</v>
      </c>
      <c r="C16" s="108"/>
      <c r="D16" s="89">
        <v>12</v>
      </c>
      <c r="E16" s="89">
        <v>10</v>
      </c>
      <c r="F16" s="4">
        <f t="shared" si="0"/>
        <v>0.06</v>
      </c>
      <c r="G16" s="5"/>
      <c r="H16" s="89" t="s">
        <v>241</v>
      </c>
      <c r="I16" s="89" t="s">
        <v>299</v>
      </c>
      <c r="J16" s="1" t="s">
        <v>15</v>
      </c>
      <c r="K16" s="90">
        <f t="shared" si="1"/>
        <v>0.06</v>
      </c>
      <c r="L16" s="90">
        <f t="shared" si="2"/>
        <v>0.06</v>
      </c>
      <c r="M16" s="90">
        <f t="shared" si="3"/>
        <v>0.06</v>
      </c>
      <c r="N16" s="90">
        <f t="shared" si="4"/>
        <v>0.06</v>
      </c>
      <c r="O16" s="90">
        <f t="shared" si="5"/>
        <v>0.06</v>
      </c>
      <c r="P16" s="90">
        <f t="shared" si="26"/>
        <v>0.06</v>
      </c>
      <c r="Q16" s="90">
        <f t="shared" si="6"/>
        <v>0.06</v>
      </c>
      <c r="R16" s="90">
        <f t="shared" si="7"/>
        <v>0.06</v>
      </c>
      <c r="S16" s="90">
        <f t="shared" si="8"/>
        <v>0.06</v>
      </c>
      <c r="T16" s="90">
        <f t="shared" si="9"/>
        <v>0.06</v>
      </c>
      <c r="U16" s="90">
        <f t="shared" si="10"/>
        <v>0.06</v>
      </c>
      <c r="V16" s="90">
        <f t="shared" si="11"/>
        <v>0.06</v>
      </c>
      <c r="W16" s="90">
        <f t="shared" si="12"/>
        <v>0.06</v>
      </c>
      <c r="X16" s="90">
        <f t="shared" si="13"/>
        <v>0.06</v>
      </c>
      <c r="Y16" s="90">
        <f t="shared" si="14"/>
        <v>0.05</v>
      </c>
      <c r="Z16" s="90">
        <f t="shared" si="15"/>
        <v>0.06</v>
      </c>
      <c r="AA16" s="90">
        <f t="shared" si="16"/>
        <v>0.06</v>
      </c>
      <c r="AB16" s="90">
        <f t="shared" si="17"/>
        <v>0.06</v>
      </c>
      <c r="AC16" s="90">
        <f t="shared" si="18"/>
        <v>0.06</v>
      </c>
      <c r="AD16" s="90">
        <f t="shared" si="19"/>
        <v>7.0000000000000007E-2</v>
      </c>
      <c r="AE16" s="90">
        <f t="shared" si="20"/>
        <v>0.05</v>
      </c>
      <c r="AF16" s="90">
        <f t="shared" si="21"/>
        <v>0.06</v>
      </c>
      <c r="AG16" s="90">
        <f t="shared" si="22"/>
        <v>0.05</v>
      </c>
      <c r="AH16" s="90">
        <f t="shared" si="23"/>
        <v>0.05</v>
      </c>
      <c r="AI16" s="90">
        <f t="shared" si="24"/>
        <v>0.06</v>
      </c>
      <c r="AJ16" s="90">
        <f t="shared" si="25"/>
        <v>0.05</v>
      </c>
    </row>
    <row r="17" spans="1:36" ht="12.95" customHeight="1" x14ac:dyDescent="0.15">
      <c r="A17" s="89">
        <v>924</v>
      </c>
      <c r="B17" s="108" t="s">
        <v>280</v>
      </c>
      <c r="C17" s="108"/>
      <c r="D17" s="89">
        <v>22</v>
      </c>
      <c r="E17" s="89">
        <v>14</v>
      </c>
      <c r="F17" s="4">
        <f t="shared" si="0"/>
        <v>0.25</v>
      </c>
      <c r="G17" s="89"/>
      <c r="H17" s="89"/>
      <c r="I17" s="89"/>
      <c r="J17" s="1" t="s">
        <v>15</v>
      </c>
      <c r="K17" s="90">
        <f t="shared" si="1"/>
        <v>0.24</v>
      </c>
      <c r="L17" s="90">
        <f t="shared" si="2"/>
        <v>0.26</v>
      </c>
      <c r="M17" s="90">
        <f t="shared" si="3"/>
        <v>0.25</v>
      </c>
      <c r="N17" s="90">
        <f t="shared" si="4"/>
        <v>0.26</v>
      </c>
      <c r="O17" s="90">
        <f t="shared" si="5"/>
        <v>0.27</v>
      </c>
      <c r="P17" s="90">
        <f t="shared" si="26"/>
        <v>0.25</v>
      </c>
      <c r="Q17" s="90">
        <f t="shared" si="6"/>
        <v>0.24</v>
      </c>
      <c r="R17" s="90">
        <f t="shared" si="7"/>
        <v>0.27</v>
      </c>
      <c r="S17" s="90">
        <f t="shared" si="8"/>
        <v>0.26</v>
      </c>
      <c r="T17" s="90">
        <f t="shared" si="9"/>
        <v>0.25</v>
      </c>
      <c r="U17" s="90">
        <f t="shared" si="10"/>
        <v>0.26</v>
      </c>
      <c r="V17" s="90">
        <f t="shared" si="11"/>
        <v>0.28000000000000003</v>
      </c>
      <c r="W17" s="90">
        <f t="shared" si="12"/>
        <v>0.26</v>
      </c>
      <c r="X17" s="90">
        <f t="shared" si="13"/>
        <v>0.26</v>
      </c>
      <c r="Y17" s="90">
        <f t="shared" si="14"/>
        <v>0.24</v>
      </c>
      <c r="Z17" s="90">
        <f t="shared" si="15"/>
        <v>0.26</v>
      </c>
      <c r="AA17" s="90">
        <f t="shared" si="16"/>
        <v>0.23</v>
      </c>
      <c r="AB17" s="90">
        <f t="shared" si="17"/>
        <v>0.27</v>
      </c>
      <c r="AC17" s="90">
        <f t="shared" si="18"/>
        <v>0.27</v>
      </c>
      <c r="AD17" s="90">
        <f t="shared" si="19"/>
        <v>0.28999999999999998</v>
      </c>
      <c r="AE17" s="90">
        <f t="shared" si="20"/>
        <v>0.24</v>
      </c>
      <c r="AF17" s="90">
        <f t="shared" si="21"/>
        <v>0.27</v>
      </c>
      <c r="AG17" s="90">
        <f t="shared" si="22"/>
        <v>0.24</v>
      </c>
      <c r="AH17" s="90">
        <f t="shared" si="23"/>
        <v>0.24</v>
      </c>
      <c r="AI17" s="90">
        <f t="shared" si="24"/>
        <v>0.26</v>
      </c>
      <c r="AJ17" s="90">
        <f t="shared" si="25"/>
        <v>0.24</v>
      </c>
    </row>
    <row r="18" spans="1:36" ht="12.95" customHeight="1" x14ac:dyDescent="0.15">
      <c r="A18" s="89">
        <v>925</v>
      </c>
      <c r="B18" s="108" t="s">
        <v>280</v>
      </c>
      <c r="C18" s="108"/>
      <c r="D18" s="89">
        <v>18</v>
      </c>
      <c r="E18" s="89">
        <v>16</v>
      </c>
      <c r="F18" s="4">
        <f t="shared" si="0"/>
        <v>0.21</v>
      </c>
      <c r="G18" s="5"/>
      <c r="H18" s="89"/>
      <c r="I18" s="89"/>
      <c r="J18" s="1" t="s">
        <v>15</v>
      </c>
      <c r="K18" s="90">
        <f t="shared" si="1"/>
        <v>0.19</v>
      </c>
      <c r="L18" s="90">
        <f t="shared" si="2"/>
        <v>0.21</v>
      </c>
      <c r="M18" s="90">
        <f t="shared" si="3"/>
        <v>0.21</v>
      </c>
      <c r="N18" s="90">
        <f t="shared" si="4"/>
        <v>0.21</v>
      </c>
      <c r="O18" s="90">
        <f t="shared" si="5"/>
        <v>0.21</v>
      </c>
      <c r="P18" s="90">
        <f t="shared" si="26"/>
        <v>0.21</v>
      </c>
      <c r="Q18" s="90">
        <f t="shared" si="6"/>
        <v>0.19</v>
      </c>
      <c r="R18" s="90">
        <f t="shared" si="7"/>
        <v>0.21</v>
      </c>
      <c r="S18" s="90">
        <f t="shared" si="8"/>
        <v>0.21</v>
      </c>
      <c r="T18" s="90">
        <f t="shared" si="9"/>
        <v>0.22</v>
      </c>
      <c r="U18" s="90">
        <f t="shared" si="10"/>
        <v>0.21</v>
      </c>
      <c r="V18" s="90">
        <f t="shared" si="11"/>
        <v>0.21</v>
      </c>
      <c r="W18" s="90">
        <f t="shared" si="12"/>
        <v>0.2</v>
      </c>
      <c r="X18" s="90">
        <f t="shared" si="13"/>
        <v>0.21</v>
      </c>
      <c r="Y18" s="90">
        <f t="shared" si="14"/>
        <v>0.18</v>
      </c>
      <c r="Z18" s="90">
        <f t="shared" si="15"/>
        <v>0.2</v>
      </c>
      <c r="AA18" s="90">
        <f t="shared" si="16"/>
        <v>0.19</v>
      </c>
      <c r="AB18" s="90">
        <f t="shared" si="17"/>
        <v>0.21</v>
      </c>
      <c r="AC18" s="90">
        <f t="shared" si="18"/>
        <v>0.21</v>
      </c>
      <c r="AD18" s="90">
        <f t="shared" si="19"/>
        <v>0.24</v>
      </c>
      <c r="AE18" s="90">
        <f t="shared" si="20"/>
        <v>0.19</v>
      </c>
      <c r="AF18" s="90">
        <f t="shared" si="21"/>
        <v>0.21</v>
      </c>
      <c r="AG18" s="90">
        <f t="shared" si="22"/>
        <v>0.18</v>
      </c>
      <c r="AH18" s="90">
        <f t="shared" si="23"/>
        <v>0.19</v>
      </c>
      <c r="AI18" s="90">
        <f t="shared" si="24"/>
        <v>0.21</v>
      </c>
      <c r="AJ18" s="90">
        <f t="shared" si="25"/>
        <v>0.19</v>
      </c>
    </row>
    <row r="19" spans="1:36" ht="12.95" customHeight="1" x14ac:dyDescent="0.15">
      <c r="A19" s="89">
        <v>926</v>
      </c>
      <c r="B19" s="108" t="s">
        <v>280</v>
      </c>
      <c r="C19" s="108"/>
      <c r="D19" s="89">
        <v>10</v>
      </c>
      <c r="E19" s="89">
        <v>11</v>
      </c>
      <c r="F19" s="4">
        <f t="shared" si="0"/>
        <v>0.05</v>
      </c>
      <c r="G19" s="5"/>
      <c r="H19" s="89" t="s">
        <v>241</v>
      </c>
      <c r="I19" s="89" t="s">
        <v>299</v>
      </c>
      <c r="J19" s="1" t="s">
        <v>15</v>
      </c>
      <c r="K19" s="90">
        <f t="shared" si="1"/>
        <v>0.05</v>
      </c>
      <c r="L19" s="90">
        <f t="shared" si="2"/>
        <v>0.05</v>
      </c>
      <c r="M19" s="90">
        <f t="shared" si="3"/>
        <v>0.05</v>
      </c>
      <c r="N19" s="90">
        <f t="shared" si="4"/>
        <v>0.05</v>
      </c>
      <c r="O19" s="90">
        <f t="shared" si="5"/>
        <v>0.05</v>
      </c>
      <c r="P19" s="90">
        <f t="shared" si="26"/>
        <v>0.05</v>
      </c>
      <c r="Q19" s="90">
        <f t="shared" si="6"/>
        <v>0.05</v>
      </c>
      <c r="R19" s="90">
        <f t="shared" si="7"/>
        <v>0.05</v>
      </c>
      <c r="S19" s="90">
        <f t="shared" si="8"/>
        <v>0.05</v>
      </c>
      <c r="T19" s="90">
        <f t="shared" si="9"/>
        <v>0.05</v>
      </c>
      <c r="U19" s="90">
        <f t="shared" si="10"/>
        <v>0.05</v>
      </c>
      <c r="V19" s="90">
        <f t="shared" si="11"/>
        <v>0.05</v>
      </c>
      <c r="W19" s="90">
        <f t="shared" si="12"/>
        <v>0.05</v>
      </c>
      <c r="X19" s="90">
        <f t="shared" si="13"/>
        <v>0.05</v>
      </c>
      <c r="Y19" s="90">
        <f t="shared" si="14"/>
        <v>0.04</v>
      </c>
      <c r="Z19" s="90">
        <f t="shared" si="15"/>
        <v>0.05</v>
      </c>
      <c r="AA19" s="90">
        <f t="shared" si="16"/>
        <v>0.04</v>
      </c>
      <c r="AB19" s="90">
        <f t="shared" si="17"/>
        <v>0.04</v>
      </c>
      <c r="AC19" s="90">
        <f t="shared" si="18"/>
        <v>0.05</v>
      </c>
      <c r="AD19" s="90">
        <f t="shared" si="19"/>
        <v>0.06</v>
      </c>
      <c r="AE19" s="90">
        <f t="shared" si="20"/>
        <v>0.04</v>
      </c>
      <c r="AF19" s="90">
        <f t="shared" si="21"/>
        <v>0.04</v>
      </c>
      <c r="AG19" s="90">
        <f t="shared" si="22"/>
        <v>0.04</v>
      </c>
      <c r="AH19" s="90">
        <f t="shared" si="23"/>
        <v>0.04</v>
      </c>
      <c r="AI19" s="90">
        <f t="shared" si="24"/>
        <v>0.05</v>
      </c>
      <c r="AJ19" s="90">
        <f t="shared" si="25"/>
        <v>0.04</v>
      </c>
    </row>
    <row r="20" spans="1:36" ht="12.95" customHeight="1" x14ac:dyDescent="0.15">
      <c r="A20" s="89">
        <v>927</v>
      </c>
      <c r="B20" s="108" t="s">
        <v>280</v>
      </c>
      <c r="C20" s="108"/>
      <c r="D20" s="89">
        <v>20</v>
      </c>
      <c r="E20" s="89">
        <v>14</v>
      </c>
      <c r="F20" s="4">
        <f t="shared" si="0"/>
        <v>0.22</v>
      </c>
      <c r="G20" s="5"/>
      <c r="H20" s="89"/>
      <c r="I20" s="89"/>
      <c r="J20" s="1" t="s">
        <v>15</v>
      </c>
      <c r="K20" s="90">
        <f t="shared" si="1"/>
        <v>0.2</v>
      </c>
      <c r="L20" s="90">
        <f t="shared" si="2"/>
        <v>0.22</v>
      </c>
      <c r="M20" s="90">
        <f t="shared" si="3"/>
        <v>0.22</v>
      </c>
      <c r="N20" s="90">
        <f t="shared" si="4"/>
        <v>0.22</v>
      </c>
      <c r="O20" s="90">
        <f t="shared" si="5"/>
        <v>0.22</v>
      </c>
      <c r="P20" s="90">
        <f t="shared" si="26"/>
        <v>0.22</v>
      </c>
      <c r="Q20" s="90">
        <f t="shared" si="6"/>
        <v>0.2</v>
      </c>
      <c r="R20" s="90">
        <f t="shared" si="7"/>
        <v>0.22</v>
      </c>
      <c r="S20" s="90">
        <f t="shared" si="8"/>
        <v>0.22</v>
      </c>
      <c r="T20" s="90">
        <f t="shared" si="9"/>
        <v>0.22</v>
      </c>
      <c r="U20" s="90">
        <f t="shared" si="10"/>
        <v>0.22</v>
      </c>
      <c r="V20" s="90">
        <f t="shared" si="11"/>
        <v>0.23</v>
      </c>
      <c r="W20" s="90">
        <f t="shared" si="12"/>
        <v>0.22</v>
      </c>
      <c r="X20" s="90">
        <f t="shared" si="13"/>
        <v>0.22</v>
      </c>
      <c r="Y20" s="90">
        <f t="shared" si="14"/>
        <v>0.2</v>
      </c>
      <c r="Z20" s="90">
        <f t="shared" si="15"/>
        <v>0.22</v>
      </c>
      <c r="AA20" s="90">
        <f t="shared" si="16"/>
        <v>0.2</v>
      </c>
      <c r="AB20" s="90">
        <f t="shared" si="17"/>
        <v>0.22</v>
      </c>
      <c r="AC20" s="90">
        <f t="shared" si="18"/>
        <v>0.22</v>
      </c>
      <c r="AD20" s="90">
        <f t="shared" si="19"/>
        <v>0.25</v>
      </c>
      <c r="AE20" s="90">
        <f t="shared" si="20"/>
        <v>0.2</v>
      </c>
      <c r="AF20" s="90">
        <f t="shared" si="21"/>
        <v>0.22</v>
      </c>
      <c r="AG20" s="90">
        <f t="shared" si="22"/>
        <v>0.2</v>
      </c>
      <c r="AH20" s="90">
        <f t="shared" si="23"/>
        <v>0.2</v>
      </c>
      <c r="AI20" s="90">
        <f t="shared" si="24"/>
        <v>0.22</v>
      </c>
      <c r="AJ20" s="90">
        <f t="shared" si="25"/>
        <v>0.2</v>
      </c>
    </row>
    <row r="21" spans="1:36" ht="12.95" customHeight="1" x14ac:dyDescent="0.15">
      <c r="A21" s="89">
        <v>928</v>
      </c>
      <c r="B21" s="108" t="s">
        <v>280</v>
      </c>
      <c r="C21" s="108"/>
      <c r="D21" s="89">
        <v>18</v>
      </c>
      <c r="E21" s="89">
        <v>14</v>
      </c>
      <c r="F21" s="4">
        <f t="shared" si="0"/>
        <v>0.18</v>
      </c>
      <c r="G21" s="5" t="s">
        <v>72</v>
      </c>
      <c r="H21" s="89"/>
      <c r="I21" s="89"/>
      <c r="J21" s="1" t="s">
        <v>15</v>
      </c>
      <c r="K21" s="90">
        <f t="shared" si="1"/>
        <v>0.17</v>
      </c>
      <c r="L21" s="90">
        <f t="shared" si="2"/>
        <v>0.18</v>
      </c>
      <c r="M21" s="90">
        <f t="shared" si="3"/>
        <v>0.18</v>
      </c>
      <c r="N21" s="90">
        <f t="shared" si="4"/>
        <v>0.18</v>
      </c>
      <c r="O21" s="90">
        <f t="shared" si="5"/>
        <v>0.19</v>
      </c>
      <c r="P21" s="90">
        <f t="shared" si="26"/>
        <v>0.18</v>
      </c>
      <c r="Q21" s="90">
        <f t="shared" si="6"/>
        <v>0.17</v>
      </c>
      <c r="R21" s="90">
        <f t="shared" si="7"/>
        <v>0.18</v>
      </c>
      <c r="S21" s="90">
        <f t="shared" si="8"/>
        <v>0.18</v>
      </c>
      <c r="T21" s="90">
        <f t="shared" si="9"/>
        <v>0.18</v>
      </c>
      <c r="U21" s="90">
        <f t="shared" si="10"/>
        <v>0.18</v>
      </c>
      <c r="V21" s="90">
        <f t="shared" si="11"/>
        <v>0.19</v>
      </c>
      <c r="W21" s="90">
        <f t="shared" si="12"/>
        <v>0.18</v>
      </c>
      <c r="X21" s="90">
        <f t="shared" si="13"/>
        <v>0.18</v>
      </c>
      <c r="Y21" s="90">
        <f t="shared" si="14"/>
        <v>0.16</v>
      </c>
      <c r="Z21" s="90">
        <f t="shared" si="15"/>
        <v>0.18</v>
      </c>
      <c r="AA21" s="90">
        <f t="shared" si="16"/>
        <v>0.16</v>
      </c>
      <c r="AB21" s="90">
        <f t="shared" si="17"/>
        <v>0.18</v>
      </c>
      <c r="AC21" s="90">
        <f t="shared" si="18"/>
        <v>0.18</v>
      </c>
      <c r="AD21" s="90">
        <f t="shared" si="19"/>
        <v>0.21</v>
      </c>
      <c r="AE21" s="90">
        <f t="shared" si="20"/>
        <v>0.16</v>
      </c>
      <c r="AF21" s="90">
        <f t="shared" si="21"/>
        <v>0.18</v>
      </c>
      <c r="AG21" s="90">
        <f t="shared" si="22"/>
        <v>0.16</v>
      </c>
      <c r="AH21" s="90">
        <f t="shared" si="23"/>
        <v>0.17</v>
      </c>
      <c r="AI21" s="90">
        <f t="shared" si="24"/>
        <v>0.18</v>
      </c>
      <c r="AJ21" s="90">
        <f t="shared" si="25"/>
        <v>0.17</v>
      </c>
    </row>
    <row r="22" spans="1:36" ht="12.95" customHeight="1" x14ac:dyDescent="0.15">
      <c r="A22" s="89">
        <v>929</v>
      </c>
      <c r="B22" s="108" t="s">
        <v>280</v>
      </c>
      <c r="C22" s="108"/>
      <c r="D22" s="89">
        <v>12</v>
      </c>
      <c r="E22" s="89">
        <v>11</v>
      </c>
      <c r="F22" s="4">
        <f t="shared" si="0"/>
        <v>7.0000000000000007E-2</v>
      </c>
      <c r="G22" s="5" t="s">
        <v>72</v>
      </c>
      <c r="H22" s="89" t="s">
        <v>241</v>
      </c>
      <c r="I22" s="5" t="s">
        <v>72</v>
      </c>
      <c r="J22" s="1" t="s">
        <v>15</v>
      </c>
      <c r="K22" s="90">
        <f t="shared" si="1"/>
        <v>7.0000000000000007E-2</v>
      </c>
      <c r="L22" s="90">
        <f t="shared" si="2"/>
        <v>7.0000000000000007E-2</v>
      </c>
      <c r="M22" s="90">
        <f t="shared" si="3"/>
        <v>7.0000000000000007E-2</v>
      </c>
      <c r="N22" s="90">
        <f t="shared" si="4"/>
        <v>7.0000000000000007E-2</v>
      </c>
      <c r="O22" s="90">
        <f t="shared" si="5"/>
        <v>7.0000000000000007E-2</v>
      </c>
      <c r="P22" s="90">
        <f t="shared" si="26"/>
        <v>7.0000000000000007E-2</v>
      </c>
      <c r="Q22" s="90">
        <f t="shared" si="6"/>
        <v>0.06</v>
      </c>
      <c r="R22" s="90">
        <f t="shared" si="7"/>
        <v>7.0000000000000007E-2</v>
      </c>
      <c r="S22" s="90">
        <f t="shared" si="8"/>
        <v>7.0000000000000007E-2</v>
      </c>
      <c r="T22" s="90">
        <f t="shared" si="9"/>
        <v>7.0000000000000007E-2</v>
      </c>
      <c r="U22" s="90">
        <f t="shared" si="10"/>
        <v>7.0000000000000007E-2</v>
      </c>
      <c r="V22" s="90">
        <f t="shared" si="11"/>
        <v>7.0000000000000007E-2</v>
      </c>
      <c r="W22" s="90">
        <f t="shared" si="12"/>
        <v>7.0000000000000007E-2</v>
      </c>
      <c r="X22" s="90">
        <f t="shared" si="13"/>
        <v>7.0000000000000007E-2</v>
      </c>
      <c r="Y22" s="90">
        <f t="shared" si="14"/>
        <v>0.06</v>
      </c>
      <c r="Z22" s="90">
        <f t="shared" si="15"/>
        <v>7.0000000000000007E-2</v>
      </c>
      <c r="AA22" s="90">
        <f t="shared" si="16"/>
        <v>0.06</v>
      </c>
      <c r="AB22" s="90">
        <f t="shared" si="17"/>
        <v>0.06</v>
      </c>
      <c r="AC22" s="90">
        <f t="shared" si="18"/>
        <v>7.0000000000000007E-2</v>
      </c>
      <c r="AD22" s="90">
        <f t="shared" si="19"/>
        <v>0.08</v>
      </c>
      <c r="AE22" s="90">
        <f t="shared" si="20"/>
        <v>0.06</v>
      </c>
      <c r="AF22" s="90">
        <f t="shared" si="21"/>
        <v>0.06</v>
      </c>
      <c r="AG22" s="90">
        <f t="shared" si="22"/>
        <v>0.06</v>
      </c>
      <c r="AH22" s="90">
        <f t="shared" si="23"/>
        <v>0.06</v>
      </c>
      <c r="AI22" s="90">
        <f t="shared" si="24"/>
        <v>7.0000000000000007E-2</v>
      </c>
      <c r="AJ22" s="90">
        <f t="shared" si="25"/>
        <v>0.06</v>
      </c>
    </row>
    <row r="23" spans="1:36" ht="12.95" customHeight="1" x14ac:dyDescent="0.15">
      <c r="A23" s="89">
        <v>930</v>
      </c>
      <c r="B23" s="108" t="s">
        <v>280</v>
      </c>
      <c r="C23" s="108"/>
      <c r="D23" s="89">
        <v>24</v>
      </c>
      <c r="E23" s="89">
        <v>18</v>
      </c>
      <c r="F23" s="4">
        <f t="shared" si="0"/>
        <v>0.4</v>
      </c>
      <c r="G23" s="5"/>
      <c r="H23" s="89"/>
      <c r="I23" s="89"/>
      <c r="J23" s="1" t="s">
        <v>15</v>
      </c>
      <c r="K23" s="90">
        <f t="shared" si="1"/>
        <v>0.36</v>
      </c>
      <c r="L23" s="90">
        <f t="shared" si="2"/>
        <v>0.4</v>
      </c>
      <c r="M23" s="90">
        <f t="shared" si="3"/>
        <v>0.4</v>
      </c>
      <c r="N23" s="90">
        <f t="shared" si="4"/>
        <v>0.4</v>
      </c>
      <c r="O23" s="90">
        <f t="shared" si="5"/>
        <v>0.4</v>
      </c>
      <c r="P23" s="90">
        <f t="shared" si="26"/>
        <v>0.4</v>
      </c>
      <c r="Q23" s="90">
        <f t="shared" si="6"/>
        <v>0.36</v>
      </c>
      <c r="R23" s="90">
        <f t="shared" si="7"/>
        <v>0.4</v>
      </c>
      <c r="S23" s="90">
        <f t="shared" si="8"/>
        <v>0.4</v>
      </c>
      <c r="T23" s="90">
        <f t="shared" si="9"/>
        <v>0.41</v>
      </c>
      <c r="U23" s="90">
        <f t="shared" si="10"/>
        <v>0.4</v>
      </c>
      <c r="V23" s="90">
        <f t="shared" si="11"/>
        <v>0.42</v>
      </c>
      <c r="W23" s="90">
        <f t="shared" si="12"/>
        <v>0.39</v>
      </c>
      <c r="X23" s="90">
        <f t="shared" si="13"/>
        <v>0.39</v>
      </c>
      <c r="Y23" s="90">
        <f t="shared" si="14"/>
        <v>0.36</v>
      </c>
      <c r="Z23" s="90">
        <f t="shared" si="15"/>
        <v>0.39</v>
      </c>
      <c r="AA23" s="90">
        <f t="shared" si="16"/>
        <v>0.35</v>
      </c>
      <c r="AB23" s="90">
        <f t="shared" si="17"/>
        <v>0.41</v>
      </c>
      <c r="AC23" s="90">
        <f t="shared" si="18"/>
        <v>0.41</v>
      </c>
      <c r="AD23" s="90">
        <f t="shared" si="19"/>
        <v>0.44</v>
      </c>
      <c r="AE23" s="90">
        <f t="shared" si="20"/>
        <v>0.37</v>
      </c>
      <c r="AF23" s="90">
        <f t="shared" si="21"/>
        <v>0.41</v>
      </c>
      <c r="AG23" s="90">
        <f t="shared" si="22"/>
        <v>0.35</v>
      </c>
      <c r="AH23" s="90">
        <f t="shared" si="23"/>
        <v>0.37</v>
      </c>
      <c r="AI23" s="90">
        <f t="shared" si="24"/>
        <v>0.39</v>
      </c>
      <c r="AJ23" s="90">
        <f t="shared" si="25"/>
        <v>0.37</v>
      </c>
    </row>
    <row r="24" spans="1:36" ht="12.95" customHeight="1" x14ac:dyDescent="0.15">
      <c r="A24" s="89">
        <v>931</v>
      </c>
      <c r="B24" s="108" t="s">
        <v>280</v>
      </c>
      <c r="C24" s="108"/>
      <c r="D24" s="89">
        <v>28</v>
      </c>
      <c r="E24" s="89">
        <v>18</v>
      </c>
      <c r="F24" s="4">
        <f t="shared" si="0"/>
        <v>0.52</v>
      </c>
      <c r="G24" s="5"/>
      <c r="H24" s="89"/>
      <c r="I24" s="89"/>
      <c r="J24" s="1" t="s">
        <v>15</v>
      </c>
      <c r="K24" s="90">
        <f t="shared" si="1"/>
        <v>0.47</v>
      </c>
      <c r="L24" s="90">
        <f t="shared" si="2"/>
        <v>0.53</v>
      </c>
      <c r="M24" s="90">
        <f t="shared" si="3"/>
        <v>0.52</v>
      </c>
      <c r="N24" s="90">
        <f t="shared" si="4"/>
        <v>0.52</v>
      </c>
      <c r="O24" s="90">
        <f t="shared" si="5"/>
        <v>0.53</v>
      </c>
      <c r="P24" s="90">
        <f t="shared" si="26"/>
        <v>0.52</v>
      </c>
      <c r="Q24" s="90">
        <f t="shared" si="6"/>
        <v>0.48</v>
      </c>
      <c r="R24" s="90">
        <f t="shared" si="7"/>
        <v>0.54</v>
      </c>
      <c r="S24" s="90">
        <f t="shared" si="8"/>
        <v>0.53</v>
      </c>
      <c r="T24" s="90">
        <f t="shared" si="9"/>
        <v>0.53</v>
      </c>
      <c r="U24" s="90">
        <f t="shared" si="10"/>
        <v>0.53</v>
      </c>
      <c r="V24" s="90">
        <f t="shared" si="11"/>
        <v>0.56000000000000005</v>
      </c>
      <c r="W24" s="90">
        <f t="shared" si="12"/>
        <v>0.52</v>
      </c>
      <c r="X24" s="90">
        <f t="shared" si="13"/>
        <v>0.52</v>
      </c>
      <c r="Y24" s="90">
        <f t="shared" si="14"/>
        <v>0.5</v>
      </c>
      <c r="Z24" s="90">
        <f t="shared" si="15"/>
        <v>0.52</v>
      </c>
      <c r="AA24" s="90">
        <f t="shared" si="16"/>
        <v>0.46</v>
      </c>
      <c r="AB24" s="90">
        <f t="shared" si="17"/>
        <v>0.56000000000000005</v>
      </c>
      <c r="AC24" s="90">
        <f t="shared" si="18"/>
        <v>0.55000000000000004</v>
      </c>
      <c r="AD24" s="90">
        <f t="shared" si="19"/>
        <v>0.56999999999999995</v>
      </c>
      <c r="AE24" s="90">
        <f t="shared" si="20"/>
        <v>0.5</v>
      </c>
      <c r="AF24" s="90">
        <f t="shared" si="21"/>
        <v>0.55000000000000004</v>
      </c>
      <c r="AG24" s="90">
        <f t="shared" si="22"/>
        <v>0.47</v>
      </c>
      <c r="AH24" s="90">
        <f t="shared" si="23"/>
        <v>0.5</v>
      </c>
      <c r="AI24" s="90">
        <f t="shared" si="24"/>
        <v>0.52</v>
      </c>
      <c r="AJ24" s="90">
        <f t="shared" si="25"/>
        <v>0.5</v>
      </c>
    </row>
    <row r="25" spans="1:36" ht="12.95" customHeight="1" x14ac:dyDescent="0.15">
      <c r="A25" s="89">
        <v>932</v>
      </c>
      <c r="B25" s="108" t="s">
        <v>280</v>
      </c>
      <c r="C25" s="108"/>
      <c r="D25" s="89">
        <v>12</v>
      </c>
      <c r="E25" s="89">
        <v>10</v>
      </c>
      <c r="F25" s="4">
        <f t="shared" si="0"/>
        <v>0.06</v>
      </c>
      <c r="G25" s="5" t="s">
        <v>72</v>
      </c>
      <c r="H25" s="105" t="s">
        <v>241</v>
      </c>
      <c r="I25" s="105" t="s">
        <v>72</v>
      </c>
      <c r="J25" s="1" t="s">
        <v>15</v>
      </c>
      <c r="K25" s="90">
        <f t="shared" si="1"/>
        <v>0.06</v>
      </c>
      <c r="L25" s="90">
        <f t="shared" si="2"/>
        <v>0.06</v>
      </c>
      <c r="M25" s="90">
        <f t="shared" si="3"/>
        <v>0.06</v>
      </c>
      <c r="N25" s="90">
        <f t="shared" si="4"/>
        <v>0.06</v>
      </c>
      <c r="O25" s="90">
        <f t="shared" si="5"/>
        <v>0.06</v>
      </c>
      <c r="P25" s="90">
        <f t="shared" si="26"/>
        <v>0.06</v>
      </c>
      <c r="Q25" s="90">
        <f t="shared" si="6"/>
        <v>0.06</v>
      </c>
      <c r="R25" s="90">
        <f t="shared" si="7"/>
        <v>0.06</v>
      </c>
      <c r="S25" s="90">
        <f t="shared" si="8"/>
        <v>0.06</v>
      </c>
      <c r="T25" s="90">
        <f t="shared" si="9"/>
        <v>0.06</v>
      </c>
      <c r="U25" s="90">
        <f t="shared" si="10"/>
        <v>0.06</v>
      </c>
      <c r="V25" s="90">
        <f t="shared" si="11"/>
        <v>0.06</v>
      </c>
      <c r="W25" s="90">
        <f t="shared" si="12"/>
        <v>0.06</v>
      </c>
      <c r="X25" s="90">
        <f t="shared" si="13"/>
        <v>0.06</v>
      </c>
      <c r="Y25" s="90">
        <f t="shared" si="14"/>
        <v>0.05</v>
      </c>
      <c r="Z25" s="90">
        <f t="shared" si="15"/>
        <v>0.06</v>
      </c>
      <c r="AA25" s="90">
        <f t="shared" si="16"/>
        <v>0.06</v>
      </c>
      <c r="AB25" s="90">
        <f t="shared" si="17"/>
        <v>0.06</v>
      </c>
      <c r="AC25" s="90">
        <f t="shared" si="18"/>
        <v>0.06</v>
      </c>
      <c r="AD25" s="90">
        <f t="shared" si="19"/>
        <v>7.0000000000000007E-2</v>
      </c>
      <c r="AE25" s="90">
        <f t="shared" si="20"/>
        <v>0.05</v>
      </c>
      <c r="AF25" s="90">
        <f t="shared" si="21"/>
        <v>0.06</v>
      </c>
      <c r="AG25" s="90">
        <f t="shared" si="22"/>
        <v>0.05</v>
      </c>
      <c r="AH25" s="90">
        <f t="shared" si="23"/>
        <v>0.05</v>
      </c>
      <c r="AI25" s="90">
        <f t="shared" si="24"/>
        <v>0.06</v>
      </c>
      <c r="AJ25" s="90">
        <f t="shared" si="25"/>
        <v>0.05</v>
      </c>
    </row>
    <row r="26" spans="1:36" ht="12.95" customHeight="1" x14ac:dyDescent="0.15">
      <c r="A26" s="89">
        <v>933</v>
      </c>
      <c r="B26" s="108" t="s">
        <v>280</v>
      </c>
      <c r="C26" s="108"/>
      <c r="D26" s="89">
        <v>12</v>
      </c>
      <c r="E26" s="89">
        <v>10</v>
      </c>
      <c r="F26" s="4">
        <f t="shared" si="0"/>
        <v>0.06</v>
      </c>
      <c r="G26" s="5"/>
      <c r="H26" s="89"/>
      <c r="I26" s="89"/>
      <c r="J26" s="1" t="s">
        <v>15</v>
      </c>
      <c r="K26" s="90">
        <f t="shared" si="1"/>
        <v>0.06</v>
      </c>
      <c r="L26" s="90">
        <f t="shared" si="2"/>
        <v>0.06</v>
      </c>
      <c r="M26" s="90">
        <f t="shared" si="3"/>
        <v>0.06</v>
      </c>
      <c r="N26" s="90">
        <f t="shared" si="4"/>
        <v>0.06</v>
      </c>
      <c r="O26" s="90">
        <f t="shared" si="5"/>
        <v>0.06</v>
      </c>
      <c r="P26" s="90">
        <f t="shared" si="26"/>
        <v>0.06</v>
      </c>
      <c r="Q26" s="90">
        <f t="shared" si="6"/>
        <v>0.06</v>
      </c>
      <c r="R26" s="90">
        <f t="shared" si="7"/>
        <v>0.06</v>
      </c>
      <c r="S26" s="90">
        <f t="shared" si="8"/>
        <v>0.06</v>
      </c>
      <c r="T26" s="90">
        <f t="shared" si="9"/>
        <v>0.06</v>
      </c>
      <c r="U26" s="90">
        <f t="shared" si="10"/>
        <v>0.06</v>
      </c>
      <c r="V26" s="90">
        <f t="shared" si="11"/>
        <v>0.06</v>
      </c>
      <c r="W26" s="90">
        <f t="shared" si="12"/>
        <v>0.06</v>
      </c>
      <c r="X26" s="90">
        <f t="shared" si="13"/>
        <v>0.06</v>
      </c>
      <c r="Y26" s="90">
        <f t="shared" si="14"/>
        <v>0.05</v>
      </c>
      <c r="Z26" s="90">
        <f t="shared" si="15"/>
        <v>0.06</v>
      </c>
      <c r="AA26" s="90">
        <f t="shared" si="16"/>
        <v>0.06</v>
      </c>
      <c r="AB26" s="90">
        <f t="shared" si="17"/>
        <v>0.06</v>
      </c>
      <c r="AC26" s="90">
        <f t="shared" si="18"/>
        <v>0.06</v>
      </c>
      <c r="AD26" s="90">
        <f t="shared" si="19"/>
        <v>7.0000000000000007E-2</v>
      </c>
      <c r="AE26" s="90">
        <f t="shared" si="20"/>
        <v>0.05</v>
      </c>
      <c r="AF26" s="90">
        <f t="shared" si="21"/>
        <v>0.06</v>
      </c>
      <c r="AG26" s="90">
        <f t="shared" si="22"/>
        <v>0.05</v>
      </c>
      <c r="AH26" s="90">
        <f t="shared" si="23"/>
        <v>0.05</v>
      </c>
      <c r="AI26" s="90">
        <f t="shared" si="24"/>
        <v>0.06</v>
      </c>
      <c r="AJ26" s="90">
        <f t="shared" si="25"/>
        <v>0.05</v>
      </c>
    </row>
    <row r="27" spans="1:36" ht="12.95" customHeight="1" x14ac:dyDescent="0.15">
      <c r="A27" s="89"/>
      <c r="B27" s="108"/>
      <c r="C27" s="108"/>
      <c r="D27" s="89"/>
      <c r="E27" s="89"/>
      <c r="F27" s="4" t="str">
        <f t="shared" si="0"/>
        <v/>
      </c>
      <c r="G27" s="5"/>
      <c r="H27" s="89"/>
      <c r="I27" s="89"/>
      <c r="J27" s="1" t="s">
        <v>15</v>
      </c>
      <c r="K27" s="90" t="e">
        <f t="shared" si="1"/>
        <v>#NUM!</v>
      </c>
      <c r="L27" s="90" t="e">
        <f t="shared" si="2"/>
        <v>#NUM!</v>
      </c>
      <c r="M27" s="90" t="e">
        <f t="shared" si="3"/>
        <v>#NUM!</v>
      </c>
      <c r="N27" s="90" t="e">
        <f t="shared" si="4"/>
        <v>#NUM!</v>
      </c>
      <c r="O27" s="90" t="e">
        <f t="shared" si="5"/>
        <v>#NUM!</v>
      </c>
      <c r="P27" s="90" t="e">
        <f t="shared" si="26"/>
        <v>#N/A</v>
      </c>
      <c r="Q27" s="90" t="e">
        <f t="shared" si="6"/>
        <v>#NUM!</v>
      </c>
      <c r="R27" s="90" t="e">
        <f t="shared" si="7"/>
        <v>#NUM!</v>
      </c>
      <c r="S27" s="90" t="e">
        <f t="shared" si="8"/>
        <v>#NUM!</v>
      </c>
      <c r="T27" s="90" t="e">
        <f t="shared" si="9"/>
        <v>#NUM!</v>
      </c>
      <c r="U27" s="90" t="e">
        <f t="shared" si="10"/>
        <v>#N/A</v>
      </c>
      <c r="V27" s="90" t="e">
        <f t="shared" si="11"/>
        <v>#NUM!</v>
      </c>
      <c r="W27" s="90" t="e">
        <f t="shared" si="12"/>
        <v>#NUM!</v>
      </c>
      <c r="X27" s="90" t="e">
        <f t="shared" si="13"/>
        <v>#NUM!</v>
      </c>
      <c r="Y27" s="90" t="e">
        <f t="shared" si="14"/>
        <v>#NUM!</v>
      </c>
      <c r="Z27" s="90" t="e">
        <f t="shared" si="15"/>
        <v>#N/A</v>
      </c>
      <c r="AA27" s="90" t="e">
        <f t="shared" si="16"/>
        <v>#NUM!</v>
      </c>
      <c r="AB27" s="90" t="e">
        <f t="shared" si="17"/>
        <v>#NUM!</v>
      </c>
      <c r="AC27" s="90" t="e">
        <f t="shared" si="18"/>
        <v>#NUM!</v>
      </c>
      <c r="AD27" s="90" t="e">
        <f t="shared" si="19"/>
        <v>#NUM!</v>
      </c>
      <c r="AE27" s="90" t="e">
        <f t="shared" si="20"/>
        <v>#NUM!</v>
      </c>
      <c r="AF27" s="90" t="e">
        <f t="shared" si="21"/>
        <v>#N/A</v>
      </c>
      <c r="AG27" s="90" t="e">
        <f t="shared" si="22"/>
        <v>#NUM!</v>
      </c>
      <c r="AH27" s="90" t="e">
        <f t="shared" si="23"/>
        <v>#NUM!</v>
      </c>
      <c r="AI27" s="90" t="e">
        <f t="shared" si="24"/>
        <v>#NUM!</v>
      </c>
      <c r="AJ27" s="90" t="e">
        <f t="shared" si="25"/>
        <v>#N/A</v>
      </c>
    </row>
    <row r="28" spans="1:36" ht="12.95" customHeight="1" x14ac:dyDescent="0.15">
      <c r="A28" s="89"/>
      <c r="B28" s="108"/>
      <c r="C28" s="108"/>
      <c r="D28" s="89"/>
      <c r="E28" s="89"/>
      <c r="F28" s="4" t="str">
        <f t="shared" si="0"/>
        <v/>
      </c>
      <c r="G28" s="5"/>
      <c r="H28" s="89"/>
      <c r="I28" s="89"/>
      <c r="J28" s="1" t="s">
        <v>15</v>
      </c>
      <c r="K28" s="90" t="e">
        <f t="shared" si="1"/>
        <v>#NUM!</v>
      </c>
      <c r="L28" s="90" t="e">
        <f t="shared" si="2"/>
        <v>#NUM!</v>
      </c>
      <c r="M28" s="90" t="e">
        <f t="shared" si="3"/>
        <v>#NUM!</v>
      </c>
      <c r="N28" s="90" t="e">
        <f t="shared" si="4"/>
        <v>#NUM!</v>
      </c>
      <c r="O28" s="90" t="e">
        <f t="shared" si="5"/>
        <v>#NUM!</v>
      </c>
      <c r="P28" s="90" t="e">
        <f t="shared" si="26"/>
        <v>#N/A</v>
      </c>
      <c r="Q28" s="90" t="e">
        <f t="shared" si="6"/>
        <v>#NUM!</v>
      </c>
      <c r="R28" s="90" t="e">
        <f t="shared" si="7"/>
        <v>#NUM!</v>
      </c>
      <c r="S28" s="90" t="e">
        <f t="shared" si="8"/>
        <v>#NUM!</v>
      </c>
      <c r="T28" s="90" t="e">
        <f t="shared" si="9"/>
        <v>#NUM!</v>
      </c>
      <c r="U28" s="90" t="e">
        <f t="shared" si="10"/>
        <v>#N/A</v>
      </c>
      <c r="V28" s="90" t="e">
        <f t="shared" si="11"/>
        <v>#NUM!</v>
      </c>
      <c r="W28" s="90" t="e">
        <f t="shared" si="12"/>
        <v>#NUM!</v>
      </c>
      <c r="X28" s="90" t="e">
        <f t="shared" si="13"/>
        <v>#NUM!</v>
      </c>
      <c r="Y28" s="90" t="e">
        <f t="shared" si="14"/>
        <v>#NUM!</v>
      </c>
      <c r="Z28" s="90" t="e">
        <f t="shared" si="15"/>
        <v>#N/A</v>
      </c>
      <c r="AA28" s="90" t="e">
        <f t="shared" si="16"/>
        <v>#NUM!</v>
      </c>
      <c r="AB28" s="90" t="e">
        <f t="shared" si="17"/>
        <v>#NUM!</v>
      </c>
      <c r="AC28" s="90" t="e">
        <f t="shared" si="18"/>
        <v>#NUM!</v>
      </c>
      <c r="AD28" s="90" t="e">
        <f t="shared" si="19"/>
        <v>#NUM!</v>
      </c>
      <c r="AE28" s="90" t="e">
        <f t="shared" si="20"/>
        <v>#NUM!</v>
      </c>
      <c r="AF28" s="90" t="e">
        <f t="shared" si="21"/>
        <v>#N/A</v>
      </c>
      <c r="AG28" s="90" t="e">
        <f t="shared" si="22"/>
        <v>#NUM!</v>
      </c>
      <c r="AH28" s="90" t="e">
        <f t="shared" si="23"/>
        <v>#NUM!</v>
      </c>
      <c r="AI28" s="90" t="e">
        <f t="shared" si="24"/>
        <v>#NUM!</v>
      </c>
      <c r="AJ28" s="90" t="e">
        <f t="shared" si="25"/>
        <v>#N/A</v>
      </c>
    </row>
    <row r="29" spans="1:36" ht="12.95" customHeight="1" x14ac:dyDescent="0.15">
      <c r="A29" s="89"/>
      <c r="B29" s="108"/>
      <c r="C29" s="108"/>
      <c r="D29" s="89"/>
      <c r="E29" s="89"/>
      <c r="F29" s="4" t="str">
        <f t="shared" si="0"/>
        <v/>
      </c>
      <c r="G29" s="5"/>
      <c r="H29" s="89"/>
      <c r="I29" s="89"/>
      <c r="J29" s="1" t="s">
        <v>15</v>
      </c>
      <c r="K29" s="90" t="e">
        <f t="shared" si="1"/>
        <v>#NUM!</v>
      </c>
      <c r="L29" s="90" t="e">
        <f t="shared" si="2"/>
        <v>#NUM!</v>
      </c>
      <c r="M29" s="90" t="e">
        <f t="shared" si="3"/>
        <v>#NUM!</v>
      </c>
      <c r="N29" s="90" t="e">
        <f t="shared" si="4"/>
        <v>#NUM!</v>
      </c>
      <c r="O29" s="90" t="e">
        <f t="shared" si="5"/>
        <v>#NUM!</v>
      </c>
      <c r="P29" s="90" t="e">
        <f t="shared" si="26"/>
        <v>#N/A</v>
      </c>
      <c r="Q29" s="90" t="e">
        <f t="shared" si="6"/>
        <v>#NUM!</v>
      </c>
      <c r="R29" s="90" t="e">
        <f t="shared" si="7"/>
        <v>#NUM!</v>
      </c>
      <c r="S29" s="90" t="e">
        <f t="shared" si="8"/>
        <v>#NUM!</v>
      </c>
      <c r="T29" s="90" t="e">
        <f t="shared" si="9"/>
        <v>#NUM!</v>
      </c>
      <c r="U29" s="90" t="e">
        <f t="shared" si="10"/>
        <v>#N/A</v>
      </c>
      <c r="V29" s="90" t="e">
        <f t="shared" si="11"/>
        <v>#NUM!</v>
      </c>
      <c r="W29" s="90" t="e">
        <f t="shared" si="12"/>
        <v>#NUM!</v>
      </c>
      <c r="X29" s="90" t="e">
        <f t="shared" si="13"/>
        <v>#NUM!</v>
      </c>
      <c r="Y29" s="90" t="e">
        <f t="shared" si="14"/>
        <v>#NUM!</v>
      </c>
      <c r="Z29" s="90" t="e">
        <f t="shared" si="15"/>
        <v>#N/A</v>
      </c>
      <c r="AA29" s="90" t="e">
        <f t="shared" si="16"/>
        <v>#NUM!</v>
      </c>
      <c r="AB29" s="90" t="e">
        <f t="shared" si="17"/>
        <v>#NUM!</v>
      </c>
      <c r="AC29" s="90" t="e">
        <f t="shared" si="18"/>
        <v>#NUM!</v>
      </c>
      <c r="AD29" s="90" t="e">
        <f t="shared" si="19"/>
        <v>#NUM!</v>
      </c>
      <c r="AE29" s="90" t="e">
        <f t="shared" si="20"/>
        <v>#NUM!</v>
      </c>
      <c r="AF29" s="90" t="e">
        <f t="shared" si="21"/>
        <v>#N/A</v>
      </c>
      <c r="AG29" s="90" t="e">
        <f t="shared" si="22"/>
        <v>#NUM!</v>
      </c>
      <c r="AH29" s="90" t="e">
        <f t="shared" si="23"/>
        <v>#NUM!</v>
      </c>
      <c r="AI29" s="90" t="e">
        <f t="shared" si="24"/>
        <v>#NUM!</v>
      </c>
      <c r="AJ29" s="90" t="e">
        <f t="shared" si="25"/>
        <v>#N/A</v>
      </c>
    </row>
    <row r="30" spans="1:36" ht="12.95" customHeight="1" x14ac:dyDescent="0.15">
      <c r="A30" s="89"/>
      <c r="B30" s="108"/>
      <c r="C30" s="108"/>
      <c r="D30" s="89"/>
      <c r="E30" s="89"/>
      <c r="F30" s="4" t="str">
        <f t="shared" si="0"/>
        <v/>
      </c>
      <c r="G30" s="5"/>
      <c r="H30" s="89"/>
      <c r="I30" s="89"/>
      <c r="J30" s="1" t="s">
        <v>15</v>
      </c>
      <c r="K30" s="90" t="e">
        <f t="shared" si="1"/>
        <v>#NUM!</v>
      </c>
      <c r="L30" s="90" t="e">
        <f t="shared" si="2"/>
        <v>#NUM!</v>
      </c>
      <c r="M30" s="90" t="e">
        <f t="shared" si="3"/>
        <v>#NUM!</v>
      </c>
      <c r="N30" s="90" t="e">
        <f t="shared" si="4"/>
        <v>#NUM!</v>
      </c>
      <c r="O30" s="90" t="e">
        <f t="shared" si="5"/>
        <v>#NUM!</v>
      </c>
      <c r="P30" s="90" t="e">
        <f t="shared" si="26"/>
        <v>#N/A</v>
      </c>
      <c r="Q30" s="90" t="e">
        <f t="shared" si="6"/>
        <v>#NUM!</v>
      </c>
      <c r="R30" s="90" t="e">
        <f t="shared" si="7"/>
        <v>#NUM!</v>
      </c>
      <c r="S30" s="90" t="e">
        <f t="shared" si="8"/>
        <v>#NUM!</v>
      </c>
      <c r="T30" s="90" t="e">
        <f t="shared" si="9"/>
        <v>#NUM!</v>
      </c>
      <c r="U30" s="90" t="e">
        <f t="shared" si="10"/>
        <v>#N/A</v>
      </c>
      <c r="V30" s="90" t="e">
        <f t="shared" si="11"/>
        <v>#NUM!</v>
      </c>
      <c r="W30" s="90" t="e">
        <f t="shared" si="12"/>
        <v>#NUM!</v>
      </c>
      <c r="X30" s="90" t="e">
        <f t="shared" si="13"/>
        <v>#NUM!</v>
      </c>
      <c r="Y30" s="90" t="e">
        <f t="shared" si="14"/>
        <v>#NUM!</v>
      </c>
      <c r="Z30" s="90" t="e">
        <f t="shared" si="15"/>
        <v>#N/A</v>
      </c>
      <c r="AA30" s="90" t="e">
        <f t="shared" si="16"/>
        <v>#NUM!</v>
      </c>
      <c r="AB30" s="90" t="e">
        <f t="shared" si="17"/>
        <v>#NUM!</v>
      </c>
      <c r="AC30" s="90" t="e">
        <f t="shared" si="18"/>
        <v>#NUM!</v>
      </c>
      <c r="AD30" s="90" t="e">
        <f t="shared" si="19"/>
        <v>#NUM!</v>
      </c>
      <c r="AE30" s="90" t="e">
        <f t="shared" si="20"/>
        <v>#NUM!</v>
      </c>
      <c r="AF30" s="90" t="e">
        <f t="shared" si="21"/>
        <v>#N/A</v>
      </c>
      <c r="AG30" s="90" t="e">
        <f t="shared" si="22"/>
        <v>#NUM!</v>
      </c>
      <c r="AH30" s="90" t="e">
        <f t="shared" si="23"/>
        <v>#NUM!</v>
      </c>
      <c r="AI30" s="90" t="e">
        <f t="shared" si="24"/>
        <v>#NUM!</v>
      </c>
      <c r="AJ30" s="90" t="e">
        <f t="shared" si="25"/>
        <v>#N/A</v>
      </c>
    </row>
    <row r="31" spans="1:36" ht="12.95" customHeight="1" x14ac:dyDescent="0.15">
      <c r="A31" s="89"/>
      <c r="B31" s="108"/>
      <c r="C31" s="108"/>
      <c r="D31" s="89"/>
      <c r="E31" s="89"/>
      <c r="F31" s="4" t="str">
        <f t="shared" si="0"/>
        <v/>
      </c>
      <c r="G31" s="5"/>
      <c r="H31" s="89"/>
      <c r="I31" s="89"/>
      <c r="J31" s="1" t="s">
        <v>15</v>
      </c>
      <c r="K31" s="90" t="e">
        <f t="shared" si="1"/>
        <v>#NUM!</v>
      </c>
      <c r="L31" s="90" t="e">
        <f t="shared" si="2"/>
        <v>#NUM!</v>
      </c>
      <c r="M31" s="90" t="e">
        <f t="shared" si="3"/>
        <v>#NUM!</v>
      </c>
      <c r="N31" s="90" t="e">
        <f t="shared" si="4"/>
        <v>#NUM!</v>
      </c>
      <c r="O31" s="90" t="e">
        <f t="shared" si="5"/>
        <v>#NUM!</v>
      </c>
      <c r="P31" s="90" t="e">
        <f t="shared" si="26"/>
        <v>#N/A</v>
      </c>
      <c r="Q31" s="90" t="e">
        <f t="shared" si="6"/>
        <v>#NUM!</v>
      </c>
      <c r="R31" s="90" t="e">
        <f t="shared" si="7"/>
        <v>#NUM!</v>
      </c>
      <c r="S31" s="90" t="e">
        <f t="shared" si="8"/>
        <v>#NUM!</v>
      </c>
      <c r="T31" s="90" t="e">
        <f t="shared" si="9"/>
        <v>#NUM!</v>
      </c>
      <c r="U31" s="90" t="e">
        <f t="shared" si="10"/>
        <v>#N/A</v>
      </c>
      <c r="V31" s="90" t="e">
        <f t="shared" si="11"/>
        <v>#NUM!</v>
      </c>
      <c r="W31" s="90" t="e">
        <f t="shared" si="12"/>
        <v>#NUM!</v>
      </c>
      <c r="X31" s="90" t="e">
        <f t="shared" si="13"/>
        <v>#NUM!</v>
      </c>
      <c r="Y31" s="90" t="e">
        <f t="shared" si="14"/>
        <v>#NUM!</v>
      </c>
      <c r="Z31" s="90" t="e">
        <f t="shared" si="15"/>
        <v>#N/A</v>
      </c>
      <c r="AA31" s="90" t="e">
        <f t="shared" si="16"/>
        <v>#NUM!</v>
      </c>
      <c r="AB31" s="90" t="e">
        <f t="shared" si="17"/>
        <v>#NUM!</v>
      </c>
      <c r="AC31" s="90" t="e">
        <f t="shared" si="18"/>
        <v>#NUM!</v>
      </c>
      <c r="AD31" s="90" t="e">
        <f t="shared" si="19"/>
        <v>#NUM!</v>
      </c>
      <c r="AE31" s="90" t="e">
        <f t="shared" si="20"/>
        <v>#NUM!</v>
      </c>
      <c r="AF31" s="90" t="e">
        <f t="shared" si="21"/>
        <v>#N/A</v>
      </c>
      <c r="AG31" s="90" t="e">
        <f t="shared" si="22"/>
        <v>#NUM!</v>
      </c>
      <c r="AH31" s="90" t="e">
        <f t="shared" si="23"/>
        <v>#NUM!</v>
      </c>
      <c r="AI31" s="90" t="e">
        <f t="shared" si="24"/>
        <v>#NUM!</v>
      </c>
      <c r="AJ31" s="90" t="e">
        <f t="shared" si="25"/>
        <v>#N/A</v>
      </c>
    </row>
    <row r="32" spans="1:36" ht="12.95" customHeight="1" x14ac:dyDescent="0.15">
      <c r="A32" s="89"/>
      <c r="B32" s="108"/>
      <c r="C32" s="108"/>
      <c r="D32" s="89"/>
      <c r="E32" s="89"/>
      <c r="F32" s="4" t="str">
        <f t="shared" si="0"/>
        <v/>
      </c>
      <c r="G32" s="5"/>
      <c r="H32" s="89"/>
      <c r="I32" s="89"/>
      <c r="J32" s="1" t="s">
        <v>15</v>
      </c>
      <c r="K32" s="90" t="e">
        <f t="shared" si="1"/>
        <v>#NUM!</v>
      </c>
      <c r="L32" s="90" t="e">
        <f t="shared" si="2"/>
        <v>#NUM!</v>
      </c>
      <c r="M32" s="90" t="e">
        <f t="shared" si="3"/>
        <v>#NUM!</v>
      </c>
      <c r="N32" s="90" t="e">
        <f t="shared" si="4"/>
        <v>#NUM!</v>
      </c>
      <c r="O32" s="90" t="e">
        <f t="shared" si="5"/>
        <v>#NUM!</v>
      </c>
      <c r="P32" s="90" t="e">
        <f t="shared" si="26"/>
        <v>#N/A</v>
      </c>
      <c r="Q32" s="90" t="e">
        <f t="shared" si="6"/>
        <v>#NUM!</v>
      </c>
      <c r="R32" s="90" t="e">
        <f t="shared" si="7"/>
        <v>#NUM!</v>
      </c>
      <c r="S32" s="90" t="e">
        <f t="shared" si="8"/>
        <v>#NUM!</v>
      </c>
      <c r="T32" s="90" t="e">
        <f t="shared" si="9"/>
        <v>#NUM!</v>
      </c>
      <c r="U32" s="90" t="e">
        <f t="shared" si="10"/>
        <v>#N/A</v>
      </c>
      <c r="V32" s="90" t="e">
        <f t="shared" si="11"/>
        <v>#NUM!</v>
      </c>
      <c r="W32" s="90" t="e">
        <f t="shared" si="12"/>
        <v>#NUM!</v>
      </c>
      <c r="X32" s="90" t="e">
        <f t="shared" si="13"/>
        <v>#NUM!</v>
      </c>
      <c r="Y32" s="90" t="e">
        <f t="shared" si="14"/>
        <v>#NUM!</v>
      </c>
      <c r="Z32" s="90" t="e">
        <f t="shared" si="15"/>
        <v>#N/A</v>
      </c>
      <c r="AA32" s="90" t="e">
        <f t="shared" si="16"/>
        <v>#NUM!</v>
      </c>
      <c r="AB32" s="90" t="e">
        <f t="shared" si="17"/>
        <v>#NUM!</v>
      </c>
      <c r="AC32" s="90" t="e">
        <f t="shared" si="18"/>
        <v>#NUM!</v>
      </c>
      <c r="AD32" s="90" t="e">
        <f t="shared" si="19"/>
        <v>#NUM!</v>
      </c>
      <c r="AE32" s="90" t="e">
        <f t="shared" si="20"/>
        <v>#NUM!</v>
      </c>
      <c r="AF32" s="90" t="e">
        <f t="shared" si="21"/>
        <v>#N/A</v>
      </c>
      <c r="AG32" s="90" t="e">
        <f t="shared" si="22"/>
        <v>#NUM!</v>
      </c>
      <c r="AH32" s="90" t="e">
        <f t="shared" si="23"/>
        <v>#NUM!</v>
      </c>
      <c r="AI32" s="90" t="e">
        <f t="shared" si="24"/>
        <v>#NUM!</v>
      </c>
      <c r="AJ32" s="90" t="e">
        <f t="shared" si="25"/>
        <v>#N/A</v>
      </c>
    </row>
    <row r="33" spans="1:36" ht="12.95" customHeight="1" x14ac:dyDescent="0.15">
      <c r="A33" s="89"/>
      <c r="B33" s="108"/>
      <c r="C33" s="108"/>
      <c r="D33" s="89"/>
      <c r="E33" s="89"/>
      <c r="F33" s="4" t="str">
        <f t="shared" si="0"/>
        <v/>
      </c>
      <c r="G33" s="5"/>
      <c r="H33" s="89"/>
      <c r="I33" s="89"/>
      <c r="J33" s="1" t="s">
        <v>15</v>
      </c>
      <c r="K33" s="90" t="e">
        <f t="shared" si="1"/>
        <v>#NUM!</v>
      </c>
      <c r="L33" s="90" t="e">
        <f t="shared" si="2"/>
        <v>#NUM!</v>
      </c>
      <c r="M33" s="90" t="e">
        <f t="shared" si="3"/>
        <v>#NUM!</v>
      </c>
      <c r="N33" s="90" t="e">
        <f t="shared" si="4"/>
        <v>#NUM!</v>
      </c>
      <c r="O33" s="90" t="e">
        <f t="shared" si="5"/>
        <v>#NUM!</v>
      </c>
      <c r="P33" s="90" t="e">
        <f t="shared" si="26"/>
        <v>#N/A</v>
      </c>
      <c r="Q33" s="90" t="e">
        <f t="shared" si="6"/>
        <v>#NUM!</v>
      </c>
      <c r="R33" s="90" t="e">
        <f t="shared" si="7"/>
        <v>#NUM!</v>
      </c>
      <c r="S33" s="90" t="e">
        <f t="shared" si="8"/>
        <v>#NUM!</v>
      </c>
      <c r="T33" s="90" t="e">
        <f t="shared" si="9"/>
        <v>#NUM!</v>
      </c>
      <c r="U33" s="90" t="e">
        <f t="shared" si="10"/>
        <v>#N/A</v>
      </c>
      <c r="V33" s="90" t="e">
        <f t="shared" si="11"/>
        <v>#NUM!</v>
      </c>
      <c r="W33" s="90" t="e">
        <f t="shared" si="12"/>
        <v>#NUM!</v>
      </c>
      <c r="X33" s="90" t="e">
        <f t="shared" si="13"/>
        <v>#NUM!</v>
      </c>
      <c r="Y33" s="90" t="e">
        <f t="shared" si="14"/>
        <v>#NUM!</v>
      </c>
      <c r="Z33" s="90" t="e">
        <f t="shared" si="15"/>
        <v>#N/A</v>
      </c>
      <c r="AA33" s="90" t="e">
        <f t="shared" si="16"/>
        <v>#NUM!</v>
      </c>
      <c r="AB33" s="90" t="e">
        <f t="shared" si="17"/>
        <v>#NUM!</v>
      </c>
      <c r="AC33" s="90" t="e">
        <f t="shared" si="18"/>
        <v>#NUM!</v>
      </c>
      <c r="AD33" s="90" t="e">
        <f t="shared" si="19"/>
        <v>#NUM!</v>
      </c>
      <c r="AE33" s="90" t="e">
        <f t="shared" si="20"/>
        <v>#NUM!</v>
      </c>
      <c r="AF33" s="90" t="e">
        <f t="shared" si="21"/>
        <v>#N/A</v>
      </c>
      <c r="AG33" s="90" t="e">
        <f t="shared" si="22"/>
        <v>#NUM!</v>
      </c>
      <c r="AH33" s="90" t="e">
        <f t="shared" si="23"/>
        <v>#NUM!</v>
      </c>
      <c r="AI33" s="90" t="e">
        <f t="shared" si="24"/>
        <v>#NUM!</v>
      </c>
      <c r="AJ33" s="90" t="e">
        <f t="shared" si="25"/>
        <v>#N/A</v>
      </c>
    </row>
    <row r="34" spans="1:36" ht="12.95" customHeight="1" x14ac:dyDescent="0.15">
      <c r="A34" s="89"/>
      <c r="B34" s="108"/>
      <c r="C34" s="108"/>
      <c r="D34" s="89"/>
      <c r="E34" s="89"/>
      <c r="F34" s="4" t="str">
        <f t="shared" si="0"/>
        <v/>
      </c>
      <c r="G34" s="89"/>
      <c r="H34" s="89"/>
      <c r="I34" s="89"/>
      <c r="K34" s="90" t="e">
        <f t="shared" si="1"/>
        <v>#NUM!</v>
      </c>
      <c r="L34" s="90" t="e">
        <f t="shared" si="2"/>
        <v>#NUM!</v>
      </c>
      <c r="M34" s="90" t="e">
        <f t="shared" si="3"/>
        <v>#NUM!</v>
      </c>
      <c r="N34" s="90" t="e">
        <f t="shared" si="4"/>
        <v>#NUM!</v>
      </c>
      <c r="O34" s="90" t="e">
        <f t="shared" si="5"/>
        <v>#NUM!</v>
      </c>
      <c r="P34" s="90" t="e">
        <f t="shared" si="26"/>
        <v>#N/A</v>
      </c>
      <c r="Q34" s="90" t="e">
        <f t="shared" si="6"/>
        <v>#NUM!</v>
      </c>
      <c r="R34" s="90" t="e">
        <f t="shared" si="7"/>
        <v>#NUM!</v>
      </c>
      <c r="S34" s="90" t="e">
        <f t="shared" si="8"/>
        <v>#NUM!</v>
      </c>
      <c r="T34" s="90" t="e">
        <f t="shared" si="9"/>
        <v>#NUM!</v>
      </c>
      <c r="U34" s="90" t="e">
        <f t="shared" si="10"/>
        <v>#N/A</v>
      </c>
      <c r="V34" s="90" t="e">
        <f t="shared" si="11"/>
        <v>#NUM!</v>
      </c>
      <c r="W34" s="90" t="e">
        <f t="shared" si="12"/>
        <v>#NUM!</v>
      </c>
      <c r="X34" s="90" t="e">
        <f t="shared" si="13"/>
        <v>#NUM!</v>
      </c>
      <c r="Y34" s="90" t="e">
        <f t="shared" si="14"/>
        <v>#NUM!</v>
      </c>
      <c r="Z34" s="90" t="e">
        <f t="shared" si="15"/>
        <v>#N/A</v>
      </c>
      <c r="AA34" s="90" t="e">
        <f t="shared" si="16"/>
        <v>#NUM!</v>
      </c>
      <c r="AB34" s="90" t="e">
        <f t="shared" si="17"/>
        <v>#NUM!</v>
      </c>
      <c r="AC34" s="90" t="e">
        <f t="shared" si="18"/>
        <v>#NUM!</v>
      </c>
      <c r="AD34" s="90" t="e">
        <f t="shared" si="19"/>
        <v>#NUM!</v>
      </c>
      <c r="AE34" s="90" t="e">
        <f t="shared" si="20"/>
        <v>#NUM!</v>
      </c>
      <c r="AF34" s="90" t="e">
        <f t="shared" si="21"/>
        <v>#N/A</v>
      </c>
      <c r="AG34" s="90" t="e">
        <f t="shared" si="22"/>
        <v>#NUM!</v>
      </c>
      <c r="AH34" s="90" t="e">
        <f t="shared" si="23"/>
        <v>#NUM!</v>
      </c>
      <c r="AI34" s="90" t="e">
        <f t="shared" si="24"/>
        <v>#NUM!</v>
      </c>
      <c r="AJ34" s="90" t="e">
        <f t="shared" si="25"/>
        <v>#N/A</v>
      </c>
    </row>
    <row r="35" spans="1:36" ht="12.95" customHeight="1" x14ac:dyDescent="0.15">
      <c r="A35" s="89"/>
      <c r="B35" s="108"/>
      <c r="C35" s="108"/>
      <c r="D35" s="89"/>
      <c r="E35" s="89"/>
      <c r="F35" s="4" t="str">
        <f t="shared" si="0"/>
        <v/>
      </c>
      <c r="G35" s="89"/>
      <c r="H35" s="89"/>
      <c r="I35" s="89"/>
      <c r="K35" s="90" t="e">
        <f t="shared" si="1"/>
        <v>#NUM!</v>
      </c>
      <c r="L35" s="90" t="e">
        <f t="shared" si="2"/>
        <v>#NUM!</v>
      </c>
      <c r="M35" s="90" t="e">
        <f t="shared" si="3"/>
        <v>#NUM!</v>
      </c>
      <c r="N35" s="90" t="e">
        <f t="shared" si="4"/>
        <v>#NUM!</v>
      </c>
      <c r="O35" s="90" t="e">
        <f t="shared" si="5"/>
        <v>#NUM!</v>
      </c>
      <c r="P35" s="90" t="e">
        <f t="shared" si="26"/>
        <v>#N/A</v>
      </c>
      <c r="Q35" s="90" t="e">
        <f t="shared" si="6"/>
        <v>#NUM!</v>
      </c>
      <c r="R35" s="90" t="e">
        <f t="shared" si="7"/>
        <v>#NUM!</v>
      </c>
      <c r="S35" s="90" t="e">
        <f t="shared" si="8"/>
        <v>#NUM!</v>
      </c>
      <c r="T35" s="90" t="e">
        <f t="shared" si="9"/>
        <v>#NUM!</v>
      </c>
      <c r="U35" s="90" t="e">
        <f t="shared" si="10"/>
        <v>#N/A</v>
      </c>
      <c r="V35" s="90" t="e">
        <f t="shared" si="11"/>
        <v>#NUM!</v>
      </c>
      <c r="W35" s="90" t="e">
        <f t="shared" si="12"/>
        <v>#NUM!</v>
      </c>
      <c r="X35" s="90" t="e">
        <f t="shared" si="13"/>
        <v>#NUM!</v>
      </c>
      <c r="Y35" s="90" t="e">
        <f t="shared" si="14"/>
        <v>#NUM!</v>
      </c>
      <c r="Z35" s="90" t="e">
        <f t="shared" si="15"/>
        <v>#N/A</v>
      </c>
      <c r="AA35" s="90" t="e">
        <f t="shared" si="16"/>
        <v>#NUM!</v>
      </c>
      <c r="AB35" s="90" t="e">
        <f t="shared" si="17"/>
        <v>#NUM!</v>
      </c>
      <c r="AC35" s="90" t="e">
        <f t="shared" si="18"/>
        <v>#NUM!</v>
      </c>
      <c r="AD35" s="90" t="e">
        <f t="shared" si="19"/>
        <v>#NUM!</v>
      </c>
      <c r="AE35" s="90" t="e">
        <f t="shared" si="20"/>
        <v>#NUM!</v>
      </c>
      <c r="AF35" s="90" t="e">
        <f t="shared" si="21"/>
        <v>#N/A</v>
      </c>
      <c r="AG35" s="90" t="e">
        <f t="shared" si="22"/>
        <v>#NUM!</v>
      </c>
      <c r="AH35" s="90" t="e">
        <f t="shared" si="23"/>
        <v>#NUM!</v>
      </c>
      <c r="AI35" s="90" t="e">
        <f t="shared" si="24"/>
        <v>#NUM!</v>
      </c>
      <c r="AJ35" s="90" t="e">
        <f t="shared" si="25"/>
        <v>#N/A</v>
      </c>
    </row>
    <row r="36" spans="1:36" ht="12.95" customHeight="1" x14ac:dyDescent="0.15">
      <c r="A36" s="89"/>
      <c r="B36" s="108"/>
      <c r="C36" s="108"/>
      <c r="D36" s="89"/>
      <c r="E36" s="89"/>
      <c r="F36" s="4" t="str">
        <f t="shared" si="0"/>
        <v/>
      </c>
      <c r="G36" s="89"/>
      <c r="H36" s="89"/>
      <c r="I36" s="89"/>
      <c r="K36" s="90" t="e">
        <f t="shared" si="1"/>
        <v>#NUM!</v>
      </c>
      <c r="L36" s="90" t="e">
        <f t="shared" si="2"/>
        <v>#NUM!</v>
      </c>
      <c r="M36" s="90" t="e">
        <f t="shared" si="3"/>
        <v>#NUM!</v>
      </c>
      <c r="N36" s="90" t="e">
        <f t="shared" si="4"/>
        <v>#NUM!</v>
      </c>
      <c r="O36" s="90" t="e">
        <f t="shared" si="5"/>
        <v>#NUM!</v>
      </c>
      <c r="P36" s="90" t="e">
        <f t="shared" si="26"/>
        <v>#N/A</v>
      </c>
      <c r="Q36" s="90" t="e">
        <f t="shared" si="6"/>
        <v>#NUM!</v>
      </c>
      <c r="R36" s="90" t="e">
        <f t="shared" si="7"/>
        <v>#NUM!</v>
      </c>
      <c r="S36" s="90" t="e">
        <f t="shared" si="8"/>
        <v>#NUM!</v>
      </c>
      <c r="T36" s="90" t="e">
        <f t="shared" si="9"/>
        <v>#NUM!</v>
      </c>
      <c r="U36" s="90" t="e">
        <f t="shared" si="10"/>
        <v>#N/A</v>
      </c>
      <c r="V36" s="90" t="e">
        <f t="shared" si="11"/>
        <v>#NUM!</v>
      </c>
      <c r="W36" s="90" t="e">
        <f t="shared" si="12"/>
        <v>#NUM!</v>
      </c>
      <c r="X36" s="90" t="e">
        <f t="shared" si="13"/>
        <v>#NUM!</v>
      </c>
      <c r="Y36" s="90" t="e">
        <f t="shared" si="14"/>
        <v>#NUM!</v>
      </c>
      <c r="Z36" s="90" t="e">
        <f t="shared" si="15"/>
        <v>#N/A</v>
      </c>
      <c r="AA36" s="90" t="e">
        <f t="shared" si="16"/>
        <v>#NUM!</v>
      </c>
      <c r="AB36" s="90" t="e">
        <f t="shared" si="17"/>
        <v>#NUM!</v>
      </c>
      <c r="AC36" s="90" t="e">
        <f t="shared" si="18"/>
        <v>#NUM!</v>
      </c>
      <c r="AD36" s="90" t="e">
        <f t="shared" si="19"/>
        <v>#NUM!</v>
      </c>
      <c r="AE36" s="90" t="e">
        <f t="shared" si="20"/>
        <v>#NUM!</v>
      </c>
      <c r="AF36" s="90" t="e">
        <f t="shared" si="21"/>
        <v>#N/A</v>
      </c>
      <c r="AG36" s="90" t="e">
        <f t="shared" si="22"/>
        <v>#NUM!</v>
      </c>
      <c r="AH36" s="90" t="e">
        <f t="shared" si="23"/>
        <v>#NUM!</v>
      </c>
      <c r="AI36" s="90" t="e">
        <f t="shared" si="24"/>
        <v>#NUM!</v>
      </c>
      <c r="AJ36" s="90" t="e">
        <f t="shared" si="25"/>
        <v>#N/A</v>
      </c>
    </row>
    <row r="37" spans="1:36" ht="12.95" customHeight="1" x14ac:dyDescent="0.15">
      <c r="A37" s="89"/>
      <c r="B37" s="108"/>
      <c r="C37" s="108"/>
      <c r="D37" s="89"/>
      <c r="E37" s="89"/>
      <c r="F37" s="4" t="str">
        <f t="shared" si="0"/>
        <v/>
      </c>
      <c r="G37" s="89"/>
      <c r="H37" s="89"/>
      <c r="I37" s="89"/>
      <c r="K37" s="90" t="e">
        <f t="shared" si="1"/>
        <v>#NUM!</v>
      </c>
      <c r="L37" s="90" t="e">
        <f t="shared" si="2"/>
        <v>#NUM!</v>
      </c>
      <c r="M37" s="90" t="e">
        <f t="shared" si="3"/>
        <v>#NUM!</v>
      </c>
      <c r="N37" s="90" t="e">
        <f t="shared" si="4"/>
        <v>#NUM!</v>
      </c>
      <c r="O37" s="90" t="e">
        <f t="shared" si="5"/>
        <v>#NUM!</v>
      </c>
      <c r="P37" s="90" t="e">
        <f t="shared" si="26"/>
        <v>#N/A</v>
      </c>
      <c r="Q37" s="90" t="e">
        <f t="shared" si="6"/>
        <v>#NUM!</v>
      </c>
      <c r="R37" s="90" t="e">
        <f t="shared" si="7"/>
        <v>#NUM!</v>
      </c>
      <c r="S37" s="90" t="e">
        <f t="shared" si="8"/>
        <v>#NUM!</v>
      </c>
      <c r="T37" s="90" t="e">
        <f t="shared" si="9"/>
        <v>#NUM!</v>
      </c>
      <c r="U37" s="90" t="e">
        <f t="shared" si="10"/>
        <v>#N/A</v>
      </c>
      <c r="V37" s="90" t="e">
        <f t="shared" si="11"/>
        <v>#NUM!</v>
      </c>
      <c r="W37" s="90" t="e">
        <f t="shared" si="12"/>
        <v>#NUM!</v>
      </c>
      <c r="X37" s="90" t="e">
        <f t="shared" si="13"/>
        <v>#NUM!</v>
      </c>
      <c r="Y37" s="90" t="e">
        <f t="shared" si="14"/>
        <v>#NUM!</v>
      </c>
      <c r="Z37" s="90" t="e">
        <f t="shared" si="15"/>
        <v>#N/A</v>
      </c>
      <c r="AA37" s="90" t="e">
        <f t="shared" si="16"/>
        <v>#NUM!</v>
      </c>
      <c r="AB37" s="90" t="e">
        <f t="shared" si="17"/>
        <v>#NUM!</v>
      </c>
      <c r="AC37" s="90" t="e">
        <f t="shared" si="18"/>
        <v>#NUM!</v>
      </c>
      <c r="AD37" s="90" t="e">
        <f t="shared" si="19"/>
        <v>#NUM!</v>
      </c>
      <c r="AE37" s="90" t="e">
        <f t="shared" si="20"/>
        <v>#NUM!</v>
      </c>
      <c r="AF37" s="90" t="e">
        <f t="shared" si="21"/>
        <v>#N/A</v>
      </c>
      <c r="AG37" s="90" t="e">
        <f t="shared" si="22"/>
        <v>#NUM!</v>
      </c>
      <c r="AH37" s="90" t="e">
        <f t="shared" si="23"/>
        <v>#NUM!</v>
      </c>
      <c r="AI37" s="90" t="e">
        <f t="shared" si="24"/>
        <v>#NUM!</v>
      </c>
      <c r="AJ37" s="90" t="e">
        <f t="shared" si="25"/>
        <v>#N/A</v>
      </c>
    </row>
    <row r="38" spans="1:36" ht="12.95" customHeight="1" x14ac:dyDescent="0.15">
      <c r="A38" s="89"/>
      <c r="B38" s="108"/>
      <c r="C38" s="108"/>
      <c r="D38" s="89"/>
      <c r="E38" s="89"/>
      <c r="F38" s="4" t="str">
        <f t="shared" si="0"/>
        <v/>
      </c>
      <c r="G38" s="89"/>
      <c r="H38" s="89"/>
      <c r="I38" s="89"/>
      <c r="K38" s="90" t="e">
        <f t="shared" si="1"/>
        <v>#NUM!</v>
      </c>
      <c r="L38" s="90" t="e">
        <f t="shared" si="2"/>
        <v>#NUM!</v>
      </c>
      <c r="M38" s="90" t="e">
        <f t="shared" si="3"/>
        <v>#NUM!</v>
      </c>
      <c r="N38" s="90" t="e">
        <f t="shared" si="4"/>
        <v>#NUM!</v>
      </c>
      <c r="O38" s="90" t="e">
        <f t="shared" si="5"/>
        <v>#NUM!</v>
      </c>
      <c r="P38" s="90" t="e">
        <f t="shared" si="26"/>
        <v>#N/A</v>
      </c>
      <c r="Q38" s="90" t="e">
        <f t="shared" si="6"/>
        <v>#NUM!</v>
      </c>
      <c r="R38" s="90" t="e">
        <f t="shared" si="7"/>
        <v>#NUM!</v>
      </c>
      <c r="S38" s="90" t="e">
        <f t="shared" si="8"/>
        <v>#NUM!</v>
      </c>
      <c r="T38" s="90" t="e">
        <f t="shared" si="9"/>
        <v>#NUM!</v>
      </c>
      <c r="U38" s="90" t="e">
        <f t="shared" si="10"/>
        <v>#N/A</v>
      </c>
      <c r="V38" s="90" t="e">
        <f t="shared" si="11"/>
        <v>#NUM!</v>
      </c>
      <c r="W38" s="90" t="e">
        <f t="shared" si="12"/>
        <v>#NUM!</v>
      </c>
      <c r="X38" s="90" t="e">
        <f t="shared" si="13"/>
        <v>#NUM!</v>
      </c>
      <c r="Y38" s="90" t="e">
        <f t="shared" si="14"/>
        <v>#NUM!</v>
      </c>
      <c r="Z38" s="90" t="e">
        <f t="shared" si="15"/>
        <v>#N/A</v>
      </c>
      <c r="AA38" s="90" t="e">
        <f t="shared" si="16"/>
        <v>#NUM!</v>
      </c>
      <c r="AB38" s="90" t="e">
        <f t="shared" si="17"/>
        <v>#NUM!</v>
      </c>
      <c r="AC38" s="90" t="e">
        <f t="shared" si="18"/>
        <v>#NUM!</v>
      </c>
      <c r="AD38" s="90" t="e">
        <f t="shared" si="19"/>
        <v>#NUM!</v>
      </c>
      <c r="AE38" s="90" t="e">
        <f t="shared" si="20"/>
        <v>#NUM!</v>
      </c>
      <c r="AF38" s="90" t="e">
        <f t="shared" si="21"/>
        <v>#N/A</v>
      </c>
      <c r="AG38" s="90" t="e">
        <f t="shared" si="22"/>
        <v>#NUM!</v>
      </c>
      <c r="AH38" s="90" t="e">
        <f t="shared" si="23"/>
        <v>#NUM!</v>
      </c>
      <c r="AI38" s="90" t="e">
        <f t="shared" si="24"/>
        <v>#NUM!</v>
      </c>
      <c r="AJ38" s="90" t="e">
        <f t="shared" si="25"/>
        <v>#N/A</v>
      </c>
    </row>
    <row r="39" spans="1:36" ht="12.95" customHeight="1" x14ac:dyDescent="0.15">
      <c r="A39" s="89"/>
      <c r="B39" s="108"/>
      <c r="C39" s="108"/>
      <c r="D39" s="89"/>
      <c r="E39" s="89"/>
      <c r="F39" s="4" t="str">
        <f t="shared" si="0"/>
        <v/>
      </c>
      <c r="G39" s="89"/>
      <c r="H39" s="89"/>
      <c r="I39" s="89"/>
      <c r="K39" s="90" t="e">
        <f t="shared" si="1"/>
        <v>#NUM!</v>
      </c>
      <c r="L39" s="90" t="e">
        <f t="shared" si="2"/>
        <v>#NUM!</v>
      </c>
      <c r="M39" s="90" t="e">
        <f t="shared" si="3"/>
        <v>#NUM!</v>
      </c>
      <c r="N39" s="90" t="e">
        <f t="shared" si="4"/>
        <v>#NUM!</v>
      </c>
      <c r="O39" s="90" t="e">
        <f t="shared" si="5"/>
        <v>#NUM!</v>
      </c>
      <c r="P39" s="90" t="e">
        <f t="shared" si="26"/>
        <v>#N/A</v>
      </c>
      <c r="Q39" s="90" t="e">
        <f t="shared" si="6"/>
        <v>#NUM!</v>
      </c>
      <c r="R39" s="90" t="e">
        <f t="shared" si="7"/>
        <v>#NUM!</v>
      </c>
      <c r="S39" s="90" t="e">
        <f t="shared" si="8"/>
        <v>#NUM!</v>
      </c>
      <c r="T39" s="90" t="e">
        <f t="shared" si="9"/>
        <v>#NUM!</v>
      </c>
      <c r="U39" s="90" t="e">
        <f t="shared" si="10"/>
        <v>#N/A</v>
      </c>
      <c r="V39" s="90" t="e">
        <f t="shared" si="11"/>
        <v>#NUM!</v>
      </c>
      <c r="W39" s="90" t="e">
        <f t="shared" si="12"/>
        <v>#NUM!</v>
      </c>
      <c r="X39" s="90" t="e">
        <f t="shared" si="13"/>
        <v>#NUM!</v>
      </c>
      <c r="Y39" s="90" t="e">
        <f t="shared" si="14"/>
        <v>#NUM!</v>
      </c>
      <c r="Z39" s="90" t="e">
        <f t="shared" si="15"/>
        <v>#N/A</v>
      </c>
      <c r="AA39" s="90" t="e">
        <f t="shared" si="16"/>
        <v>#NUM!</v>
      </c>
      <c r="AB39" s="90" t="e">
        <f t="shared" si="17"/>
        <v>#NUM!</v>
      </c>
      <c r="AC39" s="90" t="e">
        <f t="shared" si="18"/>
        <v>#NUM!</v>
      </c>
      <c r="AD39" s="90" t="e">
        <f t="shared" si="19"/>
        <v>#NUM!</v>
      </c>
      <c r="AE39" s="90" t="e">
        <f t="shared" si="20"/>
        <v>#NUM!</v>
      </c>
      <c r="AF39" s="90" t="e">
        <f t="shared" si="21"/>
        <v>#N/A</v>
      </c>
      <c r="AG39" s="90" t="e">
        <f t="shared" si="22"/>
        <v>#NUM!</v>
      </c>
      <c r="AH39" s="90" t="e">
        <f t="shared" si="23"/>
        <v>#NUM!</v>
      </c>
      <c r="AI39" s="90" t="e">
        <f t="shared" si="24"/>
        <v>#NUM!</v>
      </c>
      <c r="AJ39" s="90" t="e">
        <f t="shared" si="25"/>
        <v>#N/A</v>
      </c>
    </row>
    <row r="40" spans="1:36" ht="12.95" customHeight="1" x14ac:dyDescent="0.15">
      <c r="A40" s="89"/>
      <c r="B40" s="108"/>
      <c r="C40" s="108"/>
      <c r="D40" s="89"/>
      <c r="E40" s="89"/>
      <c r="F40" s="4" t="str">
        <f t="shared" si="0"/>
        <v/>
      </c>
      <c r="G40" s="89"/>
      <c r="H40" s="89"/>
      <c r="I40" s="89"/>
      <c r="K40" s="90" t="e">
        <f t="shared" si="1"/>
        <v>#NUM!</v>
      </c>
      <c r="L40" s="90" t="e">
        <f t="shared" si="2"/>
        <v>#NUM!</v>
      </c>
      <c r="M40" s="90" t="e">
        <f t="shared" si="3"/>
        <v>#NUM!</v>
      </c>
      <c r="N40" s="90" t="e">
        <f t="shared" si="4"/>
        <v>#NUM!</v>
      </c>
      <c r="O40" s="90" t="e">
        <f t="shared" si="5"/>
        <v>#NUM!</v>
      </c>
      <c r="P40" s="90" t="e">
        <f t="shared" si="26"/>
        <v>#N/A</v>
      </c>
      <c r="Q40" s="90" t="e">
        <f t="shared" si="6"/>
        <v>#NUM!</v>
      </c>
      <c r="R40" s="90" t="e">
        <f t="shared" si="7"/>
        <v>#NUM!</v>
      </c>
      <c r="S40" s="90" t="e">
        <f t="shared" si="8"/>
        <v>#NUM!</v>
      </c>
      <c r="T40" s="90" t="e">
        <f t="shared" si="9"/>
        <v>#NUM!</v>
      </c>
      <c r="U40" s="90" t="e">
        <f t="shared" si="10"/>
        <v>#N/A</v>
      </c>
      <c r="V40" s="90" t="e">
        <f t="shared" si="11"/>
        <v>#NUM!</v>
      </c>
      <c r="W40" s="90" t="e">
        <f t="shared" si="12"/>
        <v>#NUM!</v>
      </c>
      <c r="X40" s="90" t="e">
        <f t="shared" si="13"/>
        <v>#NUM!</v>
      </c>
      <c r="Y40" s="90" t="e">
        <f t="shared" si="14"/>
        <v>#NUM!</v>
      </c>
      <c r="Z40" s="90" t="e">
        <f t="shared" si="15"/>
        <v>#N/A</v>
      </c>
      <c r="AA40" s="90" t="e">
        <f t="shared" si="16"/>
        <v>#NUM!</v>
      </c>
      <c r="AB40" s="90" t="e">
        <f t="shared" si="17"/>
        <v>#NUM!</v>
      </c>
      <c r="AC40" s="90" t="e">
        <f t="shared" si="18"/>
        <v>#NUM!</v>
      </c>
      <c r="AD40" s="90" t="e">
        <f t="shared" si="19"/>
        <v>#NUM!</v>
      </c>
      <c r="AE40" s="90" t="e">
        <f t="shared" si="20"/>
        <v>#NUM!</v>
      </c>
      <c r="AF40" s="90" t="e">
        <f t="shared" si="21"/>
        <v>#N/A</v>
      </c>
      <c r="AG40" s="90" t="e">
        <f t="shared" si="22"/>
        <v>#NUM!</v>
      </c>
      <c r="AH40" s="90" t="e">
        <f t="shared" si="23"/>
        <v>#NUM!</v>
      </c>
      <c r="AI40" s="90" t="e">
        <f t="shared" si="24"/>
        <v>#NUM!</v>
      </c>
      <c r="AJ40" s="90" t="e">
        <f t="shared" si="25"/>
        <v>#N/A</v>
      </c>
    </row>
    <row r="41" spans="1:36" ht="12.95" customHeight="1" x14ac:dyDescent="0.15">
      <c r="A41" s="89"/>
      <c r="B41" s="108"/>
      <c r="C41" s="108"/>
      <c r="D41" s="89"/>
      <c r="E41" s="89"/>
      <c r="F41" s="4" t="str">
        <f t="shared" si="0"/>
        <v/>
      </c>
      <c r="G41" s="89"/>
      <c r="H41" s="89"/>
      <c r="I41" s="89"/>
      <c r="K41" s="90" t="e">
        <f t="shared" si="1"/>
        <v>#NUM!</v>
      </c>
      <c r="L41" s="90" t="e">
        <f t="shared" si="2"/>
        <v>#NUM!</v>
      </c>
      <c r="M41" s="90" t="e">
        <f t="shared" si="3"/>
        <v>#NUM!</v>
      </c>
      <c r="N41" s="90" t="e">
        <f t="shared" si="4"/>
        <v>#NUM!</v>
      </c>
      <c r="O41" s="90" t="e">
        <f t="shared" si="5"/>
        <v>#NUM!</v>
      </c>
      <c r="P41" s="90" t="e">
        <f t="shared" si="26"/>
        <v>#N/A</v>
      </c>
      <c r="Q41" s="90" t="e">
        <f t="shared" si="6"/>
        <v>#NUM!</v>
      </c>
      <c r="R41" s="90" t="e">
        <f t="shared" si="7"/>
        <v>#NUM!</v>
      </c>
      <c r="S41" s="90" t="e">
        <f t="shared" si="8"/>
        <v>#NUM!</v>
      </c>
      <c r="T41" s="90" t="e">
        <f t="shared" si="9"/>
        <v>#NUM!</v>
      </c>
      <c r="U41" s="90" t="e">
        <f t="shared" si="10"/>
        <v>#N/A</v>
      </c>
      <c r="V41" s="90" t="e">
        <f t="shared" si="11"/>
        <v>#NUM!</v>
      </c>
      <c r="W41" s="90" t="e">
        <f t="shared" si="12"/>
        <v>#NUM!</v>
      </c>
      <c r="X41" s="90" t="e">
        <f t="shared" si="13"/>
        <v>#NUM!</v>
      </c>
      <c r="Y41" s="90" t="e">
        <f t="shared" si="14"/>
        <v>#NUM!</v>
      </c>
      <c r="Z41" s="90" t="e">
        <f t="shared" si="15"/>
        <v>#N/A</v>
      </c>
      <c r="AA41" s="90" t="e">
        <f t="shared" si="16"/>
        <v>#NUM!</v>
      </c>
      <c r="AB41" s="90" t="e">
        <f t="shared" si="17"/>
        <v>#NUM!</v>
      </c>
      <c r="AC41" s="90" t="e">
        <f t="shared" si="18"/>
        <v>#NUM!</v>
      </c>
      <c r="AD41" s="90" t="e">
        <f t="shared" si="19"/>
        <v>#NUM!</v>
      </c>
      <c r="AE41" s="90" t="e">
        <f t="shared" si="20"/>
        <v>#NUM!</v>
      </c>
      <c r="AF41" s="90" t="e">
        <f t="shared" si="21"/>
        <v>#N/A</v>
      </c>
      <c r="AG41" s="90" t="e">
        <f t="shared" si="22"/>
        <v>#NUM!</v>
      </c>
      <c r="AH41" s="90" t="e">
        <f t="shared" si="23"/>
        <v>#NUM!</v>
      </c>
      <c r="AI41" s="90" t="e">
        <f t="shared" si="24"/>
        <v>#NUM!</v>
      </c>
      <c r="AJ41" s="90" t="e">
        <f t="shared" si="25"/>
        <v>#N/A</v>
      </c>
    </row>
    <row r="42" spans="1:36" ht="12.95" customHeight="1" x14ac:dyDescent="0.15">
      <c r="A42" s="89"/>
      <c r="B42" s="108"/>
      <c r="C42" s="108"/>
      <c r="D42" s="89"/>
      <c r="E42" s="89"/>
      <c r="F42" s="4" t="str">
        <f t="shared" si="0"/>
        <v/>
      </c>
      <c r="G42" s="89"/>
      <c r="H42" s="89"/>
      <c r="I42" s="89"/>
      <c r="K42" s="90" t="e">
        <f t="shared" si="1"/>
        <v>#NUM!</v>
      </c>
      <c r="L42" s="90" t="e">
        <f t="shared" si="2"/>
        <v>#NUM!</v>
      </c>
      <c r="M42" s="90" t="e">
        <f t="shared" si="3"/>
        <v>#NUM!</v>
      </c>
      <c r="N42" s="90" t="e">
        <f t="shared" si="4"/>
        <v>#NUM!</v>
      </c>
      <c r="O42" s="90" t="e">
        <f t="shared" si="5"/>
        <v>#NUM!</v>
      </c>
      <c r="P42" s="90" t="e">
        <f t="shared" si="26"/>
        <v>#N/A</v>
      </c>
      <c r="Q42" s="90" t="e">
        <f t="shared" si="6"/>
        <v>#NUM!</v>
      </c>
      <c r="R42" s="90" t="e">
        <f t="shared" si="7"/>
        <v>#NUM!</v>
      </c>
      <c r="S42" s="90" t="e">
        <f t="shared" si="8"/>
        <v>#NUM!</v>
      </c>
      <c r="T42" s="90" t="e">
        <f t="shared" si="9"/>
        <v>#NUM!</v>
      </c>
      <c r="U42" s="90" t="e">
        <f t="shared" si="10"/>
        <v>#N/A</v>
      </c>
      <c r="V42" s="90" t="e">
        <f t="shared" si="11"/>
        <v>#NUM!</v>
      </c>
      <c r="W42" s="90" t="e">
        <f t="shared" si="12"/>
        <v>#NUM!</v>
      </c>
      <c r="X42" s="90" t="e">
        <f t="shared" si="13"/>
        <v>#NUM!</v>
      </c>
      <c r="Y42" s="90" t="e">
        <f t="shared" si="14"/>
        <v>#NUM!</v>
      </c>
      <c r="Z42" s="90" t="e">
        <f t="shared" si="15"/>
        <v>#N/A</v>
      </c>
      <c r="AA42" s="90" t="e">
        <f t="shared" si="16"/>
        <v>#NUM!</v>
      </c>
      <c r="AB42" s="90" t="e">
        <f t="shared" si="17"/>
        <v>#NUM!</v>
      </c>
      <c r="AC42" s="90" t="e">
        <f t="shared" si="18"/>
        <v>#NUM!</v>
      </c>
      <c r="AD42" s="90" t="e">
        <f t="shared" si="19"/>
        <v>#NUM!</v>
      </c>
      <c r="AE42" s="90" t="e">
        <f t="shared" si="20"/>
        <v>#NUM!</v>
      </c>
      <c r="AF42" s="90" t="e">
        <f t="shared" si="21"/>
        <v>#N/A</v>
      </c>
      <c r="AG42" s="90" t="e">
        <f t="shared" si="22"/>
        <v>#NUM!</v>
      </c>
      <c r="AH42" s="90" t="e">
        <f t="shared" si="23"/>
        <v>#NUM!</v>
      </c>
      <c r="AI42" s="90" t="e">
        <f t="shared" si="24"/>
        <v>#NUM!</v>
      </c>
      <c r="AJ42" s="90" t="e">
        <f t="shared" si="25"/>
        <v>#N/A</v>
      </c>
    </row>
    <row r="43" spans="1:36" ht="12.95" customHeight="1" x14ac:dyDescent="0.15">
      <c r="A43" s="89"/>
      <c r="B43" s="108"/>
      <c r="C43" s="108"/>
      <c r="D43" s="89"/>
      <c r="E43" s="89"/>
      <c r="F43" s="4" t="str">
        <f t="shared" si="0"/>
        <v/>
      </c>
      <c r="G43" s="89"/>
      <c r="H43" s="89"/>
      <c r="I43" s="89"/>
      <c r="K43" s="90" t="e">
        <f t="shared" si="1"/>
        <v>#NUM!</v>
      </c>
      <c r="L43" s="90" t="e">
        <f t="shared" si="2"/>
        <v>#NUM!</v>
      </c>
      <c r="M43" s="90" t="e">
        <f t="shared" si="3"/>
        <v>#NUM!</v>
      </c>
      <c r="N43" s="90" t="e">
        <f t="shared" si="4"/>
        <v>#NUM!</v>
      </c>
      <c r="O43" s="90" t="e">
        <f t="shared" si="5"/>
        <v>#NUM!</v>
      </c>
      <c r="P43" s="90" t="e">
        <f t="shared" si="26"/>
        <v>#N/A</v>
      </c>
      <c r="Q43" s="90" t="e">
        <f t="shared" si="6"/>
        <v>#NUM!</v>
      </c>
      <c r="R43" s="90" t="e">
        <f t="shared" si="7"/>
        <v>#NUM!</v>
      </c>
      <c r="S43" s="90" t="e">
        <f t="shared" si="8"/>
        <v>#NUM!</v>
      </c>
      <c r="T43" s="90" t="e">
        <f t="shared" si="9"/>
        <v>#NUM!</v>
      </c>
      <c r="U43" s="90" t="e">
        <f t="shared" si="10"/>
        <v>#N/A</v>
      </c>
      <c r="V43" s="90" t="e">
        <f t="shared" si="11"/>
        <v>#NUM!</v>
      </c>
      <c r="W43" s="90" t="e">
        <f t="shared" si="12"/>
        <v>#NUM!</v>
      </c>
      <c r="X43" s="90" t="e">
        <f t="shared" si="13"/>
        <v>#NUM!</v>
      </c>
      <c r="Y43" s="90" t="e">
        <f t="shared" si="14"/>
        <v>#NUM!</v>
      </c>
      <c r="Z43" s="90" t="e">
        <f t="shared" si="15"/>
        <v>#N/A</v>
      </c>
      <c r="AA43" s="90" t="e">
        <f t="shared" si="16"/>
        <v>#NUM!</v>
      </c>
      <c r="AB43" s="90" t="e">
        <f t="shared" si="17"/>
        <v>#NUM!</v>
      </c>
      <c r="AC43" s="90" t="e">
        <f t="shared" si="18"/>
        <v>#NUM!</v>
      </c>
      <c r="AD43" s="90" t="e">
        <f t="shared" si="19"/>
        <v>#NUM!</v>
      </c>
      <c r="AE43" s="90" t="e">
        <f t="shared" si="20"/>
        <v>#NUM!</v>
      </c>
      <c r="AF43" s="90" t="e">
        <f t="shared" si="21"/>
        <v>#N/A</v>
      </c>
      <c r="AG43" s="90" t="e">
        <f t="shared" si="22"/>
        <v>#NUM!</v>
      </c>
      <c r="AH43" s="90" t="e">
        <f t="shared" si="23"/>
        <v>#NUM!</v>
      </c>
      <c r="AI43" s="90" t="e">
        <f t="shared" si="24"/>
        <v>#NUM!</v>
      </c>
      <c r="AJ43" s="9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9" t="s">
        <v>18</v>
      </c>
      <c r="D46" s="89" t="s">
        <v>19</v>
      </c>
      <c r="E46" s="89" t="s">
        <v>20</v>
      </c>
      <c r="F46" s="10"/>
      <c r="G46" s="5" t="s">
        <v>21</v>
      </c>
      <c r="H46" s="12"/>
      <c r="I46" s="116" t="s">
        <v>282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21</v>
      </c>
      <c r="D47" s="14">
        <f>COUNTIF(G4:G43,"*下層*")</f>
        <v>2</v>
      </c>
      <c r="E47" s="14">
        <f>COUNTA(A4:A43)</f>
        <v>23</v>
      </c>
      <c r="F47" s="10"/>
      <c r="G47" s="15">
        <f>C47*100</f>
        <v>2100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14</v>
      </c>
      <c r="D48" s="14">
        <f>IF(D47&gt;0,ROUND(SUMIF(G4:G43,"*下層*",E4:E43)/D47,0),"")</f>
        <v>8</v>
      </c>
      <c r="E48" s="14">
        <f>ROUND(SUM(E4:E43)/E47,0)</f>
        <v>14</v>
      </c>
      <c r="F48" s="13"/>
      <c r="G48" s="15">
        <f>C48</f>
        <v>14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17</v>
      </c>
      <c r="D49" s="14">
        <f>IF(D47&gt;0,ROUND(SUMIF(G4:G43,"*下層*",D4:D43)/D47,0),"")</f>
        <v>8</v>
      </c>
      <c r="E49" s="14">
        <f>ROUND(SUM(D4:D43)/E47,0)</f>
        <v>16</v>
      </c>
      <c r="F49" s="13"/>
      <c r="G49" s="15">
        <f>C49</f>
        <v>17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4.169999999999999</v>
      </c>
      <c r="D50" s="16">
        <f>SUMIF(G4:G43,"*下層*",F4:F43)</f>
        <v>0.05</v>
      </c>
      <c r="E50" s="4">
        <f>SUM(F4:F43)</f>
        <v>4.2199999999999989</v>
      </c>
      <c r="F50" s="13"/>
      <c r="G50" s="17">
        <f>C50*100</f>
        <v>416.99999999999989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形状比＝82、Sr＝16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9" t="s">
        <v>18</v>
      </c>
      <c r="D53" s="89" t="s">
        <v>19</v>
      </c>
      <c r="E53" s="8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7</v>
      </c>
      <c r="D54" s="14">
        <f>COUNTIF(H4:H43,"▲")</f>
        <v>2</v>
      </c>
      <c r="E54" s="14">
        <f>COUNTA(H4:H43)</f>
        <v>9</v>
      </c>
      <c r="F54" s="10"/>
      <c r="G54" s="15">
        <f>C54*100</f>
        <v>700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11</v>
      </c>
      <c r="D55" s="14">
        <f>IF(D54&gt;0,ROUND(SUMIF(H4:H43,"▲",E4:E43)/D54,0),"")</f>
        <v>8</v>
      </c>
      <c r="E55" s="14">
        <f>ROUND(SUMIF(H4:H43,"*",E4:E43)/E54,0)</f>
        <v>11</v>
      </c>
      <c r="F55" s="13"/>
      <c r="G55" s="15">
        <f>C55</f>
        <v>11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12</v>
      </c>
      <c r="D56" s="14">
        <f>IF(D54&gt;0,ROUND(SUMIF(H4:H43,"▲",D4:D43)/D54,0),"")</f>
        <v>8</v>
      </c>
      <c r="E56" s="14">
        <f>ROUND(SUMIF(H4:H43,"*",D4:D43)/E54,0)</f>
        <v>11</v>
      </c>
      <c r="F56" s="13"/>
      <c r="G56" s="15">
        <f>C56</f>
        <v>12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0.5</v>
      </c>
      <c r="D57" s="16">
        <f>SUMIF(H4:H43,"▲",F4:F43)</f>
        <v>0.05</v>
      </c>
      <c r="E57" s="16">
        <f>SUM(C57:D57)</f>
        <v>0.55000000000000004</v>
      </c>
      <c r="F57" s="13"/>
      <c r="G57" s="19">
        <f>C57*100</f>
        <v>50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9" t="s">
        <v>18</v>
      </c>
      <c r="D60" s="89" t="s">
        <v>19</v>
      </c>
      <c r="E60" s="89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33.299999999999997</v>
      </c>
      <c r="D61" s="20">
        <f>IF(D47&gt;0,ROUND(D54/D47*100,1),"")</f>
        <v>100</v>
      </c>
      <c r="E61" s="20">
        <f>ROUND(E54/E47*100,1)</f>
        <v>39.1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12</v>
      </c>
      <c r="D62" s="20">
        <f>IF(D47&gt;0,ROUND(D57/D50*100,1),"")</f>
        <v>100</v>
      </c>
      <c r="E62" s="20">
        <f>ROUND(E57/E50*100,1)</f>
        <v>13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9" t="s">
        <v>18</v>
      </c>
      <c r="D65" s="89" t="s">
        <v>19</v>
      </c>
      <c r="E65" s="8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14</v>
      </c>
      <c r="D66" s="14">
        <f>D47-D54</f>
        <v>0</v>
      </c>
      <c r="E66" s="14">
        <f>SUM(C66:D66)</f>
        <v>14</v>
      </c>
      <c r="F66" s="10"/>
      <c r="G66" s="15">
        <f>C66*100</f>
        <v>1400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3.669999999999999</v>
      </c>
      <c r="D69" s="16" t="str">
        <f>IF(D66&gt;0,D50-D57,"")</f>
        <v/>
      </c>
      <c r="E69" s="4">
        <f>SUM(C69:D69)</f>
        <v>3.669999999999999</v>
      </c>
      <c r="F69" s="13"/>
      <c r="G69" s="17">
        <f>C69*100</f>
        <v>366.99999999999989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形状比＝80、Sr＝17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9" priority="16" stopIfTrue="1">
      <formula>AND(($H4="スギ"),(#REF!&lt;12))</formula>
    </cfRule>
  </conditionalFormatting>
  <conditionalFormatting sqref="L4:L43">
    <cfRule type="expression" dxfId="78" priority="15" stopIfTrue="1">
      <formula>AND(($H4="スギ"),(#REF!&lt;22),(#REF!&gt;=12))</formula>
    </cfRule>
  </conditionalFormatting>
  <conditionalFormatting sqref="M4:M43">
    <cfRule type="expression" dxfId="77" priority="14" stopIfTrue="1">
      <formula>AND(($H4="スギ"),(#REF!&lt;32),(#REF!&gt;=22))</formula>
    </cfRule>
  </conditionalFormatting>
  <conditionalFormatting sqref="N4:N43">
    <cfRule type="expression" dxfId="76" priority="13" stopIfTrue="1">
      <formula>AND(($H4="スギ"),(#REF!&lt;42),(#REF!&gt;=32))</formula>
    </cfRule>
  </conditionalFormatting>
  <conditionalFormatting sqref="U4:U43 Z4:AF43 AJ4:AJ43 O4:P43">
    <cfRule type="expression" dxfId="75" priority="12" stopIfTrue="1">
      <formula>AND(($H4="スギ"),(#REF!&gt;=42))</formula>
    </cfRule>
  </conditionalFormatting>
  <conditionalFormatting sqref="Q4:Q43 AA4:AA43">
    <cfRule type="expression" dxfId="74" priority="11" stopIfTrue="1">
      <formula>AND(($H4="ヒノキ"),(#REF!&lt;12))</formula>
    </cfRule>
  </conditionalFormatting>
  <conditionalFormatting sqref="R4:R43 AB4:AE43">
    <cfRule type="expression" dxfId="73" priority="10" stopIfTrue="1">
      <formula>AND(($H4="ヒノキ"),(#REF!&lt;22),(#REF!&gt;=12))</formula>
    </cfRule>
  </conditionalFormatting>
  <conditionalFormatting sqref="S4:S43">
    <cfRule type="expression" dxfId="72" priority="9" stopIfTrue="1">
      <formula>AND(($H4="ヒノキ"),(#REF!&lt;32),(#REF!&gt;=22))</formula>
    </cfRule>
  </conditionalFormatting>
  <conditionalFormatting sqref="T4:U43 Z4:AF43 AJ4:AJ43">
    <cfRule type="expression" dxfId="71" priority="8" stopIfTrue="1">
      <formula>AND(($H4="ヒノキ"),(#REF!&gt;=32))</formula>
    </cfRule>
  </conditionalFormatting>
  <conditionalFormatting sqref="V4:V43 AA4:AA43">
    <cfRule type="expression" dxfId="70" priority="7" stopIfTrue="1">
      <formula>AND(($H4="アカマツ"),(#REF!&lt;12))</formula>
    </cfRule>
  </conditionalFormatting>
  <conditionalFormatting sqref="W4:W43 AB4:AB43">
    <cfRule type="expression" dxfId="69" priority="6" stopIfTrue="1">
      <formula>AND(($H4="アカマツ"),(#REF!&lt;22),(#REF!&gt;=12))</formula>
    </cfRule>
  </conditionalFormatting>
  <conditionalFormatting sqref="X4:X43 AC4:AC43">
    <cfRule type="expression" dxfId="68" priority="5" stopIfTrue="1">
      <formula>AND(($H4="アカマツ"),(#REF!&lt;42),(#REF!&gt;=22))</formula>
    </cfRule>
  </conditionalFormatting>
  <conditionalFormatting sqref="Y4:AF43 AJ4:AJ43">
    <cfRule type="expression" dxfId="67" priority="4" stopIfTrue="1">
      <formula>AND(($H4="アカマツ"),(#REF!&gt;=42))</formula>
    </cfRule>
  </conditionalFormatting>
  <conditionalFormatting sqref="AG4:AG43">
    <cfRule type="expression" dxfId="66" priority="3" stopIfTrue="1">
      <formula>AND(($H4&lt;&gt;"スギ"),($H4&lt;&gt;"ヒノキ"),($H4&lt;&gt;"アカマツ"),(#REF!&lt;12))</formula>
    </cfRule>
  </conditionalFormatting>
  <conditionalFormatting sqref="AH4:AH43">
    <cfRule type="expression" dxfId="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 tint="0.39997558519241921"/>
  </sheetPr>
  <dimension ref="A1:AJ120"/>
  <sheetViews>
    <sheetView showGridLines="0" view="pageBreakPreview" topLeftCell="A25" zoomScaleNormal="85" zoomScaleSheetLayoutView="100" workbookViewId="0">
      <selection activeCell="G19" sqref="G1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09" t="s">
        <v>206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791</v>
      </c>
      <c r="B4" s="108" t="s">
        <v>54</v>
      </c>
      <c r="C4" s="108"/>
      <c r="D4" s="82">
        <v>32</v>
      </c>
      <c r="E4" s="82">
        <v>25</v>
      </c>
      <c r="F4" s="4">
        <f t="shared" ref="F4:F43" si="0">IF(D4&gt;0,IF(B4="スギ",P4,IF(B4="ヒノキ",U4,IF(B4="アカマツ",Z4,IF(B4="カラマツ",AF4,AJ4)))),"")</f>
        <v>0.94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0.83</v>
      </c>
      <c r="L4" s="83">
        <f t="shared" ref="L4:L43" si="2">ROUND(10^(-5+0.73504+1.83346*LOG(D4)+1.06569*LOG(E4)),2)</f>
        <v>0.96</v>
      </c>
      <c r="M4" s="83">
        <f t="shared" ref="M4:M43" si="3">ROUND(10^(-5+0.71514+1.74357*LOG(D4)+1.17719*LOG(E4)),2)</f>
        <v>0.97</v>
      </c>
      <c r="N4" s="83">
        <f t="shared" ref="N4:N43" si="4">ROUND(10^(-5+0.82956+1.76381*LOG(D4)+1.06412*LOG(E4)),2)</f>
        <v>0.94</v>
      </c>
      <c r="O4" s="83">
        <f t="shared" ref="O4:O43" si="5">ROUND(10^(-5+0.88226+1.79204*LOG(D4)+0.99303*LOG(E4)),2)</f>
        <v>0.93</v>
      </c>
      <c r="P4" s="83">
        <f>HLOOKUP($D4,K$3:O$43,MATCH($A4,$A$3:$A$43,0),1)</f>
        <v>0.94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83">
        <f t="shared" ref="R4:R43" si="7">ROUND(10^(1.905709*LOG(D4)+1.011385*LOG(E4)-4.293729),2)</f>
        <v>0.97</v>
      </c>
      <c r="S4" s="83">
        <f t="shared" ref="S4:S43" si="8">ROUND(10^(1.771888*LOG(D4)+1.138415*LOG(E4)-4.271259),2)</f>
        <v>0.97</v>
      </c>
      <c r="T4" s="83">
        <f t="shared" ref="T4:T43" si="9">ROUND(10^(1.671519*LOG(D4)+1.363617*LOG(E4)-4.404407),2)</f>
        <v>1.04</v>
      </c>
      <c r="U4" s="83">
        <f t="shared" ref="U4:U43" si="10">HLOOKUP($D4,Q$3:T$43,MATCH($A4,$A$3:$A$43,0),1)</f>
        <v>1.04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</v>
      </c>
      <c r="W4" s="83">
        <f t="shared" ref="W4:W43" si="12">ROUND(10^(-4.155639+1.847898*LOG(D4)+0.951955*LOG(E4)),2)</f>
        <v>0.9</v>
      </c>
      <c r="X4" s="83">
        <f t="shared" ref="X4:X43" si="13">ROUND(10^(-4.194535+1.804172*LOG(D4)+1.034248*LOG(E4)),2)</f>
        <v>0.93</v>
      </c>
      <c r="Y4" s="83">
        <f t="shared" ref="Y4:Y43" si="14">ROUND(10^(-4.42347+2.006485*LOG(D4)+0.967757*LOG(E4)),2)</f>
        <v>0.89</v>
      </c>
      <c r="Z4" s="83">
        <f t="shared" ref="Z4:Z43" si="15">HLOOKUP($D4,V$3:Y$43,MATCH($A4,$A$3:$A$43,0),1)</f>
        <v>0.93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83">
        <f t="shared" ref="AB4:AB43" si="17">ROUND(10^(1.979213*LOG(D4)+0.998347*LOG(E4)-4.369281),2)</f>
        <v>1.01</v>
      </c>
      <c r="AC4" s="83">
        <f t="shared" ref="AC4:AC43" si="18">ROUND(10^(1.904401*LOG(D4)+1.062478*LOG(E4)-4.348104),2)</f>
        <v>1.01</v>
      </c>
      <c r="AD4" s="83">
        <f t="shared" ref="AD4:AD43" si="19">ROUND(10^(1.640825*LOG(D4)+1.080387*LOG(E4)-3.976731),2)</f>
        <v>1.01</v>
      </c>
      <c r="AE4" s="83">
        <f t="shared" ref="AE4:AE43" si="20">ROUND(10^(1.90887*LOG(D4)+1.088002*LOG(E4)-4.431495),2)</f>
        <v>0.92</v>
      </c>
      <c r="AF4" s="83">
        <f t="shared" ref="AF4:AF43" si="21">HLOOKUP($D4,AA$3:AE$43,MATCH($A4,$A$3:$A$43,0),1)</f>
        <v>1.01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0.8</v>
      </c>
      <c r="AH4" s="83">
        <f t="shared" ref="AH4:AH43" si="23">ROUND(10^(1.93813902*LOG(D4)+0.96697002*LOG(E4)-4.32216295),2)</f>
        <v>0.88</v>
      </c>
      <c r="AI4" s="83">
        <f t="shared" ref="AI4:AI43" si="24">ROUND(10^(1.82464098*LOG(D4)+0.97625989*LOG(E4)-4.15096808),2)</f>
        <v>0.91</v>
      </c>
      <c r="AJ4" s="83">
        <f t="shared" ref="AJ4:AJ43" si="25">HLOOKUP($D4,AG$3:AI$43,MATCH($A4,$A$3:$A$43,0),1)</f>
        <v>0.88</v>
      </c>
    </row>
    <row r="5" spans="1:36" ht="12.95" customHeight="1" x14ac:dyDescent="0.15">
      <c r="A5" s="82">
        <v>792</v>
      </c>
      <c r="B5" s="108" t="s">
        <v>54</v>
      </c>
      <c r="C5" s="108"/>
      <c r="D5" s="82">
        <v>24</v>
      </c>
      <c r="E5" s="82">
        <v>21</v>
      </c>
      <c r="F5" s="4">
        <f t="shared" si="0"/>
        <v>0.48</v>
      </c>
      <c r="G5" s="5"/>
      <c r="H5" s="82"/>
      <c r="I5" s="82"/>
      <c r="J5" s="1" t="s">
        <v>15</v>
      </c>
      <c r="K5" s="83">
        <f t="shared" si="1"/>
        <v>0.42</v>
      </c>
      <c r="L5" s="83">
        <f t="shared" si="2"/>
        <v>0.47</v>
      </c>
      <c r="M5" s="83">
        <f t="shared" si="3"/>
        <v>0.48</v>
      </c>
      <c r="N5" s="83">
        <f t="shared" si="4"/>
        <v>0.47</v>
      </c>
      <c r="O5" s="83">
        <f t="shared" si="5"/>
        <v>0.47</v>
      </c>
      <c r="P5" s="83">
        <f t="shared" ref="P5:P43" si="26">HLOOKUP($D5,K$3:O$43,MATCH(A5,$A$3:$A$43,0),1)</f>
        <v>0.48</v>
      </c>
      <c r="Q5" s="83">
        <f t="shared" si="6"/>
        <v>0.42</v>
      </c>
      <c r="R5" s="83">
        <f t="shared" si="7"/>
        <v>0.47</v>
      </c>
      <c r="S5" s="83">
        <f t="shared" si="8"/>
        <v>0.48</v>
      </c>
      <c r="T5" s="83">
        <f t="shared" si="9"/>
        <v>0.51</v>
      </c>
      <c r="U5" s="83">
        <f t="shared" si="10"/>
        <v>0.48</v>
      </c>
      <c r="V5" s="83">
        <f t="shared" si="11"/>
        <v>0.48</v>
      </c>
      <c r="W5" s="83">
        <f t="shared" si="12"/>
        <v>0.45</v>
      </c>
      <c r="X5" s="83">
        <f t="shared" si="13"/>
        <v>0.46</v>
      </c>
      <c r="Y5" s="83">
        <f t="shared" si="14"/>
        <v>0.42</v>
      </c>
      <c r="Z5" s="83">
        <f t="shared" si="15"/>
        <v>0.46</v>
      </c>
      <c r="AA5" s="83">
        <f t="shared" si="16"/>
        <v>0.4</v>
      </c>
      <c r="AB5" s="83">
        <f t="shared" si="17"/>
        <v>0.48</v>
      </c>
      <c r="AC5" s="83">
        <f t="shared" si="18"/>
        <v>0.48</v>
      </c>
      <c r="AD5" s="83">
        <f t="shared" si="19"/>
        <v>0.52</v>
      </c>
      <c r="AE5" s="83">
        <f t="shared" si="20"/>
        <v>0.44</v>
      </c>
      <c r="AF5" s="83">
        <f t="shared" si="21"/>
        <v>0.48</v>
      </c>
      <c r="AG5" s="83">
        <f t="shared" si="22"/>
        <v>0.4</v>
      </c>
      <c r="AH5" s="83">
        <f t="shared" si="23"/>
        <v>0.43</v>
      </c>
      <c r="AI5" s="83">
        <f t="shared" si="24"/>
        <v>0.46</v>
      </c>
      <c r="AJ5" s="83">
        <f t="shared" si="25"/>
        <v>0.43</v>
      </c>
    </row>
    <row r="6" spans="1:36" ht="12.95" customHeight="1" x14ac:dyDescent="0.15">
      <c r="A6" s="82">
        <v>793</v>
      </c>
      <c r="B6" s="108" t="s">
        <v>54</v>
      </c>
      <c r="C6" s="108"/>
      <c r="D6" s="82">
        <v>32</v>
      </c>
      <c r="E6" s="82">
        <v>24</v>
      </c>
      <c r="F6" s="4">
        <f t="shared" si="0"/>
        <v>0.9</v>
      </c>
      <c r="G6" s="82"/>
      <c r="H6" s="82"/>
      <c r="I6" s="82"/>
      <c r="J6" s="1" t="s">
        <v>15</v>
      </c>
      <c r="K6" s="83">
        <f t="shared" si="1"/>
        <v>0.8</v>
      </c>
      <c r="L6" s="83">
        <f t="shared" si="2"/>
        <v>0.92</v>
      </c>
      <c r="M6" s="83">
        <f t="shared" si="3"/>
        <v>0.92</v>
      </c>
      <c r="N6" s="83">
        <f t="shared" si="4"/>
        <v>0.9</v>
      </c>
      <c r="O6" s="83">
        <f t="shared" si="5"/>
        <v>0.89</v>
      </c>
      <c r="P6" s="83">
        <f t="shared" si="26"/>
        <v>0.9</v>
      </c>
      <c r="Q6" s="83">
        <f t="shared" si="6"/>
        <v>0.81</v>
      </c>
      <c r="R6" s="83">
        <f t="shared" si="7"/>
        <v>0.93</v>
      </c>
      <c r="S6" s="83">
        <f t="shared" si="8"/>
        <v>0.93</v>
      </c>
      <c r="T6" s="83">
        <f t="shared" si="9"/>
        <v>0.99</v>
      </c>
      <c r="U6" s="83">
        <f t="shared" si="10"/>
        <v>0.99</v>
      </c>
      <c r="V6" s="83">
        <f t="shared" si="11"/>
        <v>0.96</v>
      </c>
      <c r="W6" s="83">
        <f t="shared" si="12"/>
        <v>0.87</v>
      </c>
      <c r="X6" s="83">
        <f t="shared" si="13"/>
        <v>0.89</v>
      </c>
      <c r="Y6" s="83">
        <f t="shared" si="14"/>
        <v>0.86</v>
      </c>
      <c r="Z6" s="83">
        <f t="shared" si="15"/>
        <v>0.89</v>
      </c>
      <c r="AA6" s="83">
        <f t="shared" si="16"/>
        <v>0.77</v>
      </c>
      <c r="AB6" s="83">
        <f t="shared" si="17"/>
        <v>0.97</v>
      </c>
      <c r="AC6" s="83">
        <f t="shared" si="18"/>
        <v>0.97</v>
      </c>
      <c r="AD6" s="83">
        <f t="shared" si="19"/>
        <v>0.96</v>
      </c>
      <c r="AE6" s="83">
        <f t="shared" si="20"/>
        <v>0.88</v>
      </c>
      <c r="AF6" s="83">
        <f t="shared" si="21"/>
        <v>0.96</v>
      </c>
      <c r="AG6" s="83">
        <f t="shared" si="22"/>
        <v>0.77</v>
      </c>
      <c r="AH6" s="83">
        <f t="shared" si="23"/>
        <v>0.85</v>
      </c>
      <c r="AI6" s="83">
        <f t="shared" si="24"/>
        <v>0.88</v>
      </c>
      <c r="AJ6" s="83">
        <f t="shared" si="25"/>
        <v>0.85</v>
      </c>
    </row>
    <row r="7" spans="1:36" ht="12.95" customHeight="1" x14ac:dyDescent="0.15">
      <c r="A7" s="82">
        <v>794</v>
      </c>
      <c r="B7" s="108" t="s">
        <v>54</v>
      </c>
      <c r="C7" s="108"/>
      <c r="D7" s="82">
        <v>26</v>
      </c>
      <c r="E7" s="82">
        <v>21</v>
      </c>
      <c r="F7" s="4">
        <f t="shared" si="0"/>
        <v>0.55000000000000004</v>
      </c>
      <c r="G7" s="5"/>
      <c r="H7" s="82"/>
      <c r="I7" s="82"/>
      <c r="J7" s="1" t="s">
        <v>15</v>
      </c>
      <c r="K7" s="83">
        <f t="shared" si="1"/>
        <v>0.49</v>
      </c>
      <c r="L7" s="83">
        <f t="shared" si="2"/>
        <v>0.55000000000000004</v>
      </c>
      <c r="M7" s="83">
        <f t="shared" si="3"/>
        <v>0.55000000000000004</v>
      </c>
      <c r="N7" s="83">
        <f t="shared" si="4"/>
        <v>0.54</v>
      </c>
      <c r="O7" s="83">
        <f t="shared" si="5"/>
        <v>0.54</v>
      </c>
      <c r="P7" s="83">
        <f t="shared" si="26"/>
        <v>0.55000000000000004</v>
      </c>
      <c r="Q7" s="83">
        <f t="shared" si="6"/>
        <v>0.49</v>
      </c>
      <c r="R7" s="83">
        <f t="shared" si="7"/>
        <v>0.55000000000000004</v>
      </c>
      <c r="S7" s="83">
        <f t="shared" si="8"/>
        <v>0.55000000000000004</v>
      </c>
      <c r="T7" s="83">
        <f t="shared" si="9"/>
        <v>0.57999999999999996</v>
      </c>
      <c r="U7" s="83">
        <f t="shared" si="10"/>
        <v>0.55000000000000004</v>
      </c>
      <c r="V7" s="83">
        <f t="shared" si="11"/>
        <v>0.56000000000000005</v>
      </c>
      <c r="W7" s="83">
        <f t="shared" si="12"/>
        <v>0.52</v>
      </c>
      <c r="X7" s="83">
        <f t="shared" si="13"/>
        <v>0.53</v>
      </c>
      <c r="Y7" s="83">
        <f t="shared" si="14"/>
        <v>0.5</v>
      </c>
      <c r="Z7" s="83">
        <f t="shared" si="15"/>
        <v>0.53</v>
      </c>
      <c r="AA7" s="83">
        <f t="shared" si="16"/>
        <v>0.47</v>
      </c>
      <c r="AB7" s="83">
        <f t="shared" si="17"/>
        <v>0.56000000000000005</v>
      </c>
      <c r="AC7" s="83">
        <f t="shared" si="18"/>
        <v>0.56000000000000005</v>
      </c>
      <c r="AD7" s="83">
        <f t="shared" si="19"/>
        <v>0.59</v>
      </c>
      <c r="AE7" s="83">
        <f t="shared" si="20"/>
        <v>0.51</v>
      </c>
      <c r="AF7" s="83">
        <f t="shared" si="21"/>
        <v>0.56000000000000005</v>
      </c>
      <c r="AG7" s="83">
        <f t="shared" si="22"/>
        <v>0.46</v>
      </c>
      <c r="AH7" s="83">
        <f t="shared" si="23"/>
        <v>0.5</v>
      </c>
      <c r="AI7" s="83">
        <f t="shared" si="24"/>
        <v>0.53</v>
      </c>
      <c r="AJ7" s="83">
        <f t="shared" si="25"/>
        <v>0.5</v>
      </c>
    </row>
    <row r="8" spans="1:36" ht="12.95" customHeight="1" x14ac:dyDescent="0.15">
      <c r="A8" s="82">
        <v>795</v>
      </c>
      <c r="B8" s="108" t="s">
        <v>54</v>
      </c>
      <c r="C8" s="108"/>
      <c r="D8" s="82">
        <v>36</v>
      </c>
      <c r="E8" s="82">
        <v>25</v>
      </c>
      <c r="F8" s="4">
        <f t="shared" si="0"/>
        <v>1.1499999999999999</v>
      </c>
      <c r="G8" s="82"/>
      <c r="H8" s="82"/>
      <c r="I8" s="82"/>
      <c r="J8" s="1" t="s">
        <v>15</v>
      </c>
      <c r="K8" s="83">
        <f t="shared" si="1"/>
        <v>1.03</v>
      </c>
      <c r="L8" s="83">
        <f t="shared" si="2"/>
        <v>1.2</v>
      </c>
      <c r="M8" s="83">
        <f t="shared" si="3"/>
        <v>1.19</v>
      </c>
      <c r="N8" s="83">
        <f t="shared" si="4"/>
        <v>1.1499999999999999</v>
      </c>
      <c r="O8" s="83">
        <f t="shared" si="5"/>
        <v>1.1499999999999999</v>
      </c>
      <c r="P8" s="83">
        <f t="shared" si="26"/>
        <v>1.1499999999999999</v>
      </c>
      <c r="Q8" s="83">
        <f t="shared" si="6"/>
        <v>1.04</v>
      </c>
      <c r="R8" s="83">
        <f t="shared" si="7"/>
        <v>1.22</v>
      </c>
      <c r="S8" s="83">
        <f t="shared" si="8"/>
        <v>1.2</v>
      </c>
      <c r="T8" s="83">
        <f t="shared" si="9"/>
        <v>1.27</v>
      </c>
      <c r="U8" s="83">
        <f t="shared" si="10"/>
        <v>1.27</v>
      </c>
      <c r="V8" s="83">
        <f t="shared" si="11"/>
        <v>1.25</v>
      </c>
      <c r="W8" s="83">
        <f t="shared" si="12"/>
        <v>1.1200000000000001</v>
      </c>
      <c r="X8" s="83">
        <f t="shared" si="13"/>
        <v>1.1499999999999999</v>
      </c>
      <c r="Y8" s="83">
        <f t="shared" si="14"/>
        <v>1.1299999999999999</v>
      </c>
      <c r="Z8" s="83">
        <f t="shared" si="15"/>
        <v>1.1499999999999999</v>
      </c>
      <c r="AA8" s="83">
        <f t="shared" si="16"/>
        <v>1</v>
      </c>
      <c r="AB8" s="83">
        <f t="shared" si="17"/>
        <v>1.28</v>
      </c>
      <c r="AC8" s="83">
        <f t="shared" si="18"/>
        <v>1.26</v>
      </c>
      <c r="AD8" s="83">
        <f t="shared" si="19"/>
        <v>1.22</v>
      </c>
      <c r="AE8" s="83">
        <f t="shared" si="20"/>
        <v>1.1499999999999999</v>
      </c>
      <c r="AF8" s="83">
        <f t="shared" si="21"/>
        <v>1.22</v>
      </c>
      <c r="AG8" s="83">
        <f t="shared" si="22"/>
        <v>1.01</v>
      </c>
      <c r="AH8" s="83">
        <f t="shared" si="23"/>
        <v>1.1100000000000001</v>
      </c>
      <c r="AI8" s="83">
        <f t="shared" si="24"/>
        <v>1.1299999999999999</v>
      </c>
      <c r="AJ8" s="83">
        <f t="shared" si="25"/>
        <v>1.1100000000000001</v>
      </c>
    </row>
    <row r="9" spans="1:36" ht="12.95" customHeight="1" x14ac:dyDescent="0.15">
      <c r="A9" s="82">
        <v>796</v>
      </c>
      <c r="B9" s="108" t="s">
        <v>54</v>
      </c>
      <c r="C9" s="108"/>
      <c r="D9" s="82">
        <v>30</v>
      </c>
      <c r="E9" s="82">
        <v>22</v>
      </c>
      <c r="F9" s="4">
        <f t="shared" si="0"/>
        <v>0.74</v>
      </c>
      <c r="G9" s="5" t="s">
        <v>72</v>
      </c>
      <c r="H9" s="82"/>
      <c r="I9" s="82"/>
      <c r="J9" s="1" t="s">
        <v>15</v>
      </c>
      <c r="K9" s="83">
        <f t="shared" si="1"/>
        <v>0.66</v>
      </c>
      <c r="L9" s="83">
        <f t="shared" si="2"/>
        <v>0.75</v>
      </c>
      <c r="M9" s="83">
        <f t="shared" si="3"/>
        <v>0.74</v>
      </c>
      <c r="N9" s="83">
        <f t="shared" si="4"/>
        <v>0.73</v>
      </c>
      <c r="O9" s="83">
        <f t="shared" si="5"/>
        <v>0.73</v>
      </c>
      <c r="P9" s="83">
        <f t="shared" si="26"/>
        <v>0.74</v>
      </c>
      <c r="Q9" s="83">
        <f t="shared" si="6"/>
        <v>0.66</v>
      </c>
      <c r="R9" s="83">
        <f t="shared" si="7"/>
        <v>0.76</v>
      </c>
      <c r="S9" s="83">
        <f t="shared" si="8"/>
        <v>0.75</v>
      </c>
      <c r="T9" s="83">
        <f t="shared" si="9"/>
        <v>0.79</v>
      </c>
      <c r="U9" s="83">
        <f t="shared" si="10"/>
        <v>0.75</v>
      </c>
      <c r="V9" s="83">
        <f t="shared" si="11"/>
        <v>0.78</v>
      </c>
      <c r="W9" s="83">
        <f t="shared" si="12"/>
        <v>0.71</v>
      </c>
      <c r="X9" s="83">
        <f t="shared" si="13"/>
        <v>0.72</v>
      </c>
      <c r="Y9" s="83">
        <f t="shared" si="14"/>
        <v>0.69</v>
      </c>
      <c r="Z9" s="83">
        <f t="shared" si="15"/>
        <v>0.72</v>
      </c>
      <c r="AA9" s="83">
        <f t="shared" si="16"/>
        <v>0.63</v>
      </c>
      <c r="AB9" s="83">
        <f t="shared" si="17"/>
        <v>0.78</v>
      </c>
      <c r="AC9" s="83">
        <f t="shared" si="18"/>
        <v>0.78</v>
      </c>
      <c r="AD9" s="83">
        <f t="shared" si="19"/>
        <v>0.79</v>
      </c>
      <c r="AE9" s="83">
        <f t="shared" si="20"/>
        <v>0.71</v>
      </c>
      <c r="AF9" s="83">
        <f t="shared" si="21"/>
        <v>0.78</v>
      </c>
      <c r="AG9" s="83">
        <f t="shared" si="22"/>
        <v>0.63</v>
      </c>
      <c r="AH9" s="83">
        <f t="shared" si="23"/>
        <v>0.69</v>
      </c>
      <c r="AI9" s="83">
        <f t="shared" si="24"/>
        <v>0.72</v>
      </c>
      <c r="AJ9" s="83">
        <f t="shared" si="25"/>
        <v>0.69</v>
      </c>
    </row>
    <row r="10" spans="1:36" ht="12.95" customHeight="1" x14ac:dyDescent="0.15">
      <c r="A10" s="82">
        <v>797</v>
      </c>
      <c r="B10" s="108" t="s">
        <v>54</v>
      </c>
      <c r="C10" s="108"/>
      <c r="D10" s="82">
        <v>32</v>
      </c>
      <c r="E10" s="82">
        <v>22</v>
      </c>
      <c r="F10" s="4">
        <f t="shared" si="0"/>
        <v>0.82</v>
      </c>
      <c r="G10" s="5"/>
      <c r="H10" s="82"/>
      <c r="I10" s="82"/>
      <c r="J10" s="1" t="s">
        <v>15</v>
      </c>
      <c r="K10" s="83">
        <f t="shared" si="1"/>
        <v>0.73</v>
      </c>
      <c r="L10" s="83">
        <f t="shared" si="2"/>
        <v>0.84</v>
      </c>
      <c r="M10" s="83">
        <f t="shared" si="3"/>
        <v>0.83</v>
      </c>
      <c r="N10" s="83">
        <f t="shared" si="4"/>
        <v>0.82</v>
      </c>
      <c r="O10" s="83">
        <f t="shared" si="5"/>
        <v>0.82</v>
      </c>
      <c r="P10" s="83">
        <f t="shared" si="26"/>
        <v>0.82</v>
      </c>
      <c r="Q10" s="83">
        <f t="shared" si="6"/>
        <v>0.74</v>
      </c>
      <c r="R10" s="83">
        <f t="shared" si="7"/>
        <v>0.86</v>
      </c>
      <c r="S10" s="83">
        <f t="shared" si="8"/>
        <v>0.84</v>
      </c>
      <c r="T10" s="83">
        <f t="shared" si="9"/>
        <v>0.88</v>
      </c>
      <c r="U10" s="83">
        <f t="shared" si="10"/>
        <v>0.88</v>
      </c>
      <c r="V10" s="83">
        <f t="shared" si="11"/>
        <v>0.88</v>
      </c>
      <c r="W10" s="83">
        <f t="shared" si="12"/>
        <v>0.8</v>
      </c>
      <c r="X10" s="83">
        <f t="shared" si="13"/>
        <v>0.81</v>
      </c>
      <c r="Y10" s="83">
        <f t="shared" si="14"/>
        <v>0.79</v>
      </c>
      <c r="Z10" s="83">
        <f t="shared" si="15"/>
        <v>0.81</v>
      </c>
      <c r="AA10" s="83">
        <f t="shared" si="16"/>
        <v>0.71</v>
      </c>
      <c r="AB10" s="83">
        <f t="shared" si="17"/>
        <v>0.89</v>
      </c>
      <c r="AC10" s="83">
        <f t="shared" si="18"/>
        <v>0.88</v>
      </c>
      <c r="AD10" s="83">
        <f t="shared" si="19"/>
        <v>0.88</v>
      </c>
      <c r="AE10" s="83">
        <f t="shared" si="20"/>
        <v>0.8</v>
      </c>
      <c r="AF10" s="83">
        <f t="shared" si="21"/>
        <v>0.88</v>
      </c>
      <c r="AG10" s="83">
        <f t="shared" si="22"/>
        <v>0.72</v>
      </c>
      <c r="AH10" s="83">
        <f t="shared" si="23"/>
        <v>0.78</v>
      </c>
      <c r="AI10" s="83">
        <f t="shared" si="24"/>
        <v>0.81</v>
      </c>
      <c r="AJ10" s="83">
        <f t="shared" si="25"/>
        <v>0.78</v>
      </c>
    </row>
    <row r="11" spans="1:36" ht="12.95" customHeight="1" x14ac:dyDescent="0.15">
      <c r="A11" s="82">
        <v>798</v>
      </c>
      <c r="B11" s="108" t="s">
        <v>54</v>
      </c>
      <c r="C11" s="108"/>
      <c r="D11" s="82">
        <v>14</v>
      </c>
      <c r="E11" s="82">
        <v>16</v>
      </c>
      <c r="F11" s="4">
        <f t="shared" si="0"/>
        <v>0.13</v>
      </c>
      <c r="G11" s="5" t="s">
        <v>82</v>
      </c>
      <c r="H11" s="82" t="s">
        <v>65</v>
      </c>
      <c r="I11" s="5" t="s">
        <v>82</v>
      </c>
      <c r="J11" s="1" t="s">
        <v>15</v>
      </c>
      <c r="K11" s="83">
        <f t="shared" si="1"/>
        <v>0.13</v>
      </c>
      <c r="L11" s="83">
        <f t="shared" si="2"/>
        <v>0.13</v>
      </c>
      <c r="M11" s="83">
        <f t="shared" si="3"/>
        <v>0.14000000000000001</v>
      </c>
      <c r="N11" s="83">
        <f t="shared" si="4"/>
        <v>0.14000000000000001</v>
      </c>
      <c r="O11" s="83">
        <f t="shared" si="5"/>
        <v>0.14000000000000001</v>
      </c>
      <c r="P11" s="83">
        <f t="shared" si="26"/>
        <v>0.13</v>
      </c>
      <c r="Q11" s="83">
        <f t="shared" si="6"/>
        <v>0.12</v>
      </c>
      <c r="R11" s="83">
        <f t="shared" si="7"/>
        <v>0.13</v>
      </c>
      <c r="S11" s="83">
        <f t="shared" si="8"/>
        <v>0.14000000000000001</v>
      </c>
      <c r="T11" s="83">
        <f t="shared" si="9"/>
        <v>0.14000000000000001</v>
      </c>
      <c r="U11" s="83">
        <f t="shared" si="10"/>
        <v>0.13</v>
      </c>
      <c r="V11" s="83">
        <f t="shared" si="11"/>
        <v>0.13</v>
      </c>
      <c r="W11" s="83">
        <f t="shared" si="12"/>
        <v>0.13</v>
      </c>
      <c r="X11" s="83">
        <f t="shared" si="13"/>
        <v>0.13</v>
      </c>
      <c r="Y11" s="83">
        <f t="shared" si="14"/>
        <v>0.11</v>
      </c>
      <c r="Z11" s="83">
        <f t="shared" si="15"/>
        <v>0.13</v>
      </c>
      <c r="AA11" s="83">
        <f t="shared" si="16"/>
        <v>0.12</v>
      </c>
      <c r="AB11" s="83">
        <f t="shared" si="17"/>
        <v>0.13</v>
      </c>
      <c r="AC11" s="83">
        <f t="shared" si="18"/>
        <v>0.13</v>
      </c>
      <c r="AD11" s="83">
        <f t="shared" si="19"/>
        <v>0.16</v>
      </c>
      <c r="AE11" s="83">
        <f t="shared" si="20"/>
        <v>0.12</v>
      </c>
      <c r="AF11" s="83">
        <f t="shared" si="21"/>
        <v>0.13</v>
      </c>
      <c r="AG11" s="83">
        <f t="shared" si="22"/>
        <v>0.11</v>
      </c>
      <c r="AH11" s="83">
        <f t="shared" si="23"/>
        <v>0.12</v>
      </c>
      <c r="AI11" s="83">
        <f t="shared" si="24"/>
        <v>0.13</v>
      </c>
      <c r="AJ11" s="83">
        <f t="shared" si="25"/>
        <v>0.12</v>
      </c>
    </row>
    <row r="12" spans="1:36" ht="12.95" customHeight="1" x14ac:dyDescent="0.15">
      <c r="A12" s="82">
        <v>799</v>
      </c>
      <c r="B12" s="108" t="s">
        <v>54</v>
      </c>
      <c r="C12" s="108"/>
      <c r="D12" s="82">
        <v>22</v>
      </c>
      <c r="E12" s="82">
        <v>18</v>
      </c>
      <c r="F12" s="4">
        <f t="shared" si="0"/>
        <v>0.34</v>
      </c>
      <c r="G12" s="5" t="s">
        <v>72</v>
      </c>
      <c r="H12" s="82" t="s">
        <v>65</v>
      </c>
      <c r="I12" s="5" t="s">
        <v>72</v>
      </c>
      <c r="J12" s="1" t="s">
        <v>15</v>
      </c>
      <c r="K12" s="83">
        <f t="shared" si="1"/>
        <v>0.31</v>
      </c>
      <c r="L12" s="83">
        <f t="shared" si="2"/>
        <v>0.34</v>
      </c>
      <c r="M12" s="83">
        <f t="shared" si="3"/>
        <v>0.34</v>
      </c>
      <c r="N12" s="83">
        <f t="shared" si="4"/>
        <v>0.34</v>
      </c>
      <c r="O12" s="83">
        <f t="shared" si="5"/>
        <v>0.34</v>
      </c>
      <c r="P12" s="83">
        <f t="shared" si="26"/>
        <v>0.34</v>
      </c>
      <c r="Q12" s="83">
        <f t="shared" si="6"/>
        <v>0.31</v>
      </c>
      <c r="R12" s="83">
        <f t="shared" si="7"/>
        <v>0.34</v>
      </c>
      <c r="S12" s="83">
        <f t="shared" si="8"/>
        <v>0.34</v>
      </c>
      <c r="T12" s="83">
        <f t="shared" si="9"/>
        <v>0.36</v>
      </c>
      <c r="U12" s="83">
        <f t="shared" si="10"/>
        <v>0.34</v>
      </c>
      <c r="V12" s="83">
        <f t="shared" si="11"/>
        <v>0.35</v>
      </c>
      <c r="W12" s="83">
        <f t="shared" si="12"/>
        <v>0.33</v>
      </c>
      <c r="X12" s="83">
        <f t="shared" si="13"/>
        <v>0.34</v>
      </c>
      <c r="Y12" s="83">
        <f t="shared" si="14"/>
        <v>0.31</v>
      </c>
      <c r="Z12" s="83">
        <f t="shared" si="15"/>
        <v>0.34</v>
      </c>
      <c r="AA12" s="83">
        <f t="shared" si="16"/>
        <v>0.3</v>
      </c>
      <c r="AB12" s="83">
        <f t="shared" si="17"/>
        <v>0.35</v>
      </c>
      <c r="AC12" s="83">
        <f t="shared" si="18"/>
        <v>0.35</v>
      </c>
      <c r="AD12" s="83">
        <f t="shared" si="19"/>
        <v>0.38</v>
      </c>
      <c r="AE12" s="83">
        <f t="shared" si="20"/>
        <v>0.31</v>
      </c>
      <c r="AF12" s="83">
        <f t="shared" si="21"/>
        <v>0.35</v>
      </c>
      <c r="AG12" s="83">
        <f t="shared" si="22"/>
        <v>0.28999999999999998</v>
      </c>
      <c r="AH12" s="83">
        <f t="shared" si="23"/>
        <v>0.31</v>
      </c>
      <c r="AI12" s="83">
        <f t="shared" si="24"/>
        <v>0.33</v>
      </c>
      <c r="AJ12" s="83">
        <f t="shared" si="25"/>
        <v>0.31</v>
      </c>
    </row>
    <row r="13" spans="1:36" ht="12.95" customHeight="1" x14ac:dyDescent="0.15">
      <c r="A13" s="82">
        <v>800</v>
      </c>
      <c r="B13" s="108" t="s">
        <v>54</v>
      </c>
      <c r="C13" s="108"/>
      <c r="D13" s="82">
        <v>24</v>
      </c>
      <c r="E13" s="82">
        <v>21</v>
      </c>
      <c r="F13" s="4">
        <f t="shared" si="0"/>
        <v>0.48</v>
      </c>
      <c r="G13" s="5"/>
      <c r="H13" s="82"/>
      <c r="I13" s="5"/>
      <c r="J13" s="1" t="s">
        <v>15</v>
      </c>
      <c r="K13" s="83">
        <f t="shared" si="1"/>
        <v>0.42</v>
      </c>
      <c r="L13" s="83">
        <f t="shared" si="2"/>
        <v>0.47</v>
      </c>
      <c r="M13" s="83">
        <f t="shared" si="3"/>
        <v>0.48</v>
      </c>
      <c r="N13" s="83">
        <f t="shared" si="4"/>
        <v>0.47</v>
      </c>
      <c r="O13" s="83">
        <f t="shared" si="5"/>
        <v>0.47</v>
      </c>
      <c r="P13" s="83">
        <f t="shared" si="26"/>
        <v>0.48</v>
      </c>
      <c r="Q13" s="83">
        <f t="shared" si="6"/>
        <v>0.42</v>
      </c>
      <c r="R13" s="83">
        <f t="shared" si="7"/>
        <v>0.47</v>
      </c>
      <c r="S13" s="83">
        <f t="shared" si="8"/>
        <v>0.48</v>
      </c>
      <c r="T13" s="83">
        <f t="shared" si="9"/>
        <v>0.51</v>
      </c>
      <c r="U13" s="83">
        <f t="shared" si="10"/>
        <v>0.48</v>
      </c>
      <c r="V13" s="83">
        <f t="shared" si="11"/>
        <v>0.48</v>
      </c>
      <c r="W13" s="83">
        <f t="shared" si="12"/>
        <v>0.45</v>
      </c>
      <c r="X13" s="83">
        <f t="shared" si="13"/>
        <v>0.46</v>
      </c>
      <c r="Y13" s="83">
        <f t="shared" si="14"/>
        <v>0.42</v>
      </c>
      <c r="Z13" s="83">
        <f t="shared" si="15"/>
        <v>0.46</v>
      </c>
      <c r="AA13" s="83">
        <f t="shared" si="16"/>
        <v>0.4</v>
      </c>
      <c r="AB13" s="83">
        <f t="shared" si="17"/>
        <v>0.48</v>
      </c>
      <c r="AC13" s="83">
        <f t="shared" si="18"/>
        <v>0.48</v>
      </c>
      <c r="AD13" s="83">
        <f t="shared" si="19"/>
        <v>0.52</v>
      </c>
      <c r="AE13" s="83">
        <f t="shared" si="20"/>
        <v>0.44</v>
      </c>
      <c r="AF13" s="83">
        <f t="shared" si="21"/>
        <v>0.48</v>
      </c>
      <c r="AG13" s="83">
        <f t="shared" si="22"/>
        <v>0.4</v>
      </c>
      <c r="AH13" s="83">
        <f t="shared" si="23"/>
        <v>0.43</v>
      </c>
      <c r="AI13" s="83">
        <f t="shared" si="24"/>
        <v>0.46</v>
      </c>
      <c r="AJ13" s="83">
        <f t="shared" si="25"/>
        <v>0.43</v>
      </c>
    </row>
    <row r="14" spans="1:36" ht="12.95" customHeight="1" x14ac:dyDescent="0.15">
      <c r="A14" s="82">
        <v>801</v>
      </c>
      <c r="B14" s="108" t="s">
        <v>54</v>
      </c>
      <c r="C14" s="108"/>
      <c r="D14" s="82">
        <v>38</v>
      </c>
      <c r="E14" s="82">
        <v>25</v>
      </c>
      <c r="F14" s="4">
        <f t="shared" si="0"/>
        <v>1.27</v>
      </c>
      <c r="G14" s="5"/>
      <c r="H14" s="82"/>
      <c r="I14" s="5"/>
      <c r="J14" s="1" t="s">
        <v>15</v>
      </c>
      <c r="K14" s="83">
        <f t="shared" si="1"/>
        <v>1.1299999999999999</v>
      </c>
      <c r="L14" s="83">
        <f t="shared" si="2"/>
        <v>1.32</v>
      </c>
      <c r="M14" s="83">
        <f t="shared" si="3"/>
        <v>1.3</v>
      </c>
      <c r="N14" s="83">
        <f t="shared" si="4"/>
        <v>1.27</v>
      </c>
      <c r="O14" s="83">
        <f t="shared" si="5"/>
        <v>1.26</v>
      </c>
      <c r="P14" s="83">
        <f t="shared" si="26"/>
        <v>1.27</v>
      </c>
      <c r="Q14" s="83">
        <f t="shared" si="6"/>
        <v>1.1499999999999999</v>
      </c>
      <c r="R14" s="83">
        <f t="shared" si="7"/>
        <v>1.35</v>
      </c>
      <c r="S14" s="83">
        <f t="shared" si="8"/>
        <v>1.32</v>
      </c>
      <c r="T14" s="83">
        <f t="shared" si="9"/>
        <v>1.39</v>
      </c>
      <c r="U14" s="83">
        <f t="shared" si="10"/>
        <v>1.39</v>
      </c>
      <c r="V14" s="83">
        <f t="shared" si="11"/>
        <v>1.39</v>
      </c>
      <c r="W14" s="83">
        <f t="shared" si="12"/>
        <v>1.24</v>
      </c>
      <c r="X14" s="83">
        <f t="shared" si="13"/>
        <v>1.26</v>
      </c>
      <c r="Y14" s="83">
        <f t="shared" si="14"/>
        <v>1.26</v>
      </c>
      <c r="Z14" s="83">
        <f t="shared" si="15"/>
        <v>1.26</v>
      </c>
      <c r="AA14" s="83">
        <f t="shared" si="16"/>
        <v>1.1000000000000001</v>
      </c>
      <c r="AB14" s="83">
        <f t="shared" si="17"/>
        <v>1.42</v>
      </c>
      <c r="AC14" s="83">
        <f t="shared" si="18"/>
        <v>1.4</v>
      </c>
      <c r="AD14" s="83">
        <f t="shared" si="19"/>
        <v>1.34</v>
      </c>
      <c r="AE14" s="83">
        <f t="shared" si="20"/>
        <v>1.27</v>
      </c>
      <c r="AF14" s="83">
        <f t="shared" si="21"/>
        <v>1.34</v>
      </c>
      <c r="AG14" s="83">
        <f t="shared" si="22"/>
        <v>1.1200000000000001</v>
      </c>
      <c r="AH14" s="83">
        <f t="shared" si="23"/>
        <v>1.23</v>
      </c>
      <c r="AI14" s="83">
        <f t="shared" si="24"/>
        <v>1.25</v>
      </c>
      <c r="AJ14" s="83">
        <f t="shared" si="25"/>
        <v>1.23</v>
      </c>
    </row>
    <row r="15" spans="1:36" ht="12.95" customHeight="1" x14ac:dyDescent="0.15">
      <c r="A15" s="82">
        <v>802</v>
      </c>
      <c r="B15" s="108" t="s">
        <v>54</v>
      </c>
      <c r="C15" s="108"/>
      <c r="D15" s="82">
        <v>36</v>
      </c>
      <c r="E15" s="82">
        <v>24</v>
      </c>
      <c r="F15" s="4">
        <f t="shared" si="0"/>
        <v>1.1000000000000001</v>
      </c>
      <c r="G15" s="5" t="s">
        <v>72</v>
      </c>
      <c r="H15" s="82" t="s">
        <v>65</v>
      </c>
      <c r="I15" s="5" t="s">
        <v>72</v>
      </c>
      <c r="J15" s="1" t="s">
        <v>15</v>
      </c>
      <c r="K15" s="83">
        <f t="shared" si="1"/>
        <v>0.98</v>
      </c>
      <c r="L15" s="83">
        <f t="shared" si="2"/>
        <v>1.1499999999999999</v>
      </c>
      <c r="M15" s="83">
        <f t="shared" si="3"/>
        <v>1.1299999999999999</v>
      </c>
      <c r="N15" s="83">
        <f t="shared" si="4"/>
        <v>1.1000000000000001</v>
      </c>
      <c r="O15" s="83">
        <f t="shared" si="5"/>
        <v>1.1000000000000001</v>
      </c>
      <c r="P15" s="83">
        <f t="shared" si="26"/>
        <v>1.1000000000000001</v>
      </c>
      <c r="Q15" s="83">
        <f t="shared" si="6"/>
        <v>1</v>
      </c>
      <c r="R15" s="83">
        <f t="shared" si="7"/>
        <v>1.17</v>
      </c>
      <c r="S15" s="83">
        <f t="shared" si="8"/>
        <v>1.1399999999999999</v>
      </c>
      <c r="T15" s="83">
        <f t="shared" si="9"/>
        <v>1.2</v>
      </c>
      <c r="U15" s="83">
        <f t="shared" si="10"/>
        <v>1.2</v>
      </c>
      <c r="V15" s="83">
        <f t="shared" si="11"/>
        <v>1.2</v>
      </c>
      <c r="W15" s="83">
        <f t="shared" si="12"/>
        <v>1.08</v>
      </c>
      <c r="X15" s="83">
        <f t="shared" si="13"/>
        <v>1.1000000000000001</v>
      </c>
      <c r="Y15" s="83">
        <f t="shared" si="14"/>
        <v>1.08</v>
      </c>
      <c r="Z15" s="83">
        <f t="shared" si="15"/>
        <v>1.1000000000000001</v>
      </c>
      <c r="AA15" s="83">
        <f t="shared" si="16"/>
        <v>0.96</v>
      </c>
      <c r="AB15" s="83">
        <f t="shared" si="17"/>
        <v>1.23</v>
      </c>
      <c r="AC15" s="83">
        <f t="shared" si="18"/>
        <v>1.21</v>
      </c>
      <c r="AD15" s="83">
        <f t="shared" si="19"/>
        <v>1.17</v>
      </c>
      <c r="AE15" s="83">
        <f t="shared" si="20"/>
        <v>1.1000000000000001</v>
      </c>
      <c r="AF15" s="83">
        <f t="shared" si="21"/>
        <v>1.17</v>
      </c>
      <c r="AG15" s="83">
        <f t="shared" si="22"/>
        <v>0.97</v>
      </c>
      <c r="AH15" s="83">
        <f t="shared" si="23"/>
        <v>1.07</v>
      </c>
      <c r="AI15" s="83">
        <f t="shared" si="24"/>
        <v>1.0900000000000001</v>
      </c>
      <c r="AJ15" s="83">
        <f t="shared" si="25"/>
        <v>1.07</v>
      </c>
    </row>
    <row r="16" spans="1:36" ht="12.95" customHeight="1" x14ac:dyDescent="0.15">
      <c r="A16" s="82">
        <v>803</v>
      </c>
      <c r="B16" s="108" t="s">
        <v>54</v>
      </c>
      <c r="C16" s="108"/>
      <c r="D16" s="82">
        <v>28</v>
      </c>
      <c r="E16" s="82">
        <v>23</v>
      </c>
      <c r="F16" s="4">
        <f t="shared" si="0"/>
        <v>0.69</v>
      </c>
      <c r="G16" s="5"/>
      <c r="H16" s="82"/>
      <c r="I16" s="82"/>
      <c r="J16" s="1" t="s">
        <v>15</v>
      </c>
      <c r="K16" s="83">
        <f t="shared" si="1"/>
        <v>0.61</v>
      </c>
      <c r="L16" s="83">
        <f t="shared" si="2"/>
        <v>0.69</v>
      </c>
      <c r="M16" s="83">
        <f t="shared" si="3"/>
        <v>0.69</v>
      </c>
      <c r="N16" s="83">
        <f t="shared" si="4"/>
        <v>0.68</v>
      </c>
      <c r="O16" s="83">
        <f t="shared" si="5"/>
        <v>0.67</v>
      </c>
      <c r="P16" s="83">
        <f t="shared" si="26"/>
        <v>0.69</v>
      </c>
      <c r="Q16" s="83">
        <f t="shared" si="6"/>
        <v>0.61</v>
      </c>
      <c r="R16" s="83">
        <f t="shared" si="7"/>
        <v>0.69</v>
      </c>
      <c r="S16" s="83">
        <f t="shared" si="8"/>
        <v>0.7</v>
      </c>
      <c r="T16" s="83">
        <f t="shared" si="9"/>
        <v>0.74</v>
      </c>
      <c r="U16" s="83">
        <f t="shared" si="10"/>
        <v>0.7</v>
      </c>
      <c r="V16" s="83">
        <f t="shared" si="11"/>
        <v>0.71</v>
      </c>
      <c r="W16" s="83">
        <f t="shared" si="12"/>
        <v>0.65</v>
      </c>
      <c r="X16" s="83">
        <f t="shared" si="13"/>
        <v>0.67</v>
      </c>
      <c r="Y16" s="83">
        <f t="shared" si="14"/>
        <v>0.63</v>
      </c>
      <c r="Z16" s="83">
        <f t="shared" si="15"/>
        <v>0.67</v>
      </c>
      <c r="AA16" s="83">
        <f t="shared" si="16"/>
        <v>0.57999999999999996</v>
      </c>
      <c r="AB16" s="83">
        <f t="shared" si="17"/>
        <v>0.72</v>
      </c>
      <c r="AC16" s="83">
        <f t="shared" si="18"/>
        <v>0.72</v>
      </c>
      <c r="AD16" s="83">
        <f t="shared" si="19"/>
        <v>0.74</v>
      </c>
      <c r="AE16" s="83">
        <f t="shared" si="20"/>
        <v>0.65</v>
      </c>
      <c r="AF16" s="83">
        <f t="shared" si="21"/>
        <v>0.72</v>
      </c>
      <c r="AG16" s="83">
        <f t="shared" si="22"/>
        <v>0.57999999999999996</v>
      </c>
      <c r="AH16" s="83">
        <f t="shared" si="23"/>
        <v>0.63</v>
      </c>
      <c r="AI16" s="83">
        <f t="shared" si="24"/>
        <v>0.66</v>
      </c>
      <c r="AJ16" s="83">
        <f t="shared" si="25"/>
        <v>0.63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60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60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82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82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82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82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82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82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82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221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29</v>
      </c>
      <c r="D49" s="14" t="str">
        <f>IF(D47&gt;0,ROUND(SUMIF(G4:G43,"*下層*",D4:D43)/D47,0),"")</f>
        <v/>
      </c>
      <c r="E49" s="14">
        <f>ROUND(SUM(D4:D43)/E47,0)</f>
        <v>29</v>
      </c>
      <c r="F49" s="13"/>
      <c r="G49" s="15">
        <f>C49</f>
        <v>29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9.5899999999999981</v>
      </c>
      <c r="D50" s="16">
        <f>SUMIF(G4:G43,"*下層*",F4:F43)</f>
        <v>0</v>
      </c>
      <c r="E50" s="4">
        <f>SUM(F4:F43)</f>
        <v>9.5899999999999981</v>
      </c>
      <c r="F50" s="13"/>
      <c r="G50" s="17">
        <f>C50*100</f>
        <v>958.99999999999977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19</v>
      </c>
      <c r="D55" s="14" t="str">
        <f>IF(D54&gt;0,ROUND(SUMIF(H4:H43,"▲",E4:E43)/D54,0),"")</f>
        <v/>
      </c>
      <c r="E55" s="14">
        <f>ROUND(SUMIF(H4:H43,"*",E4:E43)/E54,0)</f>
        <v>19</v>
      </c>
      <c r="F55" s="13"/>
      <c r="G55" s="15">
        <f>C55</f>
        <v>19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24</v>
      </c>
      <c r="D56" s="14" t="str">
        <f>IF(D54&gt;0,ROUND(SUMIF(H4:H43,"▲",D4:D43)/D54,0),"")</f>
        <v/>
      </c>
      <c r="E56" s="14">
        <f>ROUND(SUMIF(H4:H43,"*",D4:D43)/E54,0)</f>
        <v>24</v>
      </c>
      <c r="F56" s="13"/>
      <c r="G56" s="15">
        <f>C56</f>
        <v>24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1.57</v>
      </c>
      <c r="D57" s="16">
        <f>SUMIF(H4:H43,"▲",F4:F43)</f>
        <v>0</v>
      </c>
      <c r="E57" s="16">
        <f>SUM(C57:D57)</f>
        <v>1.57</v>
      </c>
      <c r="F57" s="13"/>
      <c r="G57" s="19">
        <f>C57*100</f>
        <v>157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23.1</v>
      </c>
      <c r="D61" s="20" t="str">
        <f>IF(D47&gt;0,ROUND(D54/D47*100,1),"")</f>
        <v/>
      </c>
      <c r="E61" s="20">
        <f>ROUND(E54/E47*100,1)</f>
        <v>23.1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16.399999999999999</v>
      </c>
      <c r="D62" s="20" t="str">
        <f>IF(D47&gt;0,ROUND(D57/D50*100,1),"")</f>
        <v/>
      </c>
      <c r="E62" s="20">
        <f>ROUND(E57/E50*100,1)</f>
        <v>16.399999999999999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30</v>
      </c>
      <c r="D68" s="14" t="str">
        <f>IF(D66&gt;0,ROUND(SUMIFS(D4:D43,G4:G43,"*下層*",H4:H43,"")/D66,0),"")</f>
        <v/>
      </c>
      <c r="E68" s="14">
        <f>IF(E66&gt;0,ROUND(SUMIF(H4:H43,"",D4:D43)/E66,0),"")</f>
        <v>30</v>
      </c>
      <c r="F68" s="13"/>
      <c r="G68" s="15">
        <f>C68</f>
        <v>30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8.0199999999999978</v>
      </c>
      <c r="D69" s="16" t="str">
        <f>IF(D66&gt;0,D50-D57,"")</f>
        <v/>
      </c>
      <c r="E69" s="4">
        <f>SUM(C69:D69)</f>
        <v>8.0199999999999978</v>
      </c>
      <c r="F69" s="13"/>
      <c r="G69" s="17">
        <f>C69*100</f>
        <v>801.99999999999977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形状比＝77、Sr＝14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3" priority="16" stopIfTrue="1">
      <formula>AND(($H4="スギ"),(#REF!&lt;12))</formula>
    </cfRule>
  </conditionalFormatting>
  <conditionalFormatting sqref="L4:L43">
    <cfRule type="expression" dxfId="62" priority="15" stopIfTrue="1">
      <formula>AND(($H4="スギ"),(#REF!&lt;22),(#REF!&gt;=12))</formula>
    </cfRule>
  </conditionalFormatting>
  <conditionalFormatting sqref="M4:M43">
    <cfRule type="expression" dxfId="61" priority="14" stopIfTrue="1">
      <formula>AND(($H4="スギ"),(#REF!&lt;32),(#REF!&gt;=22))</formula>
    </cfRule>
  </conditionalFormatting>
  <conditionalFormatting sqref="N4:N43">
    <cfRule type="expression" dxfId="60" priority="13" stopIfTrue="1">
      <formula>AND(($H4="スギ"),(#REF!&lt;42),(#REF!&gt;=32))</formula>
    </cfRule>
  </conditionalFormatting>
  <conditionalFormatting sqref="U4:U43 Z4:AF43 AJ4:AJ43 O4:P43">
    <cfRule type="expression" dxfId="59" priority="12" stopIfTrue="1">
      <formula>AND(($H4="スギ"),(#REF!&gt;=42))</formula>
    </cfRule>
  </conditionalFormatting>
  <conditionalFormatting sqref="Q4:Q43 AA4:AA43">
    <cfRule type="expression" dxfId="58" priority="11" stopIfTrue="1">
      <formula>AND(($H4="ヒノキ"),(#REF!&lt;12))</formula>
    </cfRule>
  </conditionalFormatting>
  <conditionalFormatting sqref="R4:R43 AB4:AE43">
    <cfRule type="expression" dxfId="57" priority="10" stopIfTrue="1">
      <formula>AND(($H4="ヒノキ"),(#REF!&lt;22),(#REF!&gt;=12))</formula>
    </cfRule>
  </conditionalFormatting>
  <conditionalFormatting sqref="S4:S43">
    <cfRule type="expression" dxfId="56" priority="9" stopIfTrue="1">
      <formula>AND(($H4="ヒノキ"),(#REF!&lt;32),(#REF!&gt;=22))</formula>
    </cfRule>
  </conditionalFormatting>
  <conditionalFormatting sqref="T4:U43 Z4:AF43 AJ4:AJ43">
    <cfRule type="expression" dxfId="55" priority="8" stopIfTrue="1">
      <formula>AND(($H4="ヒノキ"),(#REF!&gt;=32))</formula>
    </cfRule>
  </conditionalFormatting>
  <conditionalFormatting sqref="V4:V43 AA4:AA43">
    <cfRule type="expression" dxfId="54" priority="7" stopIfTrue="1">
      <formula>AND(($H4="アカマツ"),(#REF!&lt;12))</formula>
    </cfRule>
  </conditionalFormatting>
  <conditionalFormatting sqref="W4:W43 AB4:AB43">
    <cfRule type="expression" dxfId="53" priority="6" stopIfTrue="1">
      <formula>AND(($H4="アカマツ"),(#REF!&lt;22),(#REF!&gt;=12))</formula>
    </cfRule>
  </conditionalFormatting>
  <conditionalFormatting sqref="X4:X43 AC4:AC43">
    <cfRule type="expression" dxfId="52" priority="5" stopIfTrue="1">
      <formula>AND(($H4="アカマツ"),(#REF!&lt;42),(#REF!&gt;=22))</formula>
    </cfRule>
  </conditionalFormatting>
  <conditionalFormatting sqref="Y4:AF43 AJ4:AJ43">
    <cfRule type="expression" dxfId="51" priority="4" stopIfTrue="1">
      <formula>AND(($H4="アカマツ"),(#REF!&gt;=42))</formula>
    </cfRule>
  </conditionalFormatting>
  <conditionalFormatting sqref="AG4:AG43">
    <cfRule type="expression" dxfId="50" priority="3" stopIfTrue="1">
      <formula>AND(($H4&lt;&gt;"スギ"),($H4&lt;&gt;"ヒノキ"),($H4&lt;&gt;"アカマツ"),(#REF!&lt;12))</formula>
    </cfRule>
  </conditionalFormatting>
  <conditionalFormatting sqref="AH4:AH43">
    <cfRule type="expression" dxfId="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J120"/>
  <sheetViews>
    <sheetView showGridLines="0" view="pageBreakPreview" zoomScaleNormal="85" zoomScaleSheetLayoutView="100" workbookViewId="0">
      <selection activeCell="I9" sqref="I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80</v>
      </c>
      <c r="B2" s="109"/>
      <c r="C2" s="109"/>
      <c r="D2" s="109"/>
      <c r="E2" s="109"/>
      <c r="F2" s="109"/>
      <c r="G2" s="109"/>
      <c r="H2" s="110" t="s">
        <v>81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171</v>
      </c>
      <c r="B4" s="108" t="s">
        <v>54</v>
      </c>
      <c r="C4" s="108"/>
      <c r="D4" s="79">
        <v>36</v>
      </c>
      <c r="E4" s="79">
        <v>22</v>
      </c>
      <c r="F4" s="4">
        <f t="shared" ref="F4:F43" si="0">IF(D4&gt;0,IF(B4="スギ",P4,IF(B4="ヒノキ",U4,IF(B4="アカマツ",Z4,IF(B4="カラマツ",AF4,AJ4)))),"")</f>
        <v>1.01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0.9</v>
      </c>
      <c r="L4" s="80">
        <f t="shared" ref="L4:L43" si="2">ROUND(10^(-5+0.73504+1.83346*LOG(D4)+1.06569*LOG(E4)),2)</f>
        <v>1.04</v>
      </c>
      <c r="M4" s="80">
        <f t="shared" ref="M4:M43" si="3">ROUND(10^(-5+0.71514+1.74357*LOG(D4)+1.17719*LOG(E4)),2)</f>
        <v>1.02</v>
      </c>
      <c r="N4" s="80">
        <f t="shared" ref="N4:N43" si="4">ROUND(10^(-5+0.82956+1.76381*LOG(D4)+1.06412*LOG(E4)),2)</f>
        <v>1.01</v>
      </c>
      <c r="O4" s="80">
        <f t="shared" ref="O4:O43" si="5">ROUND(10^(-5+0.88226+1.79204*LOG(D4)+0.99303*LOG(E4)),2)</f>
        <v>1.01</v>
      </c>
      <c r="P4" s="80">
        <f>HLOOKUP($D4,K$3:O$43,MATCH($A4,$A$3:$A$43,0),1)</f>
        <v>1.01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0.92</v>
      </c>
      <c r="R4" s="80">
        <f t="shared" ref="R4:R43" si="7">ROUND(10^(1.905709*LOG(D4)+1.011385*LOG(E4)-4.293729),2)</f>
        <v>1.07</v>
      </c>
      <c r="S4" s="80">
        <f t="shared" ref="S4:S43" si="8">ROUND(10^(1.771888*LOG(D4)+1.138415*LOG(E4)-4.271259),2)</f>
        <v>1.03</v>
      </c>
      <c r="T4" s="80">
        <f t="shared" ref="T4:T43" si="9">ROUND(10^(1.671519*LOG(D4)+1.363617*LOG(E4)-4.404407),2)</f>
        <v>1.07</v>
      </c>
      <c r="U4" s="80">
        <f t="shared" ref="U4:U43" si="10">HLOOKUP($D4,Q$3:T$43,MATCH($A4,$A$3:$A$43,0),1)</f>
        <v>1.07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1.1100000000000001</v>
      </c>
      <c r="W4" s="80">
        <f t="shared" ref="W4:W43" si="12">ROUND(10^(-4.155639+1.847898*LOG(D4)+0.951955*LOG(E4)),2)</f>
        <v>1</v>
      </c>
      <c r="X4" s="80">
        <f t="shared" ref="X4:X43" si="13">ROUND(10^(-4.194535+1.804172*LOG(D4)+1.034248*LOG(E4)),2)</f>
        <v>1</v>
      </c>
      <c r="Y4" s="80">
        <f t="shared" ref="Y4:Y43" si="14">ROUND(10^(-4.42347+2.006485*LOG(D4)+0.967757*LOG(E4)),2)</f>
        <v>1</v>
      </c>
      <c r="Z4" s="80">
        <f t="shared" ref="Z4:Z43" si="15">HLOOKUP($D4,V$3:Y$43,MATCH($A4,$A$3:$A$43,0),1)</f>
        <v>1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0.88</v>
      </c>
      <c r="AB4" s="80">
        <f t="shared" ref="AB4:AB43" si="17">ROUND(10^(1.979213*LOG(D4)+0.998347*LOG(E4)-4.369281),2)</f>
        <v>1.1299999999999999</v>
      </c>
      <c r="AC4" s="80">
        <f t="shared" ref="AC4:AC43" si="18">ROUND(10^(1.904401*LOG(D4)+1.062478*LOG(E4)-4.348104),2)</f>
        <v>1.1000000000000001</v>
      </c>
      <c r="AD4" s="80">
        <f t="shared" ref="AD4:AD43" si="19">ROUND(10^(1.640825*LOG(D4)+1.080387*LOG(E4)-3.976731),2)</f>
        <v>1.06</v>
      </c>
      <c r="AE4" s="80">
        <f t="shared" ref="AE4:AE43" si="20">ROUND(10^(1.90887*LOG(D4)+1.088002*LOG(E4)-4.431495),2)</f>
        <v>1</v>
      </c>
      <c r="AF4" s="80">
        <f t="shared" ref="AF4:AF43" si="21">HLOOKUP($D4,AA$3:AE$43,MATCH($A4,$A$3:$A$43,0),1)</f>
        <v>1.06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80">
        <f t="shared" ref="AH4:AH43" si="23">ROUND(10^(1.93813902*LOG(D4)+0.96697002*LOG(E4)-4.32216295),2)</f>
        <v>0.98</v>
      </c>
      <c r="AI4" s="80">
        <f t="shared" ref="AI4:AI43" si="24">ROUND(10^(1.82464098*LOG(D4)+0.97625989*LOG(E4)-4.15096808),2)</f>
        <v>1</v>
      </c>
      <c r="AJ4" s="80">
        <f t="shared" ref="AJ4:AJ43" si="25">HLOOKUP($D4,AG$3:AI$43,MATCH($A4,$A$3:$A$43,0),1)</f>
        <v>0.98</v>
      </c>
    </row>
    <row r="5" spans="1:36" ht="12.95" customHeight="1" x14ac:dyDescent="0.15">
      <c r="A5" s="79">
        <v>172</v>
      </c>
      <c r="B5" s="108" t="s">
        <v>54</v>
      </c>
      <c r="C5" s="108"/>
      <c r="D5" s="79">
        <v>20</v>
      </c>
      <c r="E5" s="79">
        <v>17</v>
      </c>
      <c r="F5" s="4">
        <f t="shared" si="0"/>
        <v>0.27</v>
      </c>
      <c r="G5" s="5"/>
      <c r="H5" s="79" t="s">
        <v>242</v>
      </c>
      <c r="I5" s="79" t="s">
        <v>299</v>
      </c>
      <c r="J5" s="1" t="s">
        <v>15</v>
      </c>
      <c r="K5" s="80">
        <f t="shared" si="1"/>
        <v>0.25</v>
      </c>
      <c r="L5" s="80">
        <f t="shared" si="2"/>
        <v>0.27</v>
      </c>
      <c r="M5" s="80">
        <f t="shared" si="3"/>
        <v>0.27</v>
      </c>
      <c r="N5" s="80">
        <f t="shared" si="4"/>
        <v>0.27</v>
      </c>
      <c r="O5" s="80">
        <f t="shared" si="5"/>
        <v>0.27</v>
      </c>
      <c r="P5" s="80">
        <f t="shared" ref="P5:P43" si="26">HLOOKUP($D5,K$3:O$43,MATCH(A5,$A$3:$A$43,0),1)</f>
        <v>0.27</v>
      </c>
      <c r="Q5" s="80">
        <f t="shared" si="6"/>
        <v>0.25</v>
      </c>
      <c r="R5" s="80">
        <f t="shared" si="7"/>
        <v>0.27</v>
      </c>
      <c r="S5" s="80">
        <f t="shared" si="8"/>
        <v>0.27</v>
      </c>
      <c r="T5" s="80">
        <f t="shared" si="9"/>
        <v>0.28000000000000003</v>
      </c>
      <c r="U5" s="80">
        <f t="shared" si="10"/>
        <v>0.27</v>
      </c>
      <c r="V5" s="80">
        <f t="shared" si="11"/>
        <v>0.28000000000000003</v>
      </c>
      <c r="W5" s="80">
        <f t="shared" si="12"/>
        <v>0.26</v>
      </c>
      <c r="X5" s="80">
        <f t="shared" si="13"/>
        <v>0.27</v>
      </c>
      <c r="Y5" s="80">
        <f t="shared" si="14"/>
        <v>0.24</v>
      </c>
      <c r="Z5" s="80">
        <f t="shared" si="15"/>
        <v>0.26</v>
      </c>
      <c r="AA5" s="80">
        <f t="shared" si="16"/>
        <v>0.24</v>
      </c>
      <c r="AB5" s="80">
        <f t="shared" si="17"/>
        <v>0.27</v>
      </c>
      <c r="AC5" s="80">
        <f t="shared" si="18"/>
        <v>0.27</v>
      </c>
      <c r="AD5" s="80">
        <f t="shared" si="19"/>
        <v>0.31</v>
      </c>
      <c r="AE5" s="80">
        <f t="shared" si="20"/>
        <v>0.25</v>
      </c>
      <c r="AF5" s="80">
        <f t="shared" si="21"/>
        <v>0.27</v>
      </c>
      <c r="AG5" s="80">
        <f t="shared" si="22"/>
        <v>0.23</v>
      </c>
      <c r="AH5" s="80">
        <f t="shared" si="23"/>
        <v>0.25</v>
      </c>
      <c r="AI5" s="80">
        <f t="shared" si="24"/>
        <v>0.27</v>
      </c>
      <c r="AJ5" s="80">
        <f t="shared" si="25"/>
        <v>0.25</v>
      </c>
    </row>
    <row r="6" spans="1:36" ht="12.95" customHeight="1" x14ac:dyDescent="0.15">
      <c r="A6" s="79">
        <v>173</v>
      </c>
      <c r="B6" s="108" t="s">
        <v>54</v>
      </c>
      <c r="C6" s="108"/>
      <c r="D6" s="79">
        <v>26</v>
      </c>
      <c r="E6" s="79">
        <v>19</v>
      </c>
      <c r="F6" s="4">
        <f t="shared" si="0"/>
        <v>0.49</v>
      </c>
      <c r="G6" s="79"/>
      <c r="H6" s="79"/>
      <c r="I6" s="79"/>
      <c r="J6" s="1" t="s">
        <v>15</v>
      </c>
      <c r="K6" s="80">
        <f t="shared" si="1"/>
        <v>0.44</v>
      </c>
      <c r="L6" s="80">
        <f t="shared" si="2"/>
        <v>0.49</v>
      </c>
      <c r="M6" s="80">
        <f t="shared" si="3"/>
        <v>0.49</v>
      </c>
      <c r="N6" s="80">
        <f t="shared" si="4"/>
        <v>0.49</v>
      </c>
      <c r="O6" s="80">
        <f t="shared" si="5"/>
        <v>0.49</v>
      </c>
      <c r="P6" s="80">
        <f t="shared" si="26"/>
        <v>0.49</v>
      </c>
      <c r="Q6" s="80">
        <f t="shared" si="6"/>
        <v>0.44</v>
      </c>
      <c r="R6" s="80">
        <f t="shared" si="7"/>
        <v>0.5</v>
      </c>
      <c r="S6" s="80">
        <f t="shared" si="8"/>
        <v>0.49</v>
      </c>
      <c r="T6" s="80">
        <f t="shared" si="9"/>
        <v>0.51</v>
      </c>
      <c r="U6" s="80">
        <f t="shared" si="10"/>
        <v>0.49</v>
      </c>
      <c r="V6" s="80">
        <f t="shared" si="11"/>
        <v>0.51</v>
      </c>
      <c r="W6" s="80">
        <f t="shared" si="12"/>
        <v>0.47</v>
      </c>
      <c r="X6" s="80">
        <f t="shared" si="13"/>
        <v>0.48</v>
      </c>
      <c r="Y6" s="80">
        <f t="shared" si="14"/>
        <v>0.45</v>
      </c>
      <c r="Z6" s="80">
        <f t="shared" si="15"/>
        <v>0.48</v>
      </c>
      <c r="AA6" s="80">
        <f t="shared" si="16"/>
        <v>0.42</v>
      </c>
      <c r="AB6" s="80">
        <f t="shared" si="17"/>
        <v>0.51</v>
      </c>
      <c r="AC6" s="80">
        <f t="shared" si="18"/>
        <v>0.51</v>
      </c>
      <c r="AD6" s="80">
        <f t="shared" si="19"/>
        <v>0.53</v>
      </c>
      <c r="AE6" s="80">
        <f t="shared" si="20"/>
        <v>0.46</v>
      </c>
      <c r="AF6" s="80">
        <f t="shared" si="21"/>
        <v>0.51</v>
      </c>
      <c r="AG6" s="80">
        <f t="shared" si="22"/>
        <v>0.42</v>
      </c>
      <c r="AH6" s="80">
        <f t="shared" si="23"/>
        <v>0.45</v>
      </c>
      <c r="AI6" s="80">
        <f t="shared" si="24"/>
        <v>0.48</v>
      </c>
      <c r="AJ6" s="80">
        <f t="shared" si="25"/>
        <v>0.45</v>
      </c>
    </row>
    <row r="7" spans="1:36" ht="12.95" customHeight="1" x14ac:dyDescent="0.15">
      <c r="A7" s="79">
        <v>174</v>
      </c>
      <c r="B7" s="108" t="s">
        <v>54</v>
      </c>
      <c r="C7" s="108"/>
      <c r="D7" s="79">
        <v>30</v>
      </c>
      <c r="E7" s="79">
        <v>20</v>
      </c>
      <c r="F7" s="4">
        <f t="shared" si="0"/>
        <v>0.66</v>
      </c>
      <c r="G7" s="5"/>
      <c r="H7" s="79"/>
      <c r="I7" s="79"/>
      <c r="J7" s="1" t="s">
        <v>15</v>
      </c>
      <c r="K7" s="80">
        <f t="shared" si="1"/>
        <v>0.59</v>
      </c>
      <c r="L7" s="80">
        <f t="shared" si="2"/>
        <v>0.68</v>
      </c>
      <c r="M7" s="80">
        <f t="shared" si="3"/>
        <v>0.66</v>
      </c>
      <c r="N7" s="80">
        <f t="shared" si="4"/>
        <v>0.66</v>
      </c>
      <c r="O7" s="80">
        <f t="shared" si="5"/>
        <v>0.66</v>
      </c>
      <c r="P7" s="80">
        <f t="shared" si="26"/>
        <v>0.66</v>
      </c>
      <c r="Q7" s="80">
        <f t="shared" si="6"/>
        <v>0.6</v>
      </c>
      <c r="R7" s="80">
        <f t="shared" si="7"/>
        <v>0.69</v>
      </c>
      <c r="S7" s="80">
        <f t="shared" si="8"/>
        <v>0.67</v>
      </c>
      <c r="T7" s="80">
        <f t="shared" si="9"/>
        <v>0.69</v>
      </c>
      <c r="U7" s="80">
        <f t="shared" si="10"/>
        <v>0.67</v>
      </c>
      <c r="V7" s="80">
        <f t="shared" si="11"/>
        <v>0.71</v>
      </c>
      <c r="W7" s="80">
        <f t="shared" si="12"/>
        <v>0.65</v>
      </c>
      <c r="X7" s="80">
        <f t="shared" si="13"/>
        <v>0.65</v>
      </c>
      <c r="Y7" s="80">
        <f t="shared" si="14"/>
        <v>0.63</v>
      </c>
      <c r="Z7" s="80">
        <f t="shared" si="15"/>
        <v>0.65</v>
      </c>
      <c r="AA7" s="80">
        <f t="shared" si="16"/>
        <v>0.57999999999999996</v>
      </c>
      <c r="AB7" s="80">
        <f t="shared" si="17"/>
        <v>0.71</v>
      </c>
      <c r="AC7" s="80">
        <f t="shared" si="18"/>
        <v>0.7</v>
      </c>
      <c r="AD7" s="80">
        <f t="shared" si="19"/>
        <v>0.71</v>
      </c>
      <c r="AE7" s="80">
        <f t="shared" si="20"/>
        <v>0.64</v>
      </c>
      <c r="AF7" s="80">
        <f t="shared" si="21"/>
        <v>0.7</v>
      </c>
      <c r="AG7" s="80">
        <f t="shared" si="22"/>
        <v>0.57999999999999996</v>
      </c>
      <c r="AH7" s="80">
        <f t="shared" si="23"/>
        <v>0.63</v>
      </c>
      <c r="AI7" s="80">
        <f t="shared" si="24"/>
        <v>0.65</v>
      </c>
      <c r="AJ7" s="80">
        <f t="shared" si="25"/>
        <v>0.63</v>
      </c>
    </row>
    <row r="8" spans="1:36" ht="12.95" customHeight="1" x14ac:dyDescent="0.15">
      <c r="A8" s="79">
        <v>175</v>
      </c>
      <c r="B8" s="108" t="s">
        <v>54</v>
      </c>
      <c r="C8" s="108"/>
      <c r="D8" s="79">
        <v>22</v>
      </c>
      <c r="E8" s="79">
        <v>18</v>
      </c>
      <c r="F8" s="4">
        <f t="shared" si="0"/>
        <v>0.34</v>
      </c>
      <c r="G8" s="5"/>
      <c r="H8" s="79" t="s">
        <v>65</v>
      </c>
      <c r="I8" s="79" t="s">
        <v>299</v>
      </c>
      <c r="J8" s="1" t="s">
        <v>15</v>
      </c>
      <c r="K8" s="80">
        <f t="shared" si="1"/>
        <v>0.31</v>
      </c>
      <c r="L8" s="80">
        <f t="shared" si="2"/>
        <v>0.34</v>
      </c>
      <c r="M8" s="80">
        <f t="shared" si="3"/>
        <v>0.34</v>
      </c>
      <c r="N8" s="80">
        <f t="shared" si="4"/>
        <v>0.34</v>
      </c>
      <c r="O8" s="80">
        <f t="shared" si="5"/>
        <v>0.34</v>
      </c>
      <c r="P8" s="80">
        <f t="shared" si="26"/>
        <v>0.34</v>
      </c>
      <c r="Q8" s="80">
        <f t="shared" si="6"/>
        <v>0.31</v>
      </c>
      <c r="R8" s="80">
        <f t="shared" si="7"/>
        <v>0.34</v>
      </c>
      <c r="S8" s="80">
        <f t="shared" si="8"/>
        <v>0.34</v>
      </c>
      <c r="T8" s="80">
        <f t="shared" si="9"/>
        <v>0.36</v>
      </c>
      <c r="U8" s="80">
        <f t="shared" si="10"/>
        <v>0.34</v>
      </c>
      <c r="V8" s="80">
        <f t="shared" si="11"/>
        <v>0.35</v>
      </c>
      <c r="W8" s="80">
        <f t="shared" si="12"/>
        <v>0.33</v>
      </c>
      <c r="X8" s="80">
        <f t="shared" si="13"/>
        <v>0.34</v>
      </c>
      <c r="Y8" s="80">
        <f t="shared" si="14"/>
        <v>0.31</v>
      </c>
      <c r="Z8" s="80">
        <f t="shared" si="15"/>
        <v>0.34</v>
      </c>
      <c r="AA8" s="80">
        <f t="shared" si="16"/>
        <v>0.3</v>
      </c>
      <c r="AB8" s="80">
        <f t="shared" si="17"/>
        <v>0.35</v>
      </c>
      <c r="AC8" s="80">
        <f t="shared" si="18"/>
        <v>0.35</v>
      </c>
      <c r="AD8" s="80">
        <f t="shared" si="19"/>
        <v>0.38</v>
      </c>
      <c r="AE8" s="80">
        <f t="shared" si="20"/>
        <v>0.31</v>
      </c>
      <c r="AF8" s="80">
        <f t="shared" si="21"/>
        <v>0.35</v>
      </c>
      <c r="AG8" s="80">
        <f t="shared" si="22"/>
        <v>0.28999999999999998</v>
      </c>
      <c r="AH8" s="80">
        <f t="shared" si="23"/>
        <v>0.31</v>
      </c>
      <c r="AI8" s="80">
        <f t="shared" si="24"/>
        <v>0.33</v>
      </c>
      <c r="AJ8" s="80">
        <f t="shared" si="25"/>
        <v>0.31</v>
      </c>
    </row>
    <row r="9" spans="1:36" ht="12.95" customHeight="1" x14ac:dyDescent="0.15">
      <c r="A9" s="79">
        <v>176</v>
      </c>
      <c r="B9" s="108" t="s">
        <v>54</v>
      </c>
      <c r="C9" s="108"/>
      <c r="D9" s="79">
        <v>26</v>
      </c>
      <c r="E9" s="79">
        <v>19</v>
      </c>
      <c r="F9" s="4">
        <f t="shared" si="0"/>
        <v>0.49</v>
      </c>
      <c r="G9" s="5"/>
      <c r="H9" s="79"/>
      <c r="I9" s="79"/>
      <c r="J9" s="1" t="s">
        <v>15</v>
      </c>
      <c r="K9" s="80">
        <f t="shared" si="1"/>
        <v>0.44</v>
      </c>
      <c r="L9" s="80">
        <f t="shared" si="2"/>
        <v>0.49</v>
      </c>
      <c r="M9" s="80">
        <f t="shared" si="3"/>
        <v>0.49</v>
      </c>
      <c r="N9" s="80">
        <f t="shared" si="4"/>
        <v>0.49</v>
      </c>
      <c r="O9" s="80">
        <f t="shared" si="5"/>
        <v>0.49</v>
      </c>
      <c r="P9" s="80">
        <f t="shared" si="26"/>
        <v>0.49</v>
      </c>
      <c r="Q9" s="80">
        <f t="shared" si="6"/>
        <v>0.44</v>
      </c>
      <c r="R9" s="80">
        <f t="shared" si="7"/>
        <v>0.5</v>
      </c>
      <c r="S9" s="80">
        <f t="shared" si="8"/>
        <v>0.49</v>
      </c>
      <c r="T9" s="80">
        <f t="shared" si="9"/>
        <v>0.51</v>
      </c>
      <c r="U9" s="80">
        <f t="shared" si="10"/>
        <v>0.49</v>
      </c>
      <c r="V9" s="80">
        <f t="shared" si="11"/>
        <v>0.51</v>
      </c>
      <c r="W9" s="80">
        <f t="shared" si="12"/>
        <v>0.47</v>
      </c>
      <c r="X9" s="80">
        <f t="shared" si="13"/>
        <v>0.48</v>
      </c>
      <c r="Y9" s="80">
        <f t="shared" si="14"/>
        <v>0.45</v>
      </c>
      <c r="Z9" s="80">
        <f t="shared" si="15"/>
        <v>0.48</v>
      </c>
      <c r="AA9" s="80">
        <f t="shared" si="16"/>
        <v>0.42</v>
      </c>
      <c r="AB9" s="80">
        <f t="shared" si="17"/>
        <v>0.51</v>
      </c>
      <c r="AC9" s="80">
        <f t="shared" si="18"/>
        <v>0.51</v>
      </c>
      <c r="AD9" s="80">
        <f t="shared" si="19"/>
        <v>0.53</v>
      </c>
      <c r="AE9" s="80">
        <f t="shared" si="20"/>
        <v>0.46</v>
      </c>
      <c r="AF9" s="80">
        <f t="shared" si="21"/>
        <v>0.51</v>
      </c>
      <c r="AG9" s="80">
        <f t="shared" si="22"/>
        <v>0.42</v>
      </c>
      <c r="AH9" s="80">
        <f t="shared" si="23"/>
        <v>0.45</v>
      </c>
      <c r="AI9" s="80">
        <f t="shared" si="24"/>
        <v>0.48</v>
      </c>
      <c r="AJ9" s="80">
        <f t="shared" si="25"/>
        <v>0.45</v>
      </c>
    </row>
    <row r="10" spans="1:36" ht="12.95" customHeight="1" x14ac:dyDescent="0.15">
      <c r="A10" s="79">
        <v>177</v>
      </c>
      <c r="B10" s="108" t="s">
        <v>54</v>
      </c>
      <c r="C10" s="108"/>
      <c r="D10" s="79">
        <v>24</v>
      </c>
      <c r="E10" s="79">
        <v>18</v>
      </c>
      <c r="F10" s="4">
        <f t="shared" si="0"/>
        <v>0.4</v>
      </c>
      <c r="G10" s="79"/>
      <c r="H10" s="79"/>
      <c r="I10" s="79"/>
      <c r="J10" s="1" t="s">
        <v>15</v>
      </c>
      <c r="K10" s="80">
        <f t="shared" si="1"/>
        <v>0.36</v>
      </c>
      <c r="L10" s="80">
        <f t="shared" si="2"/>
        <v>0.4</v>
      </c>
      <c r="M10" s="80">
        <f t="shared" si="3"/>
        <v>0.4</v>
      </c>
      <c r="N10" s="80">
        <f t="shared" si="4"/>
        <v>0.4</v>
      </c>
      <c r="O10" s="80">
        <f t="shared" si="5"/>
        <v>0.4</v>
      </c>
      <c r="P10" s="80">
        <f t="shared" si="26"/>
        <v>0.4</v>
      </c>
      <c r="Q10" s="80">
        <f t="shared" si="6"/>
        <v>0.36</v>
      </c>
      <c r="R10" s="80">
        <f t="shared" si="7"/>
        <v>0.4</v>
      </c>
      <c r="S10" s="80">
        <f t="shared" si="8"/>
        <v>0.4</v>
      </c>
      <c r="T10" s="80">
        <f t="shared" si="9"/>
        <v>0.41</v>
      </c>
      <c r="U10" s="80">
        <f t="shared" si="10"/>
        <v>0.4</v>
      </c>
      <c r="V10" s="80">
        <f t="shared" si="11"/>
        <v>0.42</v>
      </c>
      <c r="W10" s="80">
        <f t="shared" si="12"/>
        <v>0.39</v>
      </c>
      <c r="X10" s="80">
        <f t="shared" si="13"/>
        <v>0.39</v>
      </c>
      <c r="Y10" s="80">
        <f t="shared" si="14"/>
        <v>0.36</v>
      </c>
      <c r="Z10" s="80">
        <f t="shared" si="15"/>
        <v>0.39</v>
      </c>
      <c r="AA10" s="80">
        <f t="shared" si="16"/>
        <v>0.35</v>
      </c>
      <c r="AB10" s="80">
        <f t="shared" si="17"/>
        <v>0.41</v>
      </c>
      <c r="AC10" s="80">
        <f t="shared" si="18"/>
        <v>0.41</v>
      </c>
      <c r="AD10" s="80">
        <f t="shared" si="19"/>
        <v>0.44</v>
      </c>
      <c r="AE10" s="80">
        <f t="shared" si="20"/>
        <v>0.37</v>
      </c>
      <c r="AF10" s="80">
        <f t="shared" si="21"/>
        <v>0.41</v>
      </c>
      <c r="AG10" s="80">
        <f t="shared" si="22"/>
        <v>0.35</v>
      </c>
      <c r="AH10" s="80">
        <f t="shared" si="23"/>
        <v>0.37</v>
      </c>
      <c r="AI10" s="80">
        <f t="shared" si="24"/>
        <v>0.39</v>
      </c>
      <c r="AJ10" s="80">
        <f t="shared" si="25"/>
        <v>0.37</v>
      </c>
    </row>
    <row r="11" spans="1:36" ht="12.95" customHeight="1" x14ac:dyDescent="0.15">
      <c r="A11" s="79">
        <v>178</v>
      </c>
      <c r="B11" s="108" t="s">
        <v>54</v>
      </c>
      <c r="C11" s="108"/>
      <c r="D11" s="79">
        <v>30</v>
      </c>
      <c r="E11" s="79">
        <v>20</v>
      </c>
      <c r="F11" s="4">
        <f t="shared" si="0"/>
        <v>0.66</v>
      </c>
      <c r="G11" s="5"/>
      <c r="H11" s="79"/>
      <c r="I11" s="79"/>
      <c r="J11" s="1" t="s">
        <v>15</v>
      </c>
      <c r="K11" s="80">
        <f t="shared" si="1"/>
        <v>0.59</v>
      </c>
      <c r="L11" s="80">
        <f t="shared" si="2"/>
        <v>0.68</v>
      </c>
      <c r="M11" s="80">
        <f t="shared" si="3"/>
        <v>0.66</v>
      </c>
      <c r="N11" s="80">
        <f t="shared" si="4"/>
        <v>0.66</v>
      </c>
      <c r="O11" s="80">
        <f t="shared" si="5"/>
        <v>0.66</v>
      </c>
      <c r="P11" s="80">
        <f t="shared" si="26"/>
        <v>0.66</v>
      </c>
      <c r="Q11" s="80">
        <f t="shared" si="6"/>
        <v>0.6</v>
      </c>
      <c r="R11" s="80">
        <f t="shared" si="7"/>
        <v>0.69</v>
      </c>
      <c r="S11" s="80">
        <f t="shared" si="8"/>
        <v>0.67</v>
      </c>
      <c r="T11" s="80">
        <f t="shared" si="9"/>
        <v>0.69</v>
      </c>
      <c r="U11" s="80">
        <f t="shared" si="10"/>
        <v>0.67</v>
      </c>
      <c r="V11" s="80">
        <f t="shared" si="11"/>
        <v>0.71</v>
      </c>
      <c r="W11" s="80">
        <f t="shared" si="12"/>
        <v>0.65</v>
      </c>
      <c r="X11" s="80">
        <f t="shared" si="13"/>
        <v>0.65</v>
      </c>
      <c r="Y11" s="80">
        <f t="shared" si="14"/>
        <v>0.63</v>
      </c>
      <c r="Z11" s="80">
        <f t="shared" si="15"/>
        <v>0.65</v>
      </c>
      <c r="AA11" s="80">
        <f t="shared" si="16"/>
        <v>0.57999999999999996</v>
      </c>
      <c r="AB11" s="80">
        <f t="shared" si="17"/>
        <v>0.71</v>
      </c>
      <c r="AC11" s="80">
        <f t="shared" si="18"/>
        <v>0.7</v>
      </c>
      <c r="AD11" s="80">
        <f t="shared" si="19"/>
        <v>0.71</v>
      </c>
      <c r="AE11" s="80">
        <f t="shared" si="20"/>
        <v>0.64</v>
      </c>
      <c r="AF11" s="80">
        <f t="shared" si="21"/>
        <v>0.7</v>
      </c>
      <c r="AG11" s="80">
        <f t="shared" si="22"/>
        <v>0.57999999999999996</v>
      </c>
      <c r="AH11" s="80">
        <f t="shared" si="23"/>
        <v>0.63</v>
      </c>
      <c r="AI11" s="80">
        <f t="shared" si="24"/>
        <v>0.65</v>
      </c>
      <c r="AJ11" s="80">
        <f t="shared" si="25"/>
        <v>0.63</v>
      </c>
    </row>
    <row r="12" spans="1:36" ht="12.95" customHeight="1" x14ac:dyDescent="0.15">
      <c r="A12" s="79">
        <v>179</v>
      </c>
      <c r="B12" s="108" t="s">
        <v>54</v>
      </c>
      <c r="C12" s="108"/>
      <c r="D12" s="79">
        <v>32</v>
      </c>
      <c r="E12" s="79">
        <v>21</v>
      </c>
      <c r="F12" s="4">
        <f t="shared" si="0"/>
        <v>0.78</v>
      </c>
      <c r="G12" s="5"/>
      <c r="H12" s="79"/>
      <c r="I12" s="79"/>
      <c r="J12" s="1" t="s">
        <v>15</v>
      </c>
      <c r="K12" s="80">
        <f t="shared" si="1"/>
        <v>0.7</v>
      </c>
      <c r="L12" s="80">
        <f t="shared" si="2"/>
        <v>0.8</v>
      </c>
      <c r="M12" s="80">
        <f t="shared" si="3"/>
        <v>0.79</v>
      </c>
      <c r="N12" s="80">
        <f t="shared" si="4"/>
        <v>0.78</v>
      </c>
      <c r="O12" s="80">
        <f t="shared" si="5"/>
        <v>0.78</v>
      </c>
      <c r="P12" s="80">
        <f t="shared" si="26"/>
        <v>0.78</v>
      </c>
      <c r="Q12" s="80">
        <f t="shared" si="6"/>
        <v>0.71</v>
      </c>
      <c r="R12" s="80">
        <f t="shared" si="7"/>
        <v>0.82</v>
      </c>
      <c r="S12" s="80">
        <f t="shared" si="8"/>
        <v>0.8</v>
      </c>
      <c r="T12" s="80">
        <f t="shared" si="9"/>
        <v>0.82</v>
      </c>
      <c r="U12" s="80">
        <f t="shared" si="10"/>
        <v>0.82</v>
      </c>
      <c r="V12" s="80">
        <f t="shared" si="11"/>
        <v>0.84</v>
      </c>
      <c r="W12" s="80">
        <f t="shared" si="12"/>
        <v>0.77</v>
      </c>
      <c r="X12" s="80">
        <f t="shared" si="13"/>
        <v>0.77</v>
      </c>
      <c r="Y12" s="80">
        <f t="shared" si="14"/>
        <v>0.75</v>
      </c>
      <c r="Z12" s="80">
        <f t="shared" si="15"/>
        <v>0.77</v>
      </c>
      <c r="AA12" s="80">
        <f t="shared" si="16"/>
        <v>0.68</v>
      </c>
      <c r="AB12" s="80">
        <f t="shared" si="17"/>
        <v>0.85</v>
      </c>
      <c r="AC12" s="80">
        <f t="shared" si="18"/>
        <v>0.84</v>
      </c>
      <c r="AD12" s="80">
        <f t="shared" si="19"/>
        <v>0.83</v>
      </c>
      <c r="AE12" s="80">
        <f t="shared" si="20"/>
        <v>0.76</v>
      </c>
      <c r="AF12" s="80">
        <f t="shared" si="21"/>
        <v>0.83</v>
      </c>
      <c r="AG12" s="80">
        <f t="shared" si="22"/>
        <v>0.69</v>
      </c>
      <c r="AH12" s="80">
        <f t="shared" si="23"/>
        <v>0.75</v>
      </c>
      <c r="AI12" s="80">
        <f t="shared" si="24"/>
        <v>0.77</v>
      </c>
      <c r="AJ12" s="80">
        <f t="shared" si="25"/>
        <v>0.75</v>
      </c>
    </row>
    <row r="13" spans="1:36" ht="12.95" customHeight="1" x14ac:dyDescent="0.15">
      <c r="A13" s="79">
        <v>180</v>
      </c>
      <c r="B13" s="108" t="s">
        <v>54</v>
      </c>
      <c r="C13" s="108"/>
      <c r="D13" s="79">
        <v>24</v>
      </c>
      <c r="E13" s="79">
        <v>18</v>
      </c>
      <c r="F13" s="4">
        <f t="shared" si="0"/>
        <v>0.4</v>
      </c>
      <c r="G13" s="5"/>
      <c r="H13" s="79"/>
      <c r="I13" s="79"/>
      <c r="J13" s="1" t="s">
        <v>15</v>
      </c>
      <c r="K13" s="80">
        <f t="shared" si="1"/>
        <v>0.36</v>
      </c>
      <c r="L13" s="80">
        <f t="shared" si="2"/>
        <v>0.4</v>
      </c>
      <c r="M13" s="80">
        <f t="shared" si="3"/>
        <v>0.4</v>
      </c>
      <c r="N13" s="80">
        <f t="shared" si="4"/>
        <v>0.4</v>
      </c>
      <c r="O13" s="80">
        <f t="shared" si="5"/>
        <v>0.4</v>
      </c>
      <c r="P13" s="80">
        <f t="shared" si="26"/>
        <v>0.4</v>
      </c>
      <c r="Q13" s="80">
        <f t="shared" si="6"/>
        <v>0.36</v>
      </c>
      <c r="R13" s="80">
        <f t="shared" si="7"/>
        <v>0.4</v>
      </c>
      <c r="S13" s="80">
        <f t="shared" si="8"/>
        <v>0.4</v>
      </c>
      <c r="T13" s="80">
        <f t="shared" si="9"/>
        <v>0.41</v>
      </c>
      <c r="U13" s="80">
        <f t="shared" si="10"/>
        <v>0.4</v>
      </c>
      <c r="V13" s="80">
        <f t="shared" si="11"/>
        <v>0.42</v>
      </c>
      <c r="W13" s="80">
        <f t="shared" si="12"/>
        <v>0.39</v>
      </c>
      <c r="X13" s="80">
        <f t="shared" si="13"/>
        <v>0.39</v>
      </c>
      <c r="Y13" s="80">
        <f t="shared" si="14"/>
        <v>0.36</v>
      </c>
      <c r="Z13" s="80">
        <f t="shared" si="15"/>
        <v>0.39</v>
      </c>
      <c r="AA13" s="80">
        <f t="shared" si="16"/>
        <v>0.35</v>
      </c>
      <c r="AB13" s="80">
        <f t="shared" si="17"/>
        <v>0.41</v>
      </c>
      <c r="AC13" s="80">
        <f t="shared" si="18"/>
        <v>0.41</v>
      </c>
      <c r="AD13" s="80">
        <f t="shared" si="19"/>
        <v>0.44</v>
      </c>
      <c r="AE13" s="80">
        <f t="shared" si="20"/>
        <v>0.37</v>
      </c>
      <c r="AF13" s="80">
        <f t="shared" si="21"/>
        <v>0.41</v>
      </c>
      <c r="AG13" s="80">
        <f t="shared" si="22"/>
        <v>0.35</v>
      </c>
      <c r="AH13" s="80">
        <f t="shared" si="23"/>
        <v>0.37</v>
      </c>
      <c r="AI13" s="80">
        <f t="shared" si="24"/>
        <v>0.39</v>
      </c>
      <c r="AJ13" s="80">
        <f t="shared" si="25"/>
        <v>0.37</v>
      </c>
    </row>
    <row r="14" spans="1:36" ht="12.95" customHeight="1" x14ac:dyDescent="0.15">
      <c r="A14" s="79">
        <v>181</v>
      </c>
      <c r="B14" s="108" t="s">
        <v>54</v>
      </c>
      <c r="C14" s="108"/>
      <c r="D14" s="79">
        <v>18</v>
      </c>
      <c r="E14" s="79">
        <v>9</v>
      </c>
      <c r="F14" s="4">
        <f t="shared" si="0"/>
        <v>0.11</v>
      </c>
      <c r="G14" s="5" t="s">
        <v>82</v>
      </c>
      <c r="H14" s="79" t="s">
        <v>65</v>
      </c>
      <c r="I14" s="5" t="s">
        <v>82</v>
      </c>
      <c r="J14" s="1" t="s">
        <v>15</v>
      </c>
      <c r="K14" s="80">
        <f t="shared" si="1"/>
        <v>0.11</v>
      </c>
      <c r="L14" s="80">
        <f t="shared" si="2"/>
        <v>0.11</v>
      </c>
      <c r="M14" s="80">
        <f t="shared" si="3"/>
        <v>0.11</v>
      </c>
      <c r="N14" s="80">
        <f t="shared" si="4"/>
        <v>0.11</v>
      </c>
      <c r="O14" s="80">
        <f t="shared" si="5"/>
        <v>0.12</v>
      </c>
      <c r="P14" s="80">
        <f t="shared" si="26"/>
        <v>0.11</v>
      </c>
      <c r="Q14" s="80">
        <f t="shared" si="6"/>
        <v>0.11</v>
      </c>
      <c r="R14" s="80">
        <f t="shared" si="7"/>
        <v>0.12</v>
      </c>
      <c r="S14" s="80">
        <f t="shared" si="8"/>
        <v>0.11</v>
      </c>
      <c r="T14" s="80">
        <f t="shared" si="9"/>
        <v>0.1</v>
      </c>
      <c r="U14" s="80">
        <f t="shared" si="10"/>
        <v>0.12</v>
      </c>
      <c r="V14" s="80">
        <f t="shared" si="11"/>
        <v>0.12</v>
      </c>
      <c r="W14" s="80">
        <f t="shared" si="12"/>
        <v>0.12</v>
      </c>
      <c r="X14" s="80">
        <f t="shared" si="13"/>
        <v>0.11</v>
      </c>
      <c r="Y14" s="80">
        <f t="shared" si="14"/>
        <v>0.1</v>
      </c>
      <c r="Z14" s="80">
        <f t="shared" si="15"/>
        <v>0.12</v>
      </c>
      <c r="AA14" s="80">
        <f t="shared" si="16"/>
        <v>0.11</v>
      </c>
      <c r="AB14" s="80">
        <f t="shared" si="17"/>
        <v>0.12</v>
      </c>
      <c r="AC14" s="80">
        <f t="shared" si="18"/>
        <v>0.11</v>
      </c>
      <c r="AD14" s="80">
        <f t="shared" si="19"/>
        <v>0.13</v>
      </c>
      <c r="AE14" s="80">
        <f t="shared" si="20"/>
        <v>0.1</v>
      </c>
      <c r="AF14" s="80">
        <f t="shared" si="21"/>
        <v>0.12</v>
      </c>
      <c r="AG14" s="80">
        <f t="shared" si="22"/>
        <v>0.11</v>
      </c>
      <c r="AH14" s="80">
        <f t="shared" si="23"/>
        <v>0.11</v>
      </c>
      <c r="AI14" s="80">
        <f t="shared" si="24"/>
        <v>0.12</v>
      </c>
      <c r="AJ14" s="80">
        <f t="shared" si="25"/>
        <v>0.11</v>
      </c>
    </row>
    <row r="15" spans="1:36" ht="12.95" customHeight="1" x14ac:dyDescent="0.15">
      <c r="A15" s="79"/>
      <c r="B15" s="108"/>
      <c r="C15" s="108"/>
      <c r="D15" s="79"/>
      <c r="E15" s="79"/>
      <c r="F15" s="4" t="str">
        <f t="shared" si="0"/>
        <v/>
      </c>
      <c r="G15" s="79"/>
      <c r="H15" s="79"/>
      <c r="I15" s="79"/>
      <c r="J15" s="1" t="s">
        <v>15</v>
      </c>
      <c r="K15" s="80" t="e">
        <f t="shared" si="1"/>
        <v>#NUM!</v>
      </c>
      <c r="L15" s="80" t="e">
        <f t="shared" si="2"/>
        <v>#NUM!</v>
      </c>
      <c r="M15" s="80" t="e">
        <f t="shared" si="3"/>
        <v>#NUM!</v>
      </c>
      <c r="N15" s="80" t="e">
        <f t="shared" si="4"/>
        <v>#NUM!</v>
      </c>
      <c r="O15" s="80" t="e">
        <f t="shared" si="5"/>
        <v>#NUM!</v>
      </c>
      <c r="P15" s="80" t="e">
        <f t="shared" si="26"/>
        <v>#N/A</v>
      </c>
      <c r="Q15" s="80" t="e">
        <f t="shared" si="6"/>
        <v>#NUM!</v>
      </c>
      <c r="R15" s="80" t="e">
        <f t="shared" si="7"/>
        <v>#NUM!</v>
      </c>
      <c r="S15" s="80" t="e">
        <f t="shared" si="8"/>
        <v>#NUM!</v>
      </c>
      <c r="T15" s="80" t="e">
        <f t="shared" si="9"/>
        <v>#NUM!</v>
      </c>
      <c r="U15" s="80" t="e">
        <f t="shared" si="10"/>
        <v>#N/A</v>
      </c>
      <c r="V15" s="80" t="e">
        <f t="shared" si="11"/>
        <v>#NUM!</v>
      </c>
      <c r="W15" s="80" t="e">
        <f t="shared" si="12"/>
        <v>#NUM!</v>
      </c>
      <c r="X15" s="80" t="e">
        <f t="shared" si="13"/>
        <v>#NUM!</v>
      </c>
      <c r="Y15" s="80" t="e">
        <f t="shared" si="14"/>
        <v>#NUM!</v>
      </c>
      <c r="Z15" s="80" t="e">
        <f t="shared" si="15"/>
        <v>#N/A</v>
      </c>
      <c r="AA15" s="80" t="e">
        <f t="shared" si="16"/>
        <v>#NUM!</v>
      </c>
      <c r="AB15" s="80" t="e">
        <f t="shared" si="17"/>
        <v>#NUM!</v>
      </c>
      <c r="AC15" s="80" t="e">
        <f t="shared" si="18"/>
        <v>#NUM!</v>
      </c>
      <c r="AD15" s="80" t="e">
        <f t="shared" si="19"/>
        <v>#NUM!</v>
      </c>
      <c r="AE15" s="80" t="e">
        <f t="shared" si="20"/>
        <v>#NUM!</v>
      </c>
      <c r="AF15" s="80" t="e">
        <f t="shared" si="21"/>
        <v>#N/A</v>
      </c>
      <c r="AG15" s="80" t="e">
        <f t="shared" si="22"/>
        <v>#NUM!</v>
      </c>
      <c r="AH15" s="80" t="e">
        <f t="shared" si="23"/>
        <v>#NUM!</v>
      </c>
      <c r="AI15" s="80" t="e">
        <f t="shared" si="24"/>
        <v>#NUM!</v>
      </c>
      <c r="AJ15" s="80" t="e">
        <f t="shared" si="25"/>
        <v>#N/A</v>
      </c>
    </row>
    <row r="16" spans="1:36" ht="12.95" customHeight="1" x14ac:dyDescent="0.15">
      <c r="A16" s="79"/>
      <c r="B16" s="108"/>
      <c r="C16" s="108"/>
      <c r="D16" s="79"/>
      <c r="E16" s="79"/>
      <c r="F16" s="4" t="str">
        <f t="shared" si="0"/>
        <v/>
      </c>
      <c r="G16" s="5"/>
      <c r="H16" s="79"/>
      <c r="I16" s="79"/>
      <c r="J16" s="1" t="s">
        <v>15</v>
      </c>
      <c r="K16" s="80" t="e">
        <f t="shared" si="1"/>
        <v>#NUM!</v>
      </c>
      <c r="L16" s="80" t="e">
        <f t="shared" si="2"/>
        <v>#NUM!</v>
      </c>
      <c r="M16" s="80" t="e">
        <f t="shared" si="3"/>
        <v>#NUM!</v>
      </c>
      <c r="N16" s="80" t="e">
        <f t="shared" si="4"/>
        <v>#NUM!</v>
      </c>
      <c r="O16" s="80" t="e">
        <f t="shared" si="5"/>
        <v>#NUM!</v>
      </c>
      <c r="P16" s="80" t="e">
        <f t="shared" si="26"/>
        <v>#N/A</v>
      </c>
      <c r="Q16" s="80" t="e">
        <f t="shared" si="6"/>
        <v>#NUM!</v>
      </c>
      <c r="R16" s="80" t="e">
        <f t="shared" si="7"/>
        <v>#NUM!</v>
      </c>
      <c r="S16" s="80" t="e">
        <f t="shared" si="8"/>
        <v>#NUM!</v>
      </c>
      <c r="T16" s="80" t="e">
        <f t="shared" si="9"/>
        <v>#NUM!</v>
      </c>
      <c r="U16" s="80" t="e">
        <f t="shared" si="10"/>
        <v>#N/A</v>
      </c>
      <c r="V16" s="80" t="e">
        <f t="shared" si="11"/>
        <v>#NUM!</v>
      </c>
      <c r="W16" s="80" t="e">
        <f t="shared" si="12"/>
        <v>#NUM!</v>
      </c>
      <c r="X16" s="80" t="e">
        <f t="shared" si="13"/>
        <v>#NUM!</v>
      </c>
      <c r="Y16" s="80" t="e">
        <f t="shared" si="14"/>
        <v>#NUM!</v>
      </c>
      <c r="Z16" s="80" t="e">
        <f t="shared" si="15"/>
        <v>#N/A</v>
      </c>
      <c r="AA16" s="80" t="e">
        <f t="shared" si="16"/>
        <v>#NUM!</v>
      </c>
      <c r="AB16" s="80" t="e">
        <f t="shared" si="17"/>
        <v>#NUM!</v>
      </c>
      <c r="AC16" s="80" t="e">
        <f t="shared" si="18"/>
        <v>#NUM!</v>
      </c>
      <c r="AD16" s="80" t="e">
        <f t="shared" si="19"/>
        <v>#NUM!</v>
      </c>
      <c r="AE16" s="80" t="e">
        <f t="shared" si="20"/>
        <v>#NUM!</v>
      </c>
      <c r="AF16" s="80" t="e">
        <f t="shared" si="21"/>
        <v>#N/A</v>
      </c>
      <c r="AG16" s="80" t="e">
        <f t="shared" si="22"/>
        <v>#NUM!</v>
      </c>
      <c r="AH16" s="80" t="e">
        <f t="shared" si="23"/>
        <v>#NUM!</v>
      </c>
      <c r="AI16" s="80" t="e">
        <f t="shared" si="24"/>
        <v>#NUM!</v>
      </c>
      <c r="AJ16" s="80" t="e">
        <f t="shared" si="25"/>
        <v>#N/A</v>
      </c>
    </row>
    <row r="17" spans="1:36" ht="12.95" customHeight="1" x14ac:dyDescent="0.15">
      <c r="A17" s="79"/>
      <c r="B17" s="108"/>
      <c r="C17" s="108"/>
      <c r="D17" s="79"/>
      <c r="E17" s="79"/>
      <c r="F17" s="4" t="str">
        <f t="shared" si="0"/>
        <v/>
      </c>
      <c r="G17" s="60"/>
      <c r="H17" s="79"/>
      <c r="I17" s="79"/>
      <c r="J17" s="1" t="s">
        <v>15</v>
      </c>
      <c r="K17" s="80" t="e">
        <f t="shared" si="1"/>
        <v>#NUM!</v>
      </c>
      <c r="L17" s="80" t="e">
        <f t="shared" si="2"/>
        <v>#NUM!</v>
      </c>
      <c r="M17" s="80" t="e">
        <f t="shared" si="3"/>
        <v>#NUM!</v>
      </c>
      <c r="N17" s="80" t="e">
        <f t="shared" si="4"/>
        <v>#NUM!</v>
      </c>
      <c r="O17" s="80" t="e">
        <f t="shared" si="5"/>
        <v>#NUM!</v>
      </c>
      <c r="P17" s="80" t="e">
        <f t="shared" si="26"/>
        <v>#N/A</v>
      </c>
      <c r="Q17" s="80" t="e">
        <f t="shared" si="6"/>
        <v>#NUM!</v>
      </c>
      <c r="R17" s="80" t="e">
        <f t="shared" si="7"/>
        <v>#NUM!</v>
      </c>
      <c r="S17" s="80" t="e">
        <f t="shared" si="8"/>
        <v>#NUM!</v>
      </c>
      <c r="T17" s="80" t="e">
        <f t="shared" si="9"/>
        <v>#NUM!</v>
      </c>
      <c r="U17" s="80" t="e">
        <f t="shared" si="10"/>
        <v>#N/A</v>
      </c>
      <c r="V17" s="80" t="e">
        <f t="shared" si="11"/>
        <v>#NUM!</v>
      </c>
      <c r="W17" s="80" t="e">
        <f t="shared" si="12"/>
        <v>#NUM!</v>
      </c>
      <c r="X17" s="80" t="e">
        <f t="shared" si="13"/>
        <v>#NUM!</v>
      </c>
      <c r="Y17" s="80" t="e">
        <f t="shared" si="14"/>
        <v>#NUM!</v>
      </c>
      <c r="Z17" s="80" t="e">
        <f t="shared" si="15"/>
        <v>#N/A</v>
      </c>
      <c r="AA17" s="80" t="e">
        <f t="shared" si="16"/>
        <v>#NUM!</v>
      </c>
      <c r="AB17" s="80" t="e">
        <f t="shared" si="17"/>
        <v>#NUM!</v>
      </c>
      <c r="AC17" s="80" t="e">
        <f t="shared" si="18"/>
        <v>#NUM!</v>
      </c>
      <c r="AD17" s="80" t="e">
        <f t="shared" si="19"/>
        <v>#NUM!</v>
      </c>
      <c r="AE17" s="80" t="e">
        <f t="shared" si="20"/>
        <v>#NUM!</v>
      </c>
      <c r="AF17" s="80" t="e">
        <f t="shared" si="21"/>
        <v>#N/A</v>
      </c>
      <c r="AG17" s="80" t="e">
        <f t="shared" si="22"/>
        <v>#NUM!</v>
      </c>
      <c r="AH17" s="80" t="e">
        <f t="shared" si="23"/>
        <v>#NUM!</v>
      </c>
      <c r="AI17" s="80" t="e">
        <f t="shared" si="24"/>
        <v>#NUM!</v>
      </c>
      <c r="AJ17" s="80" t="e">
        <f t="shared" si="25"/>
        <v>#N/A</v>
      </c>
    </row>
    <row r="18" spans="1:36" ht="12.95" customHeight="1" x14ac:dyDescent="0.15">
      <c r="A18" s="79"/>
      <c r="B18" s="108"/>
      <c r="C18" s="108"/>
      <c r="D18" s="79"/>
      <c r="E18" s="79"/>
      <c r="F18" s="4" t="str">
        <f t="shared" si="0"/>
        <v/>
      </c>
      <c r="G18" s="60"/>
      <c r="H18" s="79"/>
      <c r="I18" s="79"/>
      <c r="J18" s="1" t="s">
        <v>15</v>
      </c>
      <c r="K18" s="80" t="e">
        <f t="shared" si="1"/>
        <v>#NUM!</v>
      </c>
      <c r="L18" s="80" t="e">
        <f t="shared" si="2"/>
        <v>#NUM!</v>
      </c>
      <c r="M18" s="80" t="e">
        <f t="shared" si="3"/>
        <v>#NUM!</v>
      </c>
      <c r="N18" s="80" t="e">
        <f t="shared" si="4"/>
        <v>#NUM!</v>
      </c>
      <c r="O18" s="80" t="e">
        <f t="shared" si="5"/>
        <v>#NUM!</v>
      </c>
      <c r="P18" s="80" t="e">
        <f t="shared" si="26"/>
        <v>#N/A</v>
      </c>
      <c r="Q18" s="80" t="e">
        <f t="shared" si="6"/>
        <v>#NUM!</v>
      </c>
      <c r="R18" s="80" t="e">
        <f t="shared" si="7"/>
        <v>#NUM!</v>
      </c>
      <c r="S18" s="80" t="e">
        <f t="shared" si="8"/>
        <v>#NUM!</v>
      </c>
      <c r="T18" s="80" t="e">
        <f t="shared" si="9"/>
        <v>#NUM!</v>
      </c>
      <c r="U18" s="80" t="e">
        <f t="shared" si="10"/>
        <v>#N/A</v>
      </c>
      <c r="V18" s="80" t="e">
        <f t="shared" si="11"/>
        <v>#NUM!</v>
      </c>
      <c r="W18" s="80" t="e">
        <f t="shared" si="12"/>
        <v>#NUM!</v>
      </c>
      <c r="X18" s="80" t="e">
        <f t="shared" si="13"/>
        <v>#NUM!</v>
      </c>
      <c r="Y18" s="80" t="e">
        <f t="shared" si="14"/>
        <v>#NUM!</v>
      </c>
      <c r="Z18" s="80" t="e">
        <f t="shared" si="15"/>
        <v>#N/A</v>
      </c>
      <c r="AA18" s="80" t="e">
        <f t="shared" si="16"/>
        <v>#NUM!</v>
      </c>
      <c r="AB18" s="80" t="e">
        <f t="shared" si="17"/>
        <v>#NUM!</v>
      </c>
      <c r="AC18" s="80" t="e">
        <f t="shared" si="18"/>
        <v>#NUM!</v>
      </c>
      <c r="AD18" s="80" t="e">
        <f t="shared" si="19"/>
        <v>#NUM!</v>
      </c>
      <c r="AE18" s="80" t="e">
        <f t="shared" si="20"/>
        <v>#NUM!</v>
      </c>
      <c r="AF18" s="80" t="e">
        <f t="shared" si="21"/>
        <v>#N/A</v>
      </c>
      <c r="AG18" s="80" t="e">
        <f t="shared" si="22"/>
        <v>#NUM!</v>
      </c>
      <c r="AH18" s="80" t="e">
        <f t="shared" si="23"/>
        <v>#NUM!</v>
      </c>
      <c r="AI18" s="80" t="e">
        <f t="shared" si="24"/>
        <v>#NUM!</v>
      </c>
      <c r="AJ18" s="80" t="e">
        <f t="shared" si="25"/>
        <v>#N/A</v>
      </c>
    </row>
    <row r="19" spans="1:36" ht="12.95" customHeight="1" x14ac:dyDescent="0.15">
      <c r="A19" s="79"/>
      <c r="B19" s="108"/>
      <c r="C19" s="108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08"/>
      <c r="C20" s="108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6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9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6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83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18</v>
      </c>
      <c r="D48" s="14" t="str">
        <f>IF(D47&gt;0,ROUND(SUMIF(G4:G43,"*下層*",E4:E43)/D47,0),"")</f>
        <v/>
      </c>
      <c r="E48" s="14">
        <f>ROUND(SUM(E4:E43)/E47,0)</f>
        <v>18</v>
      </c>
      <c r="F48" s="13"/>
      <c r="G48" s="15">
        <f>C48</f>
        <v>18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5.61</v>
      </c>
      <c r="D50" s="16">
        <f>SUMIF(G4:G43,"*下層*",F4:F43)</f>
        <v>0</v>
      </c>
      <c r="E50" s="4">
        <f>SUM(F4:F43)</f>
        <v>5.61</v>
      </c>
      <c r="F50" s="13"/>
      <c r="G50" s="17">
        <f>C50*100</f>
        <v>561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形状比＝69、Sr＝17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0.72000000000000008</v>
      </c>
      <c r="D57" s="16">
        <f>SUMIF(H4:H43,"▲",F4:F43)</f>
        <v>0</v>
      </c>
      <c r="E57" s="16">
        <f>SUM(C57:D57)</f>
        <v>0.72000000000000008</v>
      </c>
      <c r="F57" s="13"/>
      <c r="G57" s="19">
        <f>C57*100</f>
        <v>72.000000000000014</v>
      </c>
      <c r="H57" s="13"/>
      <c r="I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12.8</v>
      </c>
      <c r="D62" s="20" t="str">
        <f>IF(D47&gt;0,ROUND(D57/D50*100,1),"")</f>
        <v/>
      </c>
      <c r="E62" s="20">
        <f>ROUND(E57/E50*100,1)</f>
        <v>12.8</v>
      </c>
      <c r="F62" s="10"/>
      <c r="G62" s="10"/>
      <c r="H62" s="10"/>
      <c r="I62" s="11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9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9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4.8900000000000006</v>
      </c>
      <c r="D69" s="16" t="str">
        <f>IF(D66&gt;0,D50-D57,"")</f>
        <v/>
      </c>
      <c r="E69" s="4">
        <f>SUM(C69:D69)</f>
        <v>4.8900000000000006</v>
      </c>
      <c r="F69" s="13"/>
      <c r="G69" s="17">
        <f>C69*100</f>
        <v>489.00000000000006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83" priority="16" stopIfTrue="1">
      <formula>AND(($H4="スギ"),(#REF!&lt;12))</formula>
    </cfRule>
  </conditionalFormatting>
  <conditionalFormatting sqref="L4:L43">
    <cfRule type="expression" dxfId="782" priority="15" stopIfTrue="1">
      <formula>AND(($H4="スギ"),(#REF!&lt;22),(#REF!&gt;=12))</formula>
    </cfRule>
  </conditionalFormatting>
  <conditionalFormatting sqref="M4:M43">
    <cfRule type="expression" dxfId="781" priority="14" stopIfTrue="1">
      <formula>AND(($H4="スギ"),(#REF!&lt;32),(#REF!&gt;=22))</formula>
    </cfRule>
  </conditionalFormatting>
  <conditionalFormatting sqref="N4:N43">
    <cfRule type="expression" dxfId="780" priority="13" stopIfTrue="1">
      <formula>AND(($H4="スギ"),(#REF!&lt;42),(#REF!&gt;=32))</formula>
    </cfRule>
  </conditionalFormatting>
  <conditionalFormatting sqref="U4:U43 Z4:AF43 AJ4:AJ43 O4:P43">
    <cfRule type="expression" dxfId="779" priority="12" stopIfTrue="1">
      <formula>AND(($H4="スギ"),(#REF!&gt;=42))</formula>
    </cfRule>
  </conditionalFormatting>
  <conditionalFormatting sqref="Q4:Q43 AA4:AA43">
    <cfRule type="expression" dxfId="778" priority="11" stopIfTrue="1">
      <formula>AND(($H4="ヒノキ"),(#REF!&lt;12))</formula>
    </cfRule>
  </conditionalFormatting>
  <conditionalFormatting sqref="R4:R43 AB4:AE43">
    <cfRule type="expression" dxfId="777" priority="10" stopIfTrue="1">
      <formula>AND(($H4="ヒノキ"),(#REF!&lt;22),(#REF!&gt;=12))</formula>
    </cfRule>
  </conditionalFormatting>
  <conditionalFormatting sqref="S4:S43">
    <cfRule type="expression" dxfId="776" priority="9" stopIfTrue="1">
      <formula>AND(($H4="ヒノキ"),(#REF!&lt;32),(#REF!&gt;=22))</formula>
    </cfRule>
  </conditionalFormatting>
  <conditionalFormatting sqref="T4:U43 Z4:AF43 AJ4:AJ43">
    <cfRule type="expression" dxfId="775" priority="8" stopIfTrue="1">
      <formula>AND(($H4="ヒノキ"),(#REF!&gt;=32))</formula>
    </cfRule>
  </conditionalFormatting>
  <conditionalFormatting sqref="V4:V43 AA4:AA43">
    <cfRule type="expression" dxfId="774" priority="7" stopIfTrue="1">
      <formula>AND(($H4="アカマツ"),(#REF!&lt;12))</formula>
    </cfRule>
  </conditionalFormatting>
  <conditionalFormatting sqref="W4:W43 AB4:AB43">
    <cfRule type="expression" dxfId="773" priority="6" stopIfTrue="1">
      <formula>AND(($H4="アカマツ"),(#REF!&lt;22),(#REF!&gt;=12))</formula>
    </cfRule>
  </conditionalFormatting>
  <conditionalFormatting sqref="X4:X43 AC4:AC43">
    <cfRule type="expression" dxfId="772" priority="5" stopIfTrue="1">
      <formula>AND(($H4="アカマツ"),(#REF!&lt;42),(#REF!&gt;=22))</formula>
    </cfRule>
  </conditionalFormatting>
  <conditionalFormatting sqref="Y4:AF43 AJ4:AJ43">
    <cfRule type="expression" dxfId="771" priority="4" stopIfTrue="1">
      <formula>AND(($H4="アカマツ"),(#REF!&gt;=42))</formula>
    </cfRule>
  </conditionalFormatting>
  <conditionalFormatting sqref="AG4:AG43">
    <cfRule type="expression" dxfId="770" priority="3" stopIfTrue="1">
      <formula>AND(($H4&lt;&gt;"スギ"),($H4&lt;&gt;"ヒノキ"),($H4&lt;&gt;"アカマツ"),(#REF!&lt;12))</formula>
    </cfRule>
  </conditionalFormatting>
  <conditionalFormatting sqref="AH4:AH43">
    <cfRule type="expression" dxfId="7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G18" sqref="G1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207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731</v>
      </c>
      <c r="B4" s="108" t="s">
        <v>56</v>
      </c>
      <c r="C4" s="108"/>
      <c r="D4" s="82">
        <v>26</v>
      </c>
      <c r="E4" s="82">
        <v>15</v>
      </c>
      <c r="F4" s="4">
        <f t="shared" ref="F4:F43" si="0">IF(D4&gt;0,IF(B4="スギ",P4,IF(B4="ヒノキ",U4,IF(B4="アカマツ",Z4,IF(B4="カラマツ",AF4,AJ4)))),"")</f>
        <v>0.38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0.35</v>
      </c>
      <c r="L4" s="83">
        <f t="shared" ref="L4:L43" si="2">ROUND(10^(-5+0.73504+1.83346*LOG(D4)+1.06569*LOG(E4)),2)</f>
        <v>0.38</v>
      </c>
      <c r="M4" s="83">
        <f t="shared" ref="M4:M43" si="3">ROUND(10^(-5+0.71514+1.74357*LOG(D4)+1.17719*LOG(E4)),2)</f>
        <v>0.37</v>
      </c>
      <c r="N4" s="83">
        <f t="shared" ref="N4:N43" si="4">ROUND(10^(-5+0.82956+1.76381*LOG(D4)+1.06412*LOG(E4)),2)</f>
        <v>0.38</v>
      </c>
      <c r="O4" s="83">
        <f t="shared" ref="O4:O43" si="5">ROUND(10^(-5+0.88226+1.79204*LOG(D4)+0.99303*LOG(E4)),2)</f>
        <v>0.39</v>
      </c>
      <c r="P4" s="83">
        <f>HLOOKUP($D4,K$3:O$43,MATCH($A4,$A$3:$A$43,0),1)</f>
        <v>0.37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0.35</v>
      </c>
      <c r="R4" s="83">
        <f t="shared" ref="R4:R43" si="7">ROUND(10^(1.905709*LOG(D4)+1.011385*LOG(E4)-4.293729),2)</f>
        <v>0.39</v>
      </c>
      <c r="S4" s="83">
        <f t="shared" ref="S4:S43" si="8">ROUND(10^(1.771888*LOG(D4)+1.138415*LOG(E4)-4.271259),2)</f>
        <v>0.38</v>
      </c>
      <c r="T4" s="83">
        <f t="shared" ref="T4:T43" si="9">ROUND(10^(1.671519*LOG(D4)+1.363617*LOG(E4)-4.404407),2)</f>
        <v>0.37</v>
      </c>
      <c r="U4" s="83">
        <f t="shared" ref="U4:U43" si="10">HLOOKUP($D4,Q$3:T$43,MATCH($A4,$A$3:$A$43,0),1)</f>
        <v>0.38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0.41</v>
      </c>
      <c r="W4" s="83">
        <f t="shared" ref="W4:W43" si="12">ROUND(10^(-4.155639+1.847898*LOG(D4)+0.951955*LOG(E4)),2)</f>
        <v>0.38</v>
      </c>
      <c r="X4" s="83">
        <f t="shared" ref="X4:X43" si="13">ROUND(10^(-4.194535+1.804172*LOG(D4)+1.034248*LOG(E4)),2)</f>
        <v>0.38</v>
      </c>
      <c r="Y4" s="83">
        <f t="shared" ref="Y4:Y43" si="14">ROUND(10^(-4.42347+2.006485*LOG(D4)+0.967757*LOG(E4)),2)</f>
        <v>0.36</v>
      </c>
      <c r="Z4" s="83">
        <f t="shared" ref="Z4:Z43" si="15">HLOOKUP($D4,V$3:Y$43,MATCH($A4,$A$3:$A$43,0),1)</f>
        <v>0.38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0.34</v>
      </c>
      <c r="AB4" s="83">
        <f t="shared" ref="AB4:AB43" si="17">ROUND(10^(1.979213*LOG(D4)+0.998347*LOG(E4)-4.369281),2)</f>
        <v>0.4</v>
      </c>
      <c r="AC4" s="83">
        <f t="shared" ref="AC4:AC43" si="18">ROUND(10^(1.904401*LOG(D4)+1.062478*LOG(E4)-4.348104),2)</f>
        <v>0.39</v>
      </c>
      <c r="AD4" s="83">
        <f t="shared" ref="AD4:AD43" si="19">ROUND(10^(1.640825*LOG(D4)+1.080387*LOG(E4)-3.976731),2)</f>
        <v>0.41</v>
      </c>
      <c r="AE4" s="83">
        <f t="shared" ref="AE4:AE43" si="20">ROUND(10^(1.90887*LOG(D4)+1.088002*LOG(E4)-4.431495),2)</f>
        <v>0.35</v>
      </c>
      <c r="AF4" s="83">
        <f t="shared" ref="AF4:AF43" si="21">HLOOKUP($D4,AA$3:AE$43,MATCH($A4,$A$3:$A$43,0),1)</f>
        <v>0.39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83">
        <f t="shared" ref="AH4:AH43" si="23">ROUND(10^(1.93813902*LOG(D4)+0.96697002*LOG(E4)-4.32216295),2)</f>
        <v>0.36</v>
      </c>
      <c r="AI4" s="83">
        <f t="shared" ref="AI4:AI43" si="24">ROUND(10^(1.82464098*LOG(D4)+0.97625989*LOG(E4)-4.15096808),2)</f>
        <v>0.38</v>
      </c>
      <c r="AJ4" s="83">
        <f t="shared" ref="AJ4:AJ43" si="25">HLOOKUP($D4,AG$3:AI$43,MATCH($A4,$A$3:$A$43,0),1)</f>
        <v>0.36</v>
      </c>
    </row>
    <row r="5" spans="1:36" ht="12.95" customHeight="1" x14ac:dyDescent="0.15">
      <c r="A5" s="82">
        <v>732</v>
      </c>
      <c r="B5" s="108" t="s">
        <v>56</v>
      </c>
      <c r="C5" s="108"/>
      <c r="D5" s="82">
        <v>20</v>
      </c>
      <c r="E5" s="82">
        <v>13</v>
      </c>
      <c r="F5" s="4">
        <f t="shared" si="0"/>
        <v>0.2</v>
      </c>
      <c r="G5" s="5" t="s">
        <v>62</v>
      </c>
      <c r="H5" s="82" t="s">
        <v>65</v>
      </c>
      <c r="I5" s="5" t="s">
        <v>62</v>
      </c>
      <c r="J5" s="1" t="s">
        <v>15</v>
      </c>
      <c r="K5" s="83">
        <f t="shared" si="1"/>
        <v>0.19</v>
      </c>
      <c r="L5" s="83">
        <f t="shared" si="2"/>
        <v>0.2</v>
      </c>
      <c r="M5" s="83">
        <f t="shared" si="3"/>
        <v>0.2</v>
      </c>
      <c r="N5" s="83">
        <f t="shared" si="4"/>
        <v>0.2</v>
      </c>
      <c r="O5" s="83">
        <f t="shared" si="5"/>
        <v>0.21</v>
      </c>
      <c r="P5" s="83">
        <f t="shared" ref="P5:P43" si="26">HLOOKUP($D5,K$3:O$43,MATCH(A5,$A$3:$A$43,0),1)</f>
        <v>0.2</v>
      </c>
      <c r="Q5" s="83">
        <f t="shared" si="6"/>
        <v>0.19</v>
      </c>
      <c r="R5" s="83">
        <f t="shared" si="7"/>
        <v>0.21</v>
      </c>
      <c r="S5" s="83">
        <f t="shared" si="8"/>
        <v>0.2</v>
      </c>
      <c r="T5" s="83">
        <f t="shared" si="9"/>
        <v>0.19</v>
      </c>
      <c r="U5" s="83">
        <f t="shared" si="10"/>
        <v>0.21</v>
      </c>
      <c r="V5" s="83">
        <f t="shared" si="11"/>
        <v>0.22</v>
      </c>
      <c r="W5" s="83">
        <f t="shared" si="12"/>
        <v>0.2</v>
      </c>
      <c r="X5" s="83">
        <f t="shared" si="13"/>
        <v>0.2</v>
      </c>
      <c r="Y5" s="83">
        <f t="shared" si="14"/>
        <v>0.18</v>
      </c>
      <c r="Z5" s="83">
        <f t="shared" si="15"/>
        <v>0.2</v>
      </c>
      <c r="AA5" s="83">
        <f t="shared" si="16"/>
        <v>0.18</v>
      </c>
      <c r="AB5" s="83">
        <f t="shared" si="17"/>
        <v>0.21</v>
      </c>
      <c r="AC5" s="83">
        <f t="shared" si="18"/>
        <v>0.21</v>
      </c>
      <c r="AD5" s="83">
        <f t="shared" si="19"/>
        <v>0.23</v>
      </c>
      <c r="AE5" s="83">
        <f t="shared" si="20"/>
        <v>0.18</v>
      </c>
      <c r="AF5" s="83">
        <f t="shared" si="21"/>
        <v>0.21</v>
      </c>
      <c r="AG5" s="83">
        <f t="shared" si="22"/>
        <v>0.18</v>
      </c>
      <c r="AH5" s="83">
        <f t="shared" si="23"/>
        <v>0.19</v>
      </c>
      <c r="AI5" s="83">
        <f t="shared" si="24"/>
        <v>0.2</v>
      </c>
      <c r="AJ5" s="83">
        <f t="shared" si="25"/>
        <v>0.19</v>
      </c>
    </row>
    <row r="6" spans="1:36" ht="12.95" customHeight="1" x14ac:dyDescent="0.15">
      <c r="A6" s="82">
        <v>733</v>
      </c>
      <c r="B6" s="108" t="s">
        <v>56</v>
      </c>
      <c r="C6" s="108"/>
      <c r="D6" s="82">
        <v>24</v>
      </c>
      <c r="E6" s="82">
        <v>15</v>
      </c>
      <c r="F6" s="4">
        <f t="shared" si="0"/>
        <v>0.33</v>
      </c>
      <c r="G6" s="5"/>
      <c r="H6" s="82"/>
      <c r="I6" s="5"/>
      <c r="J6" s="1" t="s">
        <v>15</v>
      </c>
      <c r="K6" s="83">
        <f t="shared" si="1"/>
        <v>0.3</v>
      </c>
      <c r="L6" s="83">
        <f t="shared" si="2"/>
        <v>0.33</v>
      </c>
      <c r="M6" s="83">
        <f t="shared" si="3"/>
        <v>0.32</v>
      </c>
      <c r="N6" s="83">
        <f t="shared" si="4"/>
        <v>0.33</v>
      </c>
      <c r="O6" s="83">
        <f t="shared" si="5"/>
        <v>0.33</v>
      </c>
      <c r="P6" s="83">
        <f t="shared" si="26"/>
        <v>0.32</v>
      </c>
      <c r="Q6" s="83">
        <f t="shared" si="6"/>
        <v>0.3</v>
      </c>
      <c r="R6" s="83">
        <f t="shared" si="7"/>
        <v>0.34</v>
      </c>
      <c r="S6" s="83">
        <f t="shared" si="8"/>
        <v>0.33</v>
      </c>
      <c r="T6" s="83">
        <f t="shared" si="9"/>
        <v>0.32</v>
      </c>
      <c r="U6" s="83">
        <f t="shared" si="10"/>
        <v>0.33</v>
      </c>
      <c r="V6" s="83">
        <f t="shared" si="11"/>
        <v>0.35</v>
      </c>
      <c r="W6" s="83">
        <f t="shared" si="12"/>
        <v>0.33</v>
      </c>
      <c r="X6" s="83">
        <f t="shared" si="13"/>
        <v>0.33</v>
      </c>
      <c r="Y6" s="83">
        <f t="shared" si="14"/>
        <v>0.3</v>
      </c>
      <c r="Z6" s="83">
        <f t="shared" si="15"/>
        <v>0.33</v>
      </c>
      <c r="AA6" s="83">
        <f t="shared" si="16"/>
        <v>0.28999999999999998</v>
      </c>
      <c r="AB6" s="83">
        <f t="shared" si="17"/>
        <v>0.34</v>
      </c>
      <c r="AC6" s="83">
        <f t="shared" si="18"/>
        <v>0.34</v>
      </c>
      <c r="AD6" s="83">
        <f t="shared" si="19"/>
        <v>0.36</v>
      </c>
      <c r="AE6" s="83">
        <f t="shared" si="20"/>
        <v>0.3</v>
      </c>
      <c r="AF6" s="83">
        <f t="shared" si="21"/>
        <v>0.34</v>
      </c>
      <c r="AG6" s="83">
        <f t="shared" si="22"/>
        <v>0.3</v>
      </c>
      <c r="AH6" s="83">
        <f t="shared" si="23"/>
        <v>0.31</v>
      </c>
      <c r="AI6" s="83">
        <f t="shared" si="24"/>
        <v>0.33</v>
      </c>
      <c r="AJ6" s="83">
        <f t="shared" si="25"/>
        <v>0.31</v>
      </c>
    </row>
    <row r="7" spans="1:36" ht="12.95" customHeight="1" x14ac:dyDescent="0.15">
      <c r="A7" s="82">
        <v>734</v>
      </c>
      <c r="B7" s="108" t="s">
        <v>56</v>
      </c>
      <c r="C7" s="108"/>
      <c r="D7" s="82">
        <v>14</v>
      </c>
      <c r="E7" s="82">
        <v>12</v>
      </c>
      <c r="F7" s="4">
        <f t="shared" si="0"/>
        <v>0.1</v>
      </c>
      <c r="G7" s="5" t="s">
        <v>62</v>
      </c>
      <c r="H7" s="82" t="s">
        <v>65</v>
      </c>
      <c r="I7" s="5" t="s">
        <v>62</v>
      </c>
      <c r="J7" s="1" t="s">
        <v>15</v>
      </c>
      <c r="K7" s="83">
        <f t="shared" si="1"/>
        <v>0.09</v>
      </c>
      <c r="L7" s="83">
        <f t="shared" si="2"/>
        <v>0.1</v>
      </c>
      <c r="M7" s="83">
        <f t="shared" si="3"/>
        <v>0.1</v>
      </c>
      <c r="N7" s="83">
        <f t="shared" si="4"/>
        <v>0.1</v>
      </c>
      <c r="O7" s="83">
        <f t="shared" si="5"/>
        <v>0.1</v>
      </c>
      <c r="P7" s="83">
        <f t="shared" si="26"/>
        <v>0.1</v>
      </c>
      <c r="Q7" s="83">
        <f t="shared" si="6"/>
        <v>0.09</v>
      </c>
      <c r="R7" s="83">
        <f t="shared" si="7"/>
        <v>0.1</v>
      </c>
      <c r="S7" s="83">
        <f t="shared" si="8"/>
        <v>0.1</v>
      </c>
      <c r="T7" s="83">
        <f t="shared" si="9"/>
        <v>0.1</v>
      </c>
      <c r="U7" s="83">
        <f t="shared" si="10"/>
        <v>0.1</v>
      </c>
      <c r="V7" s="83">
        <f t="shared" si="11"/>
        <v>0.1</v>
      </c>
      <c r="W7" s="83">
        <f t="shared" si="12"/>
        <v>0.1</v>
      </c>
      <c r="X7" s="83">
        <f t="shared" si="13"/>
        <v>0.1</v>
      </c>
      <c r="Y7" s="83">
        <f t="shared" si="14"/>
        <v>0.08</v>
      </c>
      <c r="Z7" s="83">
        <f t="shared" si="15"/>
        <v>0.1</v>
      </c>
      <c r="AA7" s="83">
        <f t="shared" si="16"/>
        <v>0.09</v>
      </c>
      <c r="AB7" s="83">
        <f t="shared" si="17"/>
        <v>0.09</v>
      </c>
      <c r="AC7" s="83">
        <f t="shared" si="18"/>
        <v>0.1</v>
      </c>
      <c r="AD7" s="83">
        <f t="shared" si="19"/>
        <v>0.12</v>
      </c>
      <c r="AE7" s="83">
        <f t="shared" si="20"/>
        <v>0.09</v>
      </c>
      <c r="AF7" s="83">
        <f t="shared" si="21"/>
        <v>0.09</v>
      </c>
      <c r="AG7" s="83">
        <f t="shared" si="22"/>
        <v>0.09</v>
      </c>
      <c r="AH7" s="83">
        <f t="shared" si="23"/>
        <v>0.09</v>
      </c>
      <c r="AI7" s="83">
        <f t="shared" si="24"/>
        <v>0.1</v>
      </c>
      <c r="AJ7" s="83">
        <f t="shared" si="25"/>
        <v>0.09</v>
      </c>
    </row>
    <row r="8" spans="1:36" ht="12.95" customHeight="1" x14ac:dyDescent="0.15">
      <c r="A8" s="82">
        <v>735</v>
      </c>
      <c r="B8" s="108" t="s">
        <v>56</v>
      </c>
      <c r="C8" s="108"/>
      <c r="D8" s="82">
        <v>22</v>
      </c>
      <c r="E8" s="82">
        <v>14</v>
      </c>
      <c r="F8" s="4">
        <f t="shared" si="0"/>
        <v>0.26</v>
      </c>
      <c r="G8" s="5" t="s">
        <v>62</v>
      </c>
      <c r="H8" s="82"/>
      <c r="I8" s="5" t="s">
        <v>62</v>
      </c>
      <c r="J8" s="1" t="s">
        <v>15</v>
      </c>
      <c r="K8" s="83">
        <f t="shared" si="1"/>
        <v>0.24</v>
      </c>
      <c r="L8" s="83">
        <f t="shared" si="2"/>
        <v>0.26</v>
      </c>
      <c r="M8" s="83">
        <f t="shared" si="3"/>
        <v>0.25</v>
      </c>
      <c r="N8" s="83">
        <f t="shared" si="4"/>
        <v>0.26</v>
      </c>
      <c r="O8" s="83">
        <f t="shared" si="5"/>
        <v>0.27</v>
      </c>
      <c r="P8" s="83">
        <f t="shared" si="26"/>
        <v>0.25</v>
      </c>
      <c r="Q8" s="83">
        <f t="shared" si="6"/>
        <v>0.24</v>
      </c>
      <c r="R8" s="83">
        <f t="shared" si="7"/>
        <v>0.27</v>
      </c>
      <c r="S8" s="83">
        <f t="shared" si="8"/>
        <v>0.26</v>
      </c>
      <c r="T8" s="83">
        <f t="shared" si="9"/>
        <v>0.25</v>
      </c>
      <c r="U8" s="83">
        <f t="shared" si="10"/>
        <v>0.26</v>
      </c>
      <c r="V8" s="83">
        <f t="shared" si="11"/>
        <v>0.28000000000000003</v>
      </c>
      <c r="W8" s="83">
        <f t="shared" si="12"/>
        <v>0.26</v>
      </c>
      <c r="X8" s="83">
        <f t="shared" si="13"/>
        <v>0.26</v>
      </c>
      <c r="Y8" s="83">
        <f t="shared" si="14"/>
        <v>0.24</v>
      </c>
      <c r="Z8" s="83">
        <f t="shared" si="15"/>
        <v>0.26</v>
      </c>
      <c r="AA8" s="83">
        <f t="shared" si="16"/>
        <v>0.23</v>
      </c>
      <c r="AB8" s="83">
        <f t="shared" si="17"/>
        <v>0.27</v>
      </c>
      <c r="AC8" s="83">
        <f t="shared" si="18"/>
        <v>0.27</v>
      </c>
      <c r="AD8" s="83">
        <f t="shared" si="19"/>
        <v>0.28999999999999998</v>
      </c>
      <c r="AE8" s="83">
        <f t="shared" si="20"/>
        <v>0.24</v>
      </c>
      <c r="AF8" s="83">
        <f t="shared" si="21"/>
        <v>0.27</v>
      </c>
      <c r="AG8" s="83">
        <f t="shared" si="22"/>
        <v>0.24</v>
      </c>
      <c r="AH8" s="83">
        <f t="shared" si="23"/>
        <v>0.24</v>
      </c>
      <c r="AI8" s="83">
        <f t="shared" si="24"/>
        <v>0.26</v>
      </c>
      <c r="AJ8" s="83">
        <f t="shared" si="25"/>
        <v>0.24</v>
      </c>
    </row>
    <row r="9" spans="1:36" ht="12.95" customHeight="1" x14ac:dyDescent="0.15">
      <c r="A9" s="82">
        <v>736</v>
      </c>
      <c r="B9" s="108" t="s">
        <v>56</v>
      </c>
      <c r="C9" s="108"/>
      <c r="D9" s="82">
        <v>18</v>
      </c>
      <c r="E9" s="82">
        <v>11</v>
      </c>
      <c r="F9" s="4">
        <f t="shared" si="0"/>
        <v>0.14000000000000001</v>
      </c>
      <c r="G9" s="5" t="s">
        <v>222</v>
      </c>
      <c r="H9" s="82" t="s">
        <v>65</v>
      </c>
      <c r="I9" s="5" t="s">
        <v>222</v>
      </c>
      <c r="J9" s="1" t="s">
        <v>15</v>
      </c>
      <c r="K9" s="83">
        <f t="shared" si="1"/>
        <v>0.13</v>
      </c>
      <c r="L9" s="83">
        <f t="shared" si="2"/>
        <v>0.14000000000000001</v>
      </c>
      <c r="M9" s="83">
        <f t="shared" si="3"/>
        <v>0.13</v>
      </c>
      <c r="N9" s="83">
        <f t="shared" si="4"/>
        <v>0.14000000000000001</v>
      </c>
      <c r="O9" s="83">
        <f t="shared" si="5"/>
        <v>0.15</v>
      </c>
      <c r="P9" s="83">
        <f t="shared" si="26"/>
        <v>0.14000000000000001</v>
      </c>
      <c r="Q9" s="83">
        <f t="shared" si="6"/>
        <v>0.13</v>
      </c>
      <c r="R9" s="83">
        <f t="shared" si="7"/>
        <v>0.14000000000000001</v>
      </c>
      <c r="S9" s="83">
        <f t="shared" si="8"/>
        <v>0.14000000000000001</v>
      </c>
      <c r="T9" s="83">
        <f t="shared" si="9"/>
        <v>0.13</v>
      </c>
      <c r="U9" s="83">
        <f t="shared" si="10"/>
        <v>0.14000000000000001</v>
      </c>
      <c r="V9" s="83">
        <f t="shared" si="11"/>
        <v>0.15</v>
      </c>
      <c r="W9" s="83">
        <f t="shared" si="12"/>
        <v>0.14000000000000001</v>
      </c>
      <c r="X9" s="83">
        <f t="shared" si="13"/>
        <v>0.14000000000000001</v>
      </c>
      <c r="Y9" s="83">
        <f t="shared" si="14"/>
        <v>0.13</v>
      </c>
      <c r="Z9" s="83">
        <f t="shared" si="15"/>
        <v>0.14000000000000001</v>
      </c>
      <c r="AA9" s="83">
        <f t="shared" si="16"/>
        <v>0.13</v>
      </c>
      <c r="AB9" s="83">
        <f t="shared" si="17"/>
        <v>0.14000000000000001</v>
      </c>
      <c r="AC9" s="83">
        <f t="shared" si="18"/>
        <v>0.14000000000000001</v>
      </c>
      <c r="AD9" s="83">
        <f t="shared" si="19"/>
        <v>0.16</v>
      </c>
      <c r="AE9" s="83">
        <f t="shared" si="20"/>
        <v>0.13</v>
      </c>
      <c r="AF9" s="83">
        <f t="shared" si="21"/>
        <v>0.14000000000000001</v>
      </c>
      <c r="AG9" s="83">
        <f t="shared" si="22"/>
        <v>0.13</v>
      </c>
      <c r="AH9" s="83">
        <f t="shared" si="23"/>
        <v>0.13</v>
      </c>
      <c r="AI9" s="83">
        <f t="shared" si="24"/>
        <v>0.14000000000000001</v>
      </c>
      <c r="AJ9" s="83">
        <f t="shared" si="25"/>
        <v>0.13</v>
      </c>
    </row>
    <row r="10" spans="1:36" ht="12.95" customHeight="1" x14ac:dyDescent="0.15">
      <c r="A10" s="82">
        <v>737</v>
      </c>
      <c r="B10" s="108" t="s">
        <v>56</v>
      </c>
      <c r="C10" s="108"/>
      <c r="D10" s="82">
        <v>18</v>
      </c>
      <c r="E10" s="82">
        <v>13</v>
      </c>
      <c r="F10" s="4">
        <f t="shared" si="0"/>
        <v>0.17</v>
      </c>
      <c r="G10" s="5" t="s">
        <v>62</v>
      </c>
      <c r="H10" s="82" t="s">
        <v>65</v>
      </c>
      <c r="I10" s="5" t="s">
        <v>62</v>
      </c>
      <c r="J10" s="1" t="s">
        <v>15</v>
      </c>
      <c r="K10" s="83">
        <f t="shared" si="1"/>
        <v>0.16</v>
      </c>
      <c r="L10" s="83">
        <f t="shared" si="2"/>
        <v>0.17</v>
      </c>
      <c r="M10" s="83">
        <f t="shared" si="3"/>
        <v>0.16</v>
      </c>
      <c r="N10" s="83">
        <f t="shared" si="4"/>
        <v>0.17</v>
      </c>
      <c r="O10" s="83">
        <f t="shared" si="5"/>
        <v>0.17</v>
      </c>
      <c r="P10" s="83">
        <f t="shared" si="26"/>
        <v>0.17</v>
      </c>
      <c r="Q10" s="83">
        <f t="shared" si="6"/>
        <v>0.16</v>
      </c>
      <c r="R10" s="83">
        <f t="shared" si="7"/>
        <v>0.17</v>
      </c>
      <c r="S10" s="83">
        <f t="shared" si="8"/>
        <v>0.17</v>
      </c>
      <c r="T10" s="83">
        <f t="shared" si="9"/>
        <v>0.16</v>
      </c>
      <c r="U10" s="83">
        <f t="shared" si="10"/>
        <v>0.17</v>
      </c>
      <c r="V10" s="83">
        <f t="shared" si="11"/>
        <v>0.18</v>
      </c>
      <c r="W10" s="83">
        <f t="shared" si="12"/>
        <v>0.17</v>
      </c>
      <c r="X10" s="83">
        <f t="shared" si="13"/>
        <v>0.17</v>
      </c>
      <c r="Y10" s="83">
        <f t="shared" si="14"/>
        <v>0.15</v>
      </c>
      <c r="Z10" s="83">
        <f t="shared" si="15"/>
        <v>0.17</v>
      </c>
      <c r="AA10" s="83">
        <f t="shared" si="16"/>
        <v>0.15</v>
      </c>
      <c r="AB10" s="83">
        <f t="shared" si="17"/>
        <v>0.17</v>
      </c>
      <c r="AC10" s="83">
        <f t="shared" si="18"/>
        <v>0.17</v>
      </c>
      <c r="AD10" s="83">
        <f t="shared" si="19"/>
        <v>0.19</v>
      </c>
      <c r="AE10" s="83">
        <f t="shared" si="20"/>
        <v>0.15</v>
      </c>
      <c r="AF10" s="83">
        <f t="shared" si="21"/>
        <v>0.17</v>
      </c>
      <c r="AG10" s="83">
        <f t="shared" si="22"/>
        <v>0.15</v>
      </c>
      <c r="AH10" s="83">
        <f t="shared" si="23"/>
        <v>0.15</v>
      </c>
      <c r="AI10" s="83">
        <f t="shared" si="24"/>
        <v>0.17</v>
      </c>
      <c r="AJ10" s="83">
        <f t="shared" si="25"/>
        <v>0.15</v>
      </c>
    </row>
    <row r="11" spans="1:36" ht="12.95" customHeight="1" x14ac:dyDescent="0.15">
      <c r="A11" s="82">
        <v>738</v>
      </c>
      <c r="B11" s="108" t="s">
        <v>56</v>
      </c>
      <c r="C11" s="108"/>
      <c r="D11" s="82">
        <v>20</v>
      </c>
      <c r="E11" s="82">
        <v>14</v>
      </c>
      <c r="F11" s="4">
        <f t="shared" si="0"/>
        <v>0.22</v>
      </c>
      <c r="G11" s="5"/>
      <c r="H11" s="82"/>
      <c r="I11" s="82"/>
      <c r="J11" s="1" t="s">
        <v>15</v>
      </c>
      <c r="K11" s="83">
        <f t="shared" si="1"/>
        <v>0.2</v>
      </c>
      <c r="L11" s="83">
        <f t="shared" si="2"/>
        <v>0.22</v>
      </c>
      <c r="M11" s="83">
        <f t="shared" si="3"/>
        <v>0.22</v>
      </c>
      <c r="N11" s="83">
        <f t="shared" si="4"/>
        <v>0.22</v>
      </c>
      <c r="O11" s="83">
        <f t="shared" si="5"/>
        <v>0.22</v>
      </c>
      <c r="P11" s="83">
        <f t="shared" si="26"/>
        <v>0.22</v>
      </c>
      <c r="Q11" s="83">
        <f t="shared" si="6"/>
        <v>0.2</v>
      </c>
      <c r="R11" s="83">
        <f t="shared" si="7"/>
        <v>0.22</v>
      </c>
      <c r="S11" s="83">
        <f t="shared" si="8"/>
        <v>0.22</v>
      </c>
      <c r="T11" s="83">
        <f t="shared" si="9"/>
        <v>0.22</v>
      </c>
      <c r="U11" s="83">
        <f t="shared" si="10"/>
        <v>0.22</v>
      </c>
      <c r="V11" s="83">
        <f t="shared" si="11"/>
        <v>0.23</v>
      </c>
      <c r="W11" s="83">
        <f t="shared" si="12"/>
        <v>0.22</v>
      </c>
      <c r="X11" s="83">
        <f t="shared" si="13"/>
        <v>0.22</v>
      </c>
      <c r="Y11" s="83">
        <f t="shared" si="14"/>
        <v>0.2</v>
      </c>
      <c r="Z11" s="83">
        <f t="shared" si="15"/>
        <v>0.22</v>
      </c>
      <c r="AA11" s="83">
        <f t="shared" si="16"/>
        <v>0.2</v>
      </c>
      <c r="AB11" s="83">
        <f t="shared" si="17"/>
        <v>0.22</v>
      </c>
      <c r="AC11" s="83">
        <f t="shared" si="18"/>
        <v>0.22</v>
      </c>
      <c r="AD11" s="83">
        <f t="shared" si="19"/>
        <v>0.25</v>
      </c>
      <c r="AE11" s="83">
        <f t="shared" si="20"/>
        <v>0.2</v>
      </c>
      <c r="AF11" s="83">
        <f t="shared" si="21"/>
        <v>0.22</v>
      </c>
      <c r="AG11" s="83">
        <f t="shared" si="22"/>
        <v>0.2</v>
      </c>
      <c r="AH11" s="83">
        <f t="shared" si="23"/>
        <v>0.2</v>
      </c>
      <c r="AI11" s="83">
        <f t="shared" si="24"/>
        <v>0.22</v>
      </c>
      <c r="AJ11" s="83">
        <f t="shared" si="25"/>
        <v>0.2</v>
      </c>
    </row>
    <row r="12" spans="1:36" ht="12.95" customHeight="1" x14ac:dyDescent="0.15">
      <c r="A12" s="82">
        <v>739</v>
      </c>
      <c r="B12" s="108" t="s">
        <v>56</v>
      </c>
      <c r="C12" s="108"/>
      <c r="D12" s="82">
        <v>16</v>
      </c>
      <c r="E12" s="82">
        <v>13</v>
      </c>
      <c r="F12" s="4">
        <f t="shared" si="0"/>
        <v>0.13</v>
      </c>
      <c r="G12" s="5"/>
      <c r="H12" s="82"/>
      <c r="I12" s="82"/>
      <c r="J12" s="1" t="s">
        <v>15</v>
      </c>
      <c r="K12" s="83">
        <f t="shared" si="1"/>
        <v>0.13</v>
      </c>
      <c r="L12" s="83">
        <f t="shared" si="2"/>
        <v>0.13</v>
      </c>
      <c r="M12" s="83">
        <f t="shared" si="3"/>
        <v>0.13</v>
      </c>
      <c r="N12" s="83">
        <f t="shared" si="4"/>
        <v>0.14000000000000001</v>
      </c>
      <c r="O12" s="83">
        <f t="shared" si="5"/>
        <v>0.14000000000000001</v>
      </c>
      <c r="P12" s="83">
        <f t="shared" si="26"/>
        <v>0.13</v>
      </c>
      <c r="Q12" s="83">
        <f t="shared" si="6"/>
        <v>0.13</v>
      </c>
      <c r="R12" s="83">
        <f t="shared" si="7"/>
        <v>0.13</v>
      </c>
      <c r="S12" s="83">
        <f t="shared" si="8"/>
        <v>0.14000000000000001</v>
      </c>
      <c r="T12" s="83">
        <f t="shared" si="9"/>
        <v>0.13</v>
      </c>
      <c r="U12" s="83">
        <f t="shared" si="10"/>
        <v>0.13</v>
      </c>
      <c r="V12" s="83">
        <f t="shared" si="11"/>
        <v>0.14000000000000001</v>
      </c>
      <c r="W12" s="83">
        <f t="shared" si="12"/>
        <v>0.13</v>
      </c>
      <c r="X12" s="83">
        <f t="shared" si="13"/>
        <v>0.13</v>
      </c>
      <c r="Y12" s="83">
        <f t="shared" si="14"/>
        <v>0.12</v>
      </c>
      <c r="Z12" s="83">
        <f t="shared" si="15"/>
        <v>0.13</v>
      </c>
      <c r="AA12" s="83">
        <f t="shared" si="16"/>
        <v>0.12</v>
      </c>
      <c r="AB12" s="83">
        <f t="shared" si="17"/>
        <v>0.13</v>
      </c>
      <c r="AC12" s="83">
        <f t="shared" si="18"/>
        <v>0.13</v>
      </c>
      <c r="AD12" s="83">
        <f t="shared" si="19"/>
        <v>0.16</v>
      </c>
      <c r="AE12" s="83">
        <f t="shared" si="20"/>
        <v>0.12</v>
      </c>
      <c r="AF12" s="83">
        <f t="shared" si="21"/>
        <v>0.13</v>
      </c>
      <c r="AG12" s="83">
        <f t="shared" si="22"/>
        <v>0.12</v>
      </c>
      <c r="AH12" s="83">
        <f t="shared" si="23"/>
        <v>0.12</v>
      </c>
      <c r="AI12" s="83">
        <f t="shared" si="24"/>
        <v>0.14000000000000001</v>
      </c>
      <c r="AJ12" s="83">
        <f t="shared" si="25"/>
        <v>0.12</v>
      </c>
    </row>
    <row r="13" spans="1:36" ht="12.95" customHeight="1" x14ac:dyDescent="0.15">
      <c r="A13" s="82">
        <v>740</v>
      </c>
      <c r="B13" s="108" t="s">
        <v>91</v>
      </c>
      <c r="C13" s="108"/>
      <c r="D13" s="82">
        <v>18</v>
      </c>
      <c r="E13" s="82">
        <v>12</v>
      </c>
      <c r="F13" s="4">
        <f t="shared" si="0"/>
        <v>0.14000000000000001</v>
      </c>
      <c r="G13" s="5"/>
      <c r="H13" s="82"/>
      <c r="I13" s="82"/>
      <c r="J13" s="1" t="s">
        <v>15</v>
      </c>
      <c r="K13" s="83">
        <f t="shared" si="1"/>
        <v>0.15</v>
      </c>
      <c r="L13" s="83">
        <f t="shared" si="2"/>
        <v>0.15</v>
      </c>
      <c r="M13" s="83">
        <f t="shared" si="3"/>
        <v>0.15</v>
      </c>
      <c r="N13" s="83">
        <f t="shared" si="4"/>
        <v>0.16</v>
      </c>
      <c r="O13" s="83">
        <f t="shared" si="5"/>
        <v>0.16</v>
      </c>
      <c r="P13" s="83">
        <f t="shared" si="26"/>
        <v>0.15</v>
      </c>
      <c r="Q13" s="83">
        <f t="shared" si="6"/>
        <v>0.14000000000000001</v>
      </c>
      <c r="R13" s="83">
        <f t="shared" si="7"/>
        <v>0.15</v>
      </c>
      <c r="S13" s="83">
        <f t="shared" si="8"/>
        <v>0.15</v>
      </c>
      <c r="T13" s="83">
        <f t="shared" si="9"/>
        <v>0.15</v>
      </c>
      <c r="U13" s="83">
        <f t="shared" si="10"/>
        <v>0.15</v>
      </c>
      <c r="V13" s="83">
        <f t="shared" si="11"/>
        <v>0.16</v>
      </c>
      <c r="W13" s="83">
        <f t="shared" si="12"/>
        <v>0.16</v>
      </c>
      <c r="X13" s="83">
        <f t="shared" si="13"/>
        <v>0.15</v>
      </c>
      <c r="Y13" s="83">
        <f t="shared" si="14"/>
        <v>0.14000000000000001</v>
      </c>
      <c r="Z13" s="83">
        <f t="shared" si="15"/>
        <v>0.16</v>
      </c>
      <c r="AA13" s="83">
        <f t="shared" si="16"/>
        <v>0.14000000000000001</v>
      </c>
      <c r="AB13" s="83">
        <f t="shared" si="17"/>
        <v>0.16</v>
      </c>
      <c r="AC13" s="83">
        <f t="shared" si="18"/>
        <v>0.15</v>
      </c>
      <c r="AD13" s="83">
        <f t="shared" si="19"/>
        <v>0.18</v>
      </c>
      <c r="AE13" s="83">
        <f t="shared" si="20"/>
        <v>0.14000000000000001</v>
      </c>
      <c r="AF13" s="83">
        <f t="shared" si="21"/>
        <v>0.16</v>
      </c>
      <c r="AG13" s="83">
        <f t="shared" si="22"/>
        <v>0.14000000000000001</v>
      </c>
      <c r="AH13" s="83">
        <f t="shared" si="23"/>
        <v>0.14000000000000001</v>
      </c>
      <c r="AI13" s="83">
        <f t="shared" si="24"/>
        <v>0.16</v>
      </c>
      <c r="AJ13" s="83">
        <f t="shared" si="25"/>
        <v>0.14000000000000001</v>
      </c>
    </row>
    <row r="14" spans="1:36" ht="12.95" customHeight="1" x14ac:dyDescent="0.15">
      <c r="A14" s="82">
        <v>741</v>
      </c>
      <c r="B14" s="108" t="s">
        <v>91</v>
      </c>
      <c r="C14" s="108"/>
      <c r="D14" s="82">
        <v>12</v>
      </c>
      <c r="E14" s="82">
        <v>10</v>
      </c>
      <c r="F14" s="4">
        <f t="shared" si="0"/>
        <v>0.05</v>
      </c>
      <c r="G14" s="5"/>
      <c r="H14" s="82"/>
      <c r="I14" s="82"/>
      <c r="J14" s="1" t="s">
        <v>15</v>
      </c>
      <c r="K14" s="83">
        <f t="shared" si="1"/>
        <v>0.06</v>
      </c>
      <c r="L14" s="83">
        <f t="shared" si="2"/>
        <v>0.06</v>
      </c>
      <c r="M14" s="83">
        <f t="shared" si="3"/>
        <v>0.06</v>
      </c>
      <c r="N14" s="83">
        <f t="shared" si="4"/>
        <v>0.06</v>
      </c>
      <c r="O14" s="83">
        <f t="shared" si="5"/>
        <v>0.06</v>
      </c>
      <c r="P14" s="83">
        <f t="shared" si="26"/>
        <v>0.06</v>
      </c>
      <c r="Q14" s="83">
        <f t="shared" si="6"/>
        <v>0.06</v>
      </c>
      <c r="R14" s="83">
        <f t="shared" si="7"/>
        <v>0.06</v>
      </c>
      <c r="S14" s="83">
        <f t="shared" si="8"/>
        <v>0.06</v>
      </c>
      <c r="T14" s="83">
        <f t="shared" si="9"/>
        <v>0.06</v>
      </c>
      <c r="U14" s="83">
        <f t="shared" si="10"/>
        <v>0.06</v>
      </c>
      <c r="V14" s="83">
        <f t="shared" si="11"/>
        <v>0.06</v>
      </c>
      <c r="W14" s="83">
        <f t="shared" si="12"/>
        <v>0.06</v>
      </c>
      <c r="X14" s="83">
        <f t="shared" si="13"/>
        <v>0.06</v>
      </c>
      <c r="Y14" s="83">
        <f t="shared" si="14"/>
        <v>0.05</v>
      </c>
      <c r="Z14" s="83">
        <f t="shared" si="15"/>
        <v>0.06</v>
      </c>
      <c r="AA14" s="83">
        <f t="shared" si="16"/>
        <v>0.06</v>
      </c>
      <c r="AB14" s="83">
        <f t="shared" si="17"/>
        <v>0.06</v>
      </c>
      <c r="AC14" s="83">
        <f t="shared" si="18"/>
        <v>0.06</v>
      </c>
      <c r="AD14" s="83">
        <f t="shared" si="19"/>
        <v>7.0000000000000007E-2</v>
      </c>
      <c r="AE14" s="83">
        <f t="shared" si="20"/>
        <v>0.05</v>
      </c>
      <c r="AF14" s="83">
        <f t="shared" si="21"/>
        <v>0.06</v>
      </c>
      <c r="AG14" s="83">
        <f t="shared" si="22"/>
        <v>0.05</v>
      </c>
      <c r="AH14" s="83">
        <f t="shared" si="23"/>
        <v>0.05</v>
      </c>
      <c r="AI14" s="83">
        <f t="shared" si="24"/>
        <v>0.06</v>
      </c>
      <c r="AJ14" s="83">
        <f t="shared" si="25"/>
        <v>0.05</v>
      </c>
    </row>
    <row r="15" spans="1:36" ht="12.95" customHeight="1" x14ac:dyDescent="0.15">
      <c r="A15" s="82"/>
      <c r="B15" s="108"/>
      <c r="C15" s="108"/>
      <c r="D15" s="82"/>
      <c r="E15" s="82"/>
      <c r="F15" s="4" t="str">
        <f t="shared" si="0"/>
        <v/>
      </c>
      <c r="G15" s="5"/>
      <c r="H15" s="82"/>
      <c r="I15" s="82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108"/>
      <c r="C16" s="108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108"/>
      <c r="C17" s="108"/>
      <c r="D17" s="82"/>
      <c r="E17" s="82"/>
      <c r="F17" s="4" t="str">
        <f t="shared" si="0"/>
        <v/>
      </c>
      <c r="G17" s="82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5" t="s">
        <v>72</v>
      </c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2.12</v>
      </c>
      <c r="D50" s="16">
        <f>SUMIF(G4:G43,"*下層*",F4:F43)</f>
        <v>0</v>
      </c>
      <c r="E50" s="4">
        <f>SUM(F4:F43)</f>
        <v>2.12</v>
      </c>
      <c r="F50" s="13"/>
      <c r="G50" s="17">
        <f>C50*100</f>
        <v>212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形状比＝68、Sr＝23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0.6100000000000001</v>
      </c>
      <c r="D57" s="16">
        <f>SUMIF(H4:H43,"▲",F4:F43)</f>
        <v>0</v>
      </c>
      <c r="E57" s="16">
        <f>SUM(C57:D57)</f>
        <v>0.6100000000000001</v>
      </c>
      <c r="F57" s="13"/>
      <c r="G57" s="19">
        <f>C57*100</f>
        <v>61.000000000000007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36.4</v>
      </c>
      <c r="D61" s="20" t="str">
        <f>IF(D47&gt;0,ROUND(D54/D47*100,1),"")</f>
        <v/>
      </c>
      <c r="E61" s="20">
        <f>ROUND(E54/E47*100,1)</f>
        <v>36.4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28.8</v>
      </c>
      <c r="D62" s="20" t="str">
        <f>IF(D47&gt;0,ROUND(D57/D50*100,1),"")</f>
        <v/>
      </c>
      <c r="E62" s="20">
        <f>ROUND(E57/E50*100,1)</f>
        <v>28.8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1.51</v>
      </c>
      <c r="D69" s="16" t="str">
        <f>IF(D66&gt;0,D50-D57,"")</f>
        <v/>
      </c>
      <c r="E69" s="4">
        <f>SUM(C69:D69)</f>
        <v>1.51</v>
      </c>
      <c r="F69" s="13"/>
      <c r="G69" s="17">
        <f>C69*100</f>
        <v>151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7" priority="16" stopIfTrue="1">
      <formula>AND(($H4="スギ"),(#REF!&lt;12))</formula>
    </cfRule>
  </conditionalFormatting>
  <conditionalFormatting sqref="L4:L43">
    <cfRule type="expression" dxfId="46" priority="15" stopIfTrue="1">
      <formula>AND(($H4="スギ"),(#REF!&lt;22),(#REF!&gt;=12))</formula>
    </cfRule>
  </conditionalFormatting>
  <conditionalFormatting sqref="M4:M43">
    <cfRule type="expression" dxfId="45" priority="14" stopIfTrue="1">
      <formula>AND(($H4="スギ"),(#REF!&lt;32),(#REF!&gt;=22))</formula>
    </cfRule>
  </conditionalFormatting>
  <conditionalFormatting sqref="N4:N43">
    <cfRule type="expression" dxfId="44" priority="13" stopIfTrue="1">
      <formula>AND(($H4="スギ"),(#REF!&lt;42),(#REF!&gt;=32))</formula>
    </cfRule>
  </conditionalFormatting>
  <conditionalFormatting sqref="U4:U43 Z4:AF43 AJ4:AJ43 O4:P43">
    <cfRule type="expression" dxfId="43" priority="12" stopIfTrue="1">
      <formula>AND(($H4="スギ"),(#REF!&gt;=42))</formula>
    </cfRule>
  </conditionalFormatting>
  <conditionalFormatting sqref="Q4:Q43 AA4:AA43">
    <cfRule type="expression" dxfId="42" priority="11" stopIfTrue="1">
      <formula>AND(($H4="ヒノキ"),(#REF!&lt;12))</formula>
    </cfRule>
  </conditionalFormatting>
  <conditionalFormatting sqref="R4:R43 AB4:AE43">
    <cfRule type="expression" dxfId="41" priority="10" stopIfTrue="1">
      <formula>AND(($H4="ヒノキ"),(#REF!&lt;22),(#REF!&gt;=12))</formula>
    </cfRule>
  </conditionalFormatting>
  <conditionalFormatting sqref="S4:S43">
    <cfRule type="expression" dxfId="40" priority="9" stopIfTrue="1">
      <formula>AND(($H4="ヒノキ"),(#REF!&lt;32),(#REF!&gt;=22))</formula>
    </cfRule>
  </conditionalFormatting>
  <conditionalFormatting sqref="T4:U43 Z4:AF43 AJ4:AJ43">
    <cfRule type="expression" dxfId="39" priority="8" stopIfTrue="1">
      <formula>AND(($H4="ヒノキ"),(#REF!&gt;=32))</formula>
    </cfRule>
  </conditionalFormatting>
  <conditionalFormatting sqref="V4:V43 AA4:AA43">
    <cfRule type="expression" dxfId="38" priority="7" stopIfTrue="1">
      <formula>AND(($H4="アカマツ"),(#REF!&lt;12))</formula>
    </cfRule>
  </conditionalFormatting>
  <conditionalFormatting sqref="W4:W43 AB4:AB43">
    <cfRule type="expression" dxfId="37" priority="6" stopIfTrue="1">
      <formula>AND(($H4="アカマツ"),(#REF!&lt;22),(#REF!&gt;=12))</formula>
    </cfRule>
  </conditionalFormatting>
  <conditionalFormatting sqref="X4:X43 AC4:AC43">
    <cfRule type="expression" dxfId="36" priority="5" stopIfTrue="1">
      <formula>AND(($H4="アカマツ"),(#REF!&lt;42),(#REF!&gt;=22))</formula>
    </cfRule>
  </conditionalFormatting>
  <conditionalFormatting sqref="Y4:AF43 AJ4:AJ43">
    <cfRule type="expression" dxfId="35" priority="4" stopIfTrue="1">
      <formula>AND(($H4="アカマツ"),(#REF!&gt;=42))</formula>
    </cfRule>
  </conditionalFormatting>
  <conditionalFormatting sqref="AG4:AG43">
    <cfRule type="expression" dxfId="34" priority="3" stopIfTrue="1">
      <formula>AND(($H4&lt;&gt;"スギ"),($H4&lt;&gt;"ヒノキ"),($H4&lt;&gt;"アカマツ"),(#REF!&lt;12))</formula>
    </cfRule>
  </conditionalFormatting>
  <conditionalFormatting sqref="AH4:AH43">
    <cfRule type="expression" dxfId="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I13" sqref="I13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208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771</v>
      </c>
      <c r="B4" s="108" t="s">
        <v>56</v>
      </c>
      <c r="C4" s="108"/>
      <c r="D4" s="82">
        <v>32</v>
      </c>
      <c r="E4" s="82">
        <v>16</v>
      </c>
      <c r="F4" s="4">
        <f t="shared" ref="F4:F43" si="0">IF(D4&gt;0,IF(B4="スギ",P4,IF(B4="ヒノキ",U4,IF(B4="アカマツ",Z4,IF(B4="カラマツ",AF4,AJ4)))),"")</f>
        <v>0.57999999999999996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0.53</v>
      </c>
      <c r="L4" s="83">
        <f t="shared" ref="L4:L43" si="2">ROUND(10^(-5+0.73504+1.83346*LOG(D4)+1.06569*LOG(E4)),2)</f>
        <v>0.6</v>
      </c>
      <c r="M4" s="83">
        <f t="shared" ref="M4:M43" si="3">ROUND(10^(-5+0.71514+1.74357*LOG(D4)+1.17719*LOG(E4)),2)</f>
        <v>0.56999999999999995</v>
      </c>
      <c r="N4" s="83">
        <f t="shared" ref="N4:N43" si="4">ROUND(10^(-5+0.82956+1.76381*LOG(D4)+1.06412*LOG(E4)),2)</f>
        <v>0.57999999999999996</v>
      </c>
      <c r="O4" s="83">
        <f t="shared" ref="O4:O43" si="5">ROUND(10^(-5+0.88226+1.79204*LOG(D4)+0.99303*LOG(E4)),2)</f>
        <v>0.6</v>
      </c>
      <c r="P4" s="83">
        <f>HLOOKUP($D4,K$3:O$43,MATCH($A4,$A$3:$A$43,0),1)</f>
        <v>0.57999999999999996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0.54</v>
      </c>
      <c r="R4" s="83">
        <f t="shared" ref="R4:R43" si="7">ROUND(10^(1.905709*LOG(D4)+1.011385*LOG(E4)-4.293729),2)</f>
        <v>0.62</v>
      </c>
      <c r="S4" s="83">
        <f t="shared" ref="S4:S43" si="8">ROUND(10^(1.771888*LOG(D4)+1.138415*LOG(E4)-4.271259),2)</f>
        <v>0.57999999999999996</v>
      </c>
      <c r="T4" s="83">
        <f t="shared" ref="T4:T43" si="9">ROUND(10^(1.671519*LOG(D4)+1.363617*LOG(E4)-4.404407),2)</f>
        <v>0.56999999999999995</v>
      </c>
      <c r="U4" s="83">
        <f t="shared" ref="U4:U43" si="10">HLOOKUP($D4,Q$3:T$43,MATCH($A4,$A$3:$A$43,0),1)</f>
        <v>0.56999999999999995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0.65</v>
      </c>
      <c r="W4" s="83">
        <f t="shared" ref="W4:W43" si="12">ROUND(10^(-4.155639+1.847898*LOG(D4)+0.951955*LOG(E4)),2)</f>
        <v>0.59</v>
      </c>
      <c r="X4" s="83">
        <f t="shared" ref="X4:X43" si="13">ROUND(10^(-4.194535+1.804172*LOG(D4)+1.034248*LOG(E4)),2)</f>
        <v>0.57999999999999996</v>
      </c>
      <c r="Y4" s="83">
        <f t="shared" ref="Y4:Y43" si="14">ROUND(10^(-4.42347+2.006485*LOG(D4)+0.967757*LOG(E4)),2)</f>
        <v>0.57999999999999996</v>
      </c>
      <c r="Z4" s="83">
        <f t="shared" ref="Z4:Z43" si="15">HLOOKUP($D4,V$3:Y$43,MATCH($A4,$A$3:$A$43,0),1)</f>
        <v>0.57999999999999996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0.52</v>
      </c>
      <c r="AB4" s="83">
        <f t="shared" ref="AB4:AB43" si="17">ROUND(10^(1.979213*LOG(D4)+0.998347*LOG(E4)-4.369281),2)</f>
        <v>0.65</v>
      </c>
      <c r="AC4" s="83">
        <f t="shared" ref="AC4:AC43" si="18">ROUND(10^(1.904401*LOG(D4)+1.062478*LOG(E4)-4.348104),2)</f>
        <v>0.63</v>
      </c>
      <c r="AD4" s="83">
        <f t="shared" ref="AD4:AD43" si="19">ROUND(10^(1.640825*LOG(D4)+1.080387*LOG(E4)-3.976731),2)</f>
        <v>0.62</v>
      </c>
      <c r="AE4" s="83">
        <f t="shared" ref="AE4:AE43" si="20">ROUND(10^(1.90887*LOG(D4)+1.088002*LOG(E4)-4.431495),2)</f>
        <v>0.56000000000000005</v>
      </c>
      <c r="AF4" s="83">
        <f t="shared" ref="AF4:AF43" si="21">HLOOKUP($D4,AA$3:AE$43,MATCH($A4,$A$3:$A$43,0),1)</f>
        <v>0.62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83">
        <f t="shared" ref="AH4:AH43" si="23">ROUND(10^(1.93813902*LOG(D4)+0.96697002*LOG(E4)-4.32216295),2)</f>
        <v>0.56999999999999995</v>
      </c>
      <c r="AI4" s="83">
        <f t="shared" ref="AI4:AI43" si="24">ROUND(10^(1.82464098*LOG(D4)+0.97625989*LOG(E4)-4.15096808),2)</f>
        <v>0.59</v>
      </c>
      <c r="AJ4" s="83">
        <f t="shared" ref="AJ4:AJ43" si="25">HLOOKUP($D4,AG$3:AI$43,MATCH($A4,$A$3:$A$43,0),1)</f>
        <v>0.56999999999999995</v>
      </c>
    </row>
    <row r="5" spans="1:36" ht="12.95" customHeight="1" x14ac:dyDescent="0.15">
      <c r="A5" s="82">
        <v>772</v>
      </c>
      <c r="B5" s="108" t="s">
        <v>56</v>
      </c>
      <c r="C5" s="108"/>
      <c r="D5" s="82">
        <v>14</v>
      </c>
      <c r="E5" s="82">
        <v>10</v>
      </c>
      <c r="F5" s="4">
        <f t="shared" si="0"/>
        <v>0.08</v>
      </c>
      <c r="G5" s="5" t="s">
        <v>82</v>
      </c>
      <c r="H5" s="82" t="s">
        <v>65</v>
      </c>
      <c r="I5" s="5" t="s">
        <v>82</v>
      </c>
      <c r="J5" s="1" t="s">
        <v>15</v>
      </c>
      <c r="K5" s="83">
        <f t="shared" si="1"/>
        <v>0.08</v>
      </c>
      <c r="L5" s="83">
        <f t="shared" si="2"/>
        <v>0.08</v>
      </c>
      <c r="M5" s="83">
        <f t="shared" si="3"/>
        <v>0.08</v>
      </c>
      <c r="N5" s="83">
        <f t="shared" si="4"/>
        <v>0.08</v>
      </c>
      <c r="O5" s="83">
        <f t="shared" si="5"/>
        <v>0.08</v>
      </c>
      <c r="P5" s="83">
        <f t="shared" ref="P5:P43" si="26">HLOOKUP($D5,K$3:O$43,MATCH(A5,$A$3:$A$43,0),1)</f>
        <v>0.08</v>
      </c>
      <c r="Q5" s="83">
        <f t="shared" si="6"/>
        <v>0.08</v>
      </c>
      <c r="R5" s="83">
        <f t="shared" si="7"/>
        <v>0.08</v>
      </c>
      <c r="S5" s="83">
        <f t="shared" si="8"/>
        <v>0.08</v>
      </c>
      <c r="T5" s="83">
        <f t="shared" si="9"/>
        <v>7.0000000000000007E-2</v>
      </c>
      <c r="U5" s="83">
        <f t="shared" si="10"/>
        <v>0.08</v>
      </c>
      <c r="V5" s="83">
        <f t="shared" si="11"/>
        <v>0.08</v>
      </c>
      <c r="W5" s="83">
        <f t="shared" si="12"/>
        <v>0.08</v>
      </c>
      <c r="X5" s="83">
        <f t="shared" si="13"/>
        <v>0.08</v>
      </c>
      <c r="Y5" s="83">
        <f t="shared" si="14"/>
        <v>7.0000000000000007E-2</v>
      </c>
      <c r="Z5" s="83">
        <f t="shared" si="15"/>
        <v>0.08</v>
      </c>
      <c r="AA5" s="83">
        <f t="shared" si="16"/>
        <v>7.0000000000000007E-2</v>
      </c>
      <c r="AB5" s="83">
        <f t="shared" si="17"/>
        <v>0.08</v>
      </c>
      <c r="AC5" s="83">
        <f t="shared" si="18"/>
        <v>0.08</v>
      </c>
      <c r="AD5" s="83">
        <f t="shared" si="19"/>
        <v>0.1</v>
      </c>
      <c r="AE5" s="83">
        <f t="shared" si="20"/>
        <v>7.0000000000000007E-2</v>
      </c>
      <c r="AF5" s="83">
        <f t="shared" si="21"/>
        <v>0.08</v>
      </c>
      <c r="AG5" s="83">
        <f t="shared" si="22"/>
        <v>7.0000000000000007E-2</v>
      </c>
      <c r="AH5" s="83">
        <f t="shared" si="23"/>
        <v>7.0000000000000007E-2</v>
      </c>
      <c r="AI5" s="83">
        <f t="shared" si="24"/>
        <v>0.08</v>
      </c>
      <c r="AJ5" s="83">
        <f t="shared" si="25"/>
        <v>7.0000000000000007E-2</v>
      </c>
    </row>
    <row r="6" spans="1:36" ht="12.95" customHeight="1" x14ac:dyDescent="0.15">
      <c r="A6" s="82">
        <v>773</v>
      </c>
      <c r="B6" s="108" t="s">
        <v>56</v>
      </c>
      <c r="C6" s="108"/>
      <c r="D6" s="82">
        <v>20</v>
      </c>
      <c r="E6" s="82">
        <v>14</v>
      </c>
      <c r="F6" s="4">
        <f t="shared" si="0"/>
        <v>0.22</v>
      </c>
      <c r="G6" s="5"/>
      <c r="H6" s="82"/>
      <c r="I6" s="5"/>
      <c r="J6" s="1" t="s">
        <v>15</v>
      </c>
      <c r="K6" s="83">
        <f t="shared" si="1"/>
        <v>0.2</v>
      </c>
      <c r="L6" s="83">
        <f t="shared" si="2"/>
        <v>0.22</v>
      </c>
      <c r="M6" s="83">
        <f t="shared" si="3"/>
        <v>0.22</v>
      </c>
      <c r="N6" s="83">
        <f t="shared" si="4"/>
        <v>0.22</v>
      </c>
      <c r="O6" s="83">
        <f t="shared" si="5"/>
        <v>0.22</v>
      </c>
      <c r="P6" s="83">
        <f t="shared" si="26"/>
        <v>0.22</v>
      </c>
      <c r="Q6" s="83">
        <f t="shared" si="6"/>
        <v>0.2</v>
      </c>
      <c r="R6" s="83">
        <f t="shared" si="7"/>
        <v>0.22</v>
      </c>
      <c r="S6" s="83">
        <f t="shared" si="8"/>
        <v>0.22</v>
      </c>
      <c r="T6" s="83">
        <f t="shared" si="9"/>
        <v>0.22</v>
      </c>
      <c r="U6" s="83">
        <f t="shared" si="10"/>
        <v>0.22</v>
      </c>
      <c r="V6" s="83">
        <f t="shared" si="11"/>
        <v>0.23</v>
      </c>
      <c r="W6" s="83">
        <f t="shared" si="12"/>
        <v>0.22</v>
      </c>
      <c r="X6" s="83">
        <f t="shared" si="13"/>
        <v>0.22</v>
      </c>
      <c r="Y6" s="83">
        <f t="shared" si="14"/>
        <v>0.2</v>
      </c>
      <c r="Z6" s="83">
        <f t="shared" si="15"/>
        <v>0.22</v>
      </c>
      <c r="AA6" s="83">
        <f t="shared" si="16"/>
        <v>0.2</v>
      </c>
      <c r="AB6" s="83">
        <f t="shared" si="17"/>
        <v>0.22</v>
      </c>
      <c r="AC6" s="83">
        <f t="shared" si="18"/>
        <v>0.22</v>
      </c>
      <c r="AD6" s="83">
        <f t="shared" si="19"/>
        <v>0.25</v>
      </c>
      <c r="AE6" s="83">
        <f t="shared" si="20"/>
        <v>0.2</v>
      </c>
      <c r="AF6" s="83">
        <f t="shared" si="21"/>
        <v>0.22</v>
      </c>
      <c r="AG6" s="83">
        <f t="shared" si="22"/>
        <v>0.2</v>
      </c>
      <c r="AH6" s="83">
        <f t="shared" si="23"/>
        <v>0.2</v>
      </c>
      <c r="AI6" s="83">
        <f t="shared" si="24"/>
        <v>0.22</v>
      </c>
      <c r="AJ6" s="83">
        <f t="shared" si="25"/>
        <v>0.2</v>
      </c>
    </row>
    <row r="7" spans="1:36" ht="12.95" customHeight="1" x14ac:dyDescent="0.15">
      <c r="A7" s="82">
        <v>774</v>
      </c>
      <c r="B7" s="108" t="s">
        <v>56</v>
      </c>
      <c r="C7" s="108"/>
      <c r="D7" s="82">
        <v>10</v>
      </c>
      <c r="E7" s="82">
        <v>11</v>
      </c>
      <c r="F7" s="4">
        <f t="shared" si="0"/>
        <v>0.05</v>
      </c>
      <c r="G7" s="5" t="s">
        <v>72</v>
      </c>
      <c r="H7" s="82" t="s">
        <v>65</v>
      </c>
      <c r="I7" s="5" t="s">
        <v>72</v>
      </c>
      <c r="J7" s="1" t="s">
        <v>15</v>
      </c>
      <c r="K7" s="83">
        <f t="shared" si="1"/>
        <v>0.05</v>
      </c>
      <c r="L7" s="83">
        <f t="shared" si="2"/>
        <v>0.05</v>
      </c>
      <c r="M7" s="83">
        <f t="shared" si="3"/>
        <v>0.05</v>
      </c>
      <c r="N7" s="83">
        <f t="shared" si="4"/>
        <v>0.05</v>
      </c>
      <c r="O7" s="83">
        <f t="shared" si="5"/>
        <v>0.05</v>
      </c>
      <c r="P7" s="83">
        <f t="shared" si="26"/>
        <v>0.05</v>
      </c>
      <c r="Q7" s="83">
        <f t="shared" si="6"/>
        <v>0.05</v>
      </c>
      <c r="R7" s="83">
        <f t="shared" si="7"/>
        <v>0.05</v>
      </c>
      <c r="S7" s="83">
        <f t="shared" si="8"/>
        <v>0.05</v>
      </c>
      <c r="T7" s="83">
        <f t="shared" si="9"/>
        <v>0.05</v>
      </c>
      <c r="U7" s="83">
        <f t="shared" si="10"/>
        <v>0.05</v>
      </c>
      <c r="V7" s="83">
        <f t="shared" si="11"/>
        <v>0.05</v>
      </c>
      <c r="W7" s="83">
        <f t="shared" si="12"/>
        <v>0.05</v>
      </c>
      <c r="X7" s="83">
        <f t="shared" si="13"/>
        <v>0.05</v>
      </c>
      <c r="Y7" s="83">
        <f t="shared" si="14"/>
        <v>0.04</v>
      </c>
      <c r="Z7" s="83">
        <f t="shared" si="15"/>
        <v>0.05</v>
      </c>
      <c r="AA7" s="83">
        <f t="shared" si="16"/>
        <v>0.04</v>
      </c>
      <c r="AB7" s="83">
        <f t="shared" si="17"/>
        <v>0.04</v>
      </c>
      <c r="AC7" s="83">
        <f t="shared" si="18"/>
        <v>0.05</v>
      </c>
      <c r="AD7" s="83">
        <f t="shared" si="19"/>
        <v>0.06</v>
      </c>
      <c r="AE7" s="83">
        <f t="shared" si="20"/>
        <v>0.04</v>
      </c>
      <c r="AF7" s="83">
        <f t="shared" si="21"/>
        <v>0.04</v>
      </c>
      <c r="AG7" s="83">
        <f t="shared" si="22"/>
        <v>0.04</v>
      </c>
      <c r="AH7" s="83">
        <f t="shared" si="23"/>
        <v>0.04</v>
      </c>
      <c r="AI7" s="83">
        <f t="shared" si="24"/>
        <v>0.05</v>
      </c>
      <c r="AJ7" s="83">
        <f t="shared" si="25"/>
        <v>0.04</v>
      </c>
    </row>
    <row r="8" spans="1:36" ht="12.95" customHeight="1" x14ac:dyDescent="0.15">
      <c r="A8" s="82">
        <v>775</v>
      </c>
      <c r="B8" s="108" t="s">
        <v>56</v>
      </c>
      <c r="C8" s="108"/>
      <c r="D8" s="82">
        <v>22</v>
      </c>
      <c r="E8" s="82">
        <v>15</v>
      </c>
      <c r="F8" s="4">
        <f t="shared" si="0"/>
        <v>0.28000000000000003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0.26</v>
      </c>
      <c r="L8" s="83">
        <f t="shared" si="2"/>
        <v>0.28000000000000003</v>
      </c>
      <c r="M8" s="83">
        <f t="shared" si="3"/>
        <v>0.28000000000000003</v>
      </c>
      <c r="N8" s="83">
        <f t="shared" si="4"/>
        <v>0.28000000000000003</v>
      </c>
      <c r="O8" s="83">
        <f t="shared" si="5"/>
        <v>0.28999999999999998</v>
      </c>
      <c r="P8" s="83">
        <f t="shared" si="26"/>
        <v>0.28000000000000003</v>
      </c>
      <c r="Q8" s="83">
        <f t="shared" si="6"/>
        <v>0.26</v>
      </c>
      <c r="R8" s="83">
        <f t="shared" si="7"/>
        <v>0.28000000000000003</v>
      </c>
      <c r="S8" s="83">
        <f t="shared" si="8"/>
        <v>0.28000000000000003</v>
      </c>
      <c r="T8" s="83">
        <f t="shared" si="9"/>
        <v>0.28000000000000003</v>
      </c>
      <c r="U8" s="83">
        <f t="shared" si="10"/>
        <v>0.28000000000000003</v>
      </c>
      <c r="V8" s="83">
        <f t="shared" si="11"/>
        <v>0.3</v>
      </c>
      <c r="W8" s="83">
        <f t="shared" si="12"/>
        <v>0.28000000000000003</v>
      </c>
      <c r="X8" s="83">
        <f t="shared" si="13"/>
        <v>0.28000000000000003</v>
      </c>
      <c r="Y8" s="83">
        <f t="shared" si="14"/>
        <v>0.26</v>
      </c>
      <c r="Z8" s="83">
        <f t="shared" si="15"/>
        <v>0.28000000000000003</v>
      </c>
      <c r="AA8" s="83">
        <f t="shared" si="16"/>
        <v>0.25</v>
      </c>
      <c r="AB8" s="83">
        <f t="shared" si="17"/>
        <v>0.28999999999999998</v>
      </c>
      <c r="AC8" s="83">
        <f t="shared" si="18"/>
        <v>0.28999999999999998</v>
      </c>
      <c r="AD8" s="83">
        <f t="shared" si="19"/>
        <v>0.31</v>
      </c>
      <c r="AE8" s="83">
        <f t="shared" si="20"/>
        <v>0.26</v>
      </c>
      <c r="AF8" s="83">
        <f t="shared" si="21"/>
        <v>0.28999999999999998</v>
      </c>
      <c r="AG8" s="83">
        <f t="shared" si="22"/>
        <v>0.25</v>
      </c>
      <c r="AH8" s="83">
        <f t="shared" si="23"/>
        <v>0.26</v>
      </c>
      <c r="AI8" s="83">
        <f t="shared" si="24"/>
        <v>0.28000000000000003</v>
      </c>
      <c r="AJ8" s="83">
        <f t="shared" si="25"/>
        <v>0.26</v>
      </c>
    </row>
    <row r="9" spans="1:36" ht="12.95" customHeight="1" x14ac:dyDescent="0.15">
      <c r="A9" s="82">
        <v>776</v>
      </c>
      <c r="B9" s="108" t="s">
        <v>56</v>
      </c>
      <c r="C9" s="108"/>
      <c r="D9" s="82">
        <v>16</v>
      </c>
      <c r="E9" s="82">
        <v>14</v>
      </c>
      <c r="F9" s="4">
        <f t="shared" si="0"/>
        <v>0.14000000000000001</v>
      </c>
      <c r="G9" s="5"/>
      <c r="H9" s="82"/>
      <c r="I9" s="5"/>
      <c r="J9" s="1" t="s">
        <v>15</v>
      </c>
      <c r="K9" s="83">
        <f t="shared" si="1"/>
        <v>0.14000000000000001</v>
      </c>
      <c r="L9" s="83">
        <f t="shared" si="2"/>
        <v>0.15</v>
      </c>
      <c r="M9" s="83">
        <f t="shared" si="3"/>
        <v>0.15</v>
      </c>
      <c r="N9" s="83">
        <f t="shared" si="4"/>
        <v>0.15</v>
      </c>
      <c r="O9" s="83">
        <f t="shared" si="5"/>
        <v>0.15</v>
      </c>
      <c r="P9" s="83">
        <f t="shared" si="26"/>
        <v>0.15</v>
      </c>
      <c r="Q9" s="83">
        <f t="shared" si="6"/>
        <v>0.14000000000000001</v>
      </c>
      <c r="R9" s="83">
        <f t="shared" si="7"/>
        <v>0.14000000000000001</v>
      </c>
      <c r="S9" s="83">
        <f t="shared" si="8"/>
        <v>0.15</v>
      </c>
      <c r="T9" s="83">
        <f t="shared" si="9"/>
        <v>0.15</v>
      </c>
      <c r="U9" s="83">
        <f t="shared" si="10"/>
        <v>0.14000000000000001</v>
      </c>
      <c r="V9" s="83">
        <f t="shared" si="11"/>
        <v>0.15</v>
      </c>
      <c r="W9" s="83">
        <f t="shared" si="12"/>
        <v>0.14000000000000001</v>
      </c>
      <c r="X9" s="83">
        <f t="shared" si="13"/>
        <v>0.15</v>
      </c>
      <c r="Y9" s="83">
        <f t="shared" si="14"/>
        <v>0.13</v>
      </c>
      <c r="Z9" s="83">
        <f t="shared" si="15"/>
        <v>0.14000000000000001</v>
      </c>
      <c r="AA9" s="83">
        <f t="shared" si="16"/>
        <v>0.13</v>
      </c>
      <c r="AB9" s="83">
        <f t="shared" si="17"/>
        <v>0.14000000000000001</v>
      </c>
      <c r="AC9" s="83">
        <f t="shared" si="18"/>
        <v>0.15</v>
      </c>
      <c r="AD9" s="83">
        <f t="shared" si="19"/>
        <v>0.17</v>
      </c>
      <c r="AE9" s="83">
        <f t="shared" si="20"/>
        <v>0.13</v>
      </c>
      <c r="AF9" s="83">
        <f t="shared" si="21"/>
        <v>0.14000000000000001</v>
      </c>
      <c r="AG9" s="83">
        <f t="shared" si="22"/>
        <v>0.13</v>
      </c>
      <c r="AH9" s="83">
        <f t="shared" si="23"/>
        <v>0.13</v>
      </c>
      <c r="AI9" s="83">
        <f t="shared" si="24"/>
        <v>0.15</v>
      </c>
      <c r="AJ9" s="83">
        <f t="shared" si="25"/>
        <v>0.13</v>
      </c>
    </row>
    <row r="10" spans="1:36" ht="12.95" customHeight="1" x14ac:dyDescent="0.15">
      <c r="A10" s="82">
        <v>777</v>
      </c>
      <c r="B10" s="108" t="s">
        <v>56</v>
      </c>
      <c r="C10" s="108"/>
      <c r="D10" s="82">
        <v>18</v>
      </c>
      <c r="E10" s="82">
        <v>15</v>
      </c>
      <c r="F10" s="4">
        <f t="shared" si="0"/>
        <v>0.19</v>
      </c>
      <c r="G10" s="5"/>
      <c r="H10" s="82"/>
      <c r="I10" s="5"/>
      <c r="J10" s="1" t="s">
        <v>15</v>
      </c>
      <c r="K10" s="83">
        <f t="shared" si="1"/>
        <v>0.18</v>
      </c>
      <c r="L10" s="83">
        <f t="shared" si="2"/>
        <v>0.19</v>
      </c>
      <c r="M10" s="83">
        <f t="shared" si="3"/>
        <v>0.19</v>
      </c>
      <c r="N10" s="83">
        <f t="shared" si="4"/>
        <v>0.2</v>
      </c>
      <c r="O10" s="83">
        <f t="shared" si="5"/>
        <v>0.2</v>
      </c>
      <c r="P10" s="83">
        <f t="shared" si="26"/>
        <v>0.19</v>
      </c>
      <c r="Q10" s="83">
        <f t="shared" si="6"/>
        <v>0.18</v>
      </c>
      <c r="R10" s="83">
        <f t="shared" si="7"/>
        <v>0.19</v>
      </c>
      <c r="S10" s="83">
        <f t="shared" si="8"/>
        <v>0.2</v>
      </c>
      <c r="T10" s="83">
        <f t="shared" si="9"/>
        <v>0.2</v>
      </c>
      <c r="U10" s="83">
        <f t="shared" si="10"/>
        <v>0.19</v>
      </c>
      <c r="V10" s="83">
        <f t="shared" si="11"/>
        <v>0.2</v>
      </c>
      <c r="W10" s="83">
        <f t="shared" si="12"/>
        <v>0.19</v>
      </c>
      <c r="X10" s="83">
        <f t="shared" si="13"/>
        <v>0.19</v>
      </c>
      <c r="Y10" s="83">
        <f t="shared" si="14"/>
        <v>0.17</v>
      </c>
      <c r="Z10" s="83">
        <f t="shared" si="15"/>
        <v>0.19</v>
      </c>
      <c r="AA10" s="83">
        <f t="shared" si="16"/>
        <v>0.17</v>
      </c>
      <c r="AB10" s="83">
        <f t="shared" si="17"/>
        <v>0.19</v>
      </c>
      <c r="AC10" s="83">
        <f t="shared" si="18"/>
        <v>0.2</v>
      </c>
      <c r="AD10" s="83">
        <f t="shared" si="19"/>
        <v>0.23</v>
      </c>
      <c r="AE10" s="83">
        <f t="shared" si="20"/>
        <v>0.18</v>
      </c>
      <c r="AF10" s="83">
        <f t="shared" si="21"/>
        <v>0.19</v>
      </c>
      <c r="AG10" s="83">
        <f t="shared" si="22"/>
        <v>0.17</v>
      </c>
      <c r="AH10" s="83">
        <f t="shared" si="23"/>
        <v>0.18</v>
      </c>
      <c r="AI10" s="83">
        <f t="shared" si="24"/>
        <v>0.19</v>
      </c>
      <c r="AJ10" s="83">
        <f t="shared" si="25"/>
        <v>0.18</v>
      </c>
    </row>
    <row r="11" spans="1:36" ht="12.95" customHeight="1" x14ac:dyDescent="0.15">
      <c r="A11" s="82">
        <v>778</v>
      </c>
      <c r="B11" s="108" t="s">
        <v>56</v>
      </c>
      <c r="C11" s="108"/>
      <c r="D11" s="82">
        <v>24</v>
      </c>
      <c r="E11" s="82">
        <v>16</v>
      </c>
      <c r="F11" s="4">
        <f t="shared" si="0"/>
        <v>0.35</v>
      </c>
      <c r="G11" s="5"/>
      <c r="H11" s="82"/>
      <c r="I11" s="5"/>
      <c r="J11" s="1" t="s">
        <v>15</v>
      </c>
      <c r="K11" s="83">
        <f t="shared" si="1"/>
        <v>0.32</v>
      </c>
      <c r="L11" s="83">
        <f t="shared" si="2"/>
        <v>0.35</v>
      </c>
      <c r="M11" s="83">
        <f t="shared" si="3"/>
        <v>0.35</v>
      </c>
      <c r="N11" s="83">
        <f t="shared" si="4"/>
        <v>0.35</v>
      </c>
      <c r="O11" s="83">
        <f t="shared" si="5"/>
        <v>0.36</v>
      </c>
      <c r="P11" s="83">
        <f t="shared" si="26"/>
        <v>0.35</v>
      </c>
      <c r="Q11" s="83">
        <f t="shared" si="6"/>
        <v>0.32</v>
      </c>
      <c r="R11" s="83">
        <f t="shared" si="7"/>
        <v>0.36</v>
      </c>
      <c r="S11" s="83">
        <f t="shared" si="8"/>
        <v>0.35</v>
      </c>
      <c r="T11" s="83">
        <f t="shared" si="9"/>
        <v>0.35</v>
      </c>
      <c r="U11" s="83">
        <f t="shared" si="10"/>
        <v>0.35</v>
      </c>
      <c r="V11" s="83">
        <f t="shared" si="11"/>
        <v>0.37</v>
      </c>
      <c r="W11" s="83">
        <f t="shared" si="12"/>
        <v>0.35</v>
      </c>
      <c r="X11" s="83">
        <f t="shared" si="13"/>
        <v>0.35</v>
      </c>
      <c r="Y11" s="83">
        <f t="shared" si="14"/>
        <v>0.32</v>
      </c>
      <c r="Z11" s="83">
        <f t="shared" si="15"/>
        <v>0.35</v>
      </c>
      <c r="AA11" s="83">
        <f t="shared" si="16"/>
        <v>0.31</v>
      </c>
      <c r="AB11" s="83">
        <f t="shared" si="17"/>
        <v>0.37</v>
      </c>
      <c r="AC11" s="83">
        <f t="shared" si="18"/>
        <v>0.36</v>
      </c>
      <c r="AD11" s="83">
        <f t="shared" si="19"/>
        <v>0.39</v>
      </c>
      <c r="AE11" s="83">
        <f t="shared" si="20"/>
        <v>0.33</v>
      </c>
      <c r="AF11" s="83">
        <f t="shared" si="21"/>
        <v>0.36</v>
      </c>
      <c r="AG11" s="83">
        <f t="shared" si="22"/>
        <v>0.31</v>
      </c>
      <c r="AH11" s="83">
        <f t="shared" si="23"/>
        <v>0.33</v>
      </c>
      <c r="AI11" s="83">
        <f t="shared" si="24"/>
        <v>0.35</v>
      </c>
      <c r="AJ11" s="83">
        <f t="shared" si="25"/>
        <v>0.33</v>
      </c>
    </row>
    <row r="12" spans="1:36" ht="12.95" customHeight="1" x14ac:dyDescent="0.15">
      <c r="A12" s="82">
        <v>779</v>
      </c>
      <c r="B12" s="108" t="s">
        <v>56</v>
      </c>
      <c r="C12" s="108"/>
      <c r="D12" s="82">
        <v>14</v>
      </c>
      <c r="E12" s="82">
        <v>13</v>
      </c>
      <c r="F12" s="4">
        <f t="shared" si="0"/>
        <v>0.11</v>
      </c>
      <c r="G12" s="5"/>
      <c r="H12" s="82" t="s">
        <v>65</v>
      </c>
      <c r="I12" s="5" t="s">
        <v>299</v>
      </c>
      <c r="J12" s="1" t="s">
        <v>15</v>
      </c>
      <c r="K12" s="83">
        <f t="shared" si="1"/>
        <v>0.1</v>
      </c>
      <c r="L12" s="83">
        <f t="shared" si="2"/>
        <v>0.11</v>
      </c>
      <c r="M12" s="83">
        <f t="shared" si="3"/>
        <v>0.11</v>
      </c>
      <c r="N12" s="83">
        <f t="shared" si="4"/>
        <v>0.11</v>
      </c>
      <c r="O12" s="83">
        <f t="shared" si="5"/>
        <v>0.11</v>
      </c>
      <c r="P12" s="83">
        <f t="shared" si="26"/>
        <v>0.11</v>
      </c>
      <c r="Q12" s="83">
        <f t="shared" si="6"/>
        <v>0.1</v>
      </c>
      <c r="R12" s="83">
        <f t="shared" si="7"/>
        <v>0.1</v>
      </c>
      <c r="S12" s="83">
        <f t="shared" si="8"/>
        <v>0.11</v>
      </c>
      <c r="T12" s="83">
        <f t="shared" si="9"/>
        <v>0.11</v>
      </c>
      <c r="U12" s="83">
        <f t="shared" si="10"/>
        <v>0.1</v>
      </c>
      <c r="V12" s="83">
        <f t="shared" si="11"/>
        <v>0.11</v>
      </c>
      <c r="W12" s="83">
        <f t="shared" si="12"/>
        <v>0.11</v>
      </c>
      <c r="X12" s="83">
        <f t="shared" si="13"/>
        <v>0.11</v>
      </c>
      <c r="Y12" s="83">
        <f t="shared" si="14"/>
        <v>0.09</v>
      </c>
      <c r="Z12" s="83">
        <f t="shared" si="15"/>
        <v>0.11</v>
      </c>
      <c r="AA12" s="83">
        <f t="shared" si="16"/>
        <v>0.1</v>
      </c>
      <c r="AB12" s="83">
        <f t="shared" si="17"/>
        <v>0.1</v>
      </c>
      <c r="AC12" s="83">
        <f t="shared" si="18"/>
        <v>0.1</v>
      </c>
      <c r="AD12" s="83">
        <f t="shared" si="19"/>
        <v>0.13</v>
      </c>
      <c r="AE12" s="83">
        <f t="shared" si="20"/>
        <v>0.09</v>
      </c>
      <c r="AF12" s="83">
        <f t="shared" si="21"/>
        <v>0.1</v>
      </c>
      <c r="AG12" s="83">
        <f t="shared" si="22"/>
        <v>0.09</v>
      </c>
      <c r="AH12" s="83">
        <f t="shared" si="23"/>
        <v>0.09</v>
      </c>
      <c r="AI12" s="83">
        <f t="shared" si="24"/>
        <v>0.11</v>
      </c>
      <c r="AJ12" s="83">
        <f t="shared" si="25"/>
        <v>0.09</v>
      </c>
    </row>
    <row r="13" spans="1:36" ht="12.95" customHeight="1" x14ac:dyDescent="0.15">
      <c r="A13" s="82">
        <v>780</v>
      </c>
      <c r="B13" s="108" t="s">
        <v>56</v>
      </c>
      <c r="C13" s="108"/>
      <c r="D13" s="82">
        <v>20</v>
      </c>
      <c r="E13" s="82">
        <v>14</v>
      </c>
      <c r="F13" s="4">
        <f t="shared" si="0"/>
        <v>0.22</v>
      </c>
      <c r="G13" s="5"/>
      <c r="H13" s="82"/>
      <c r="I13" s="5"/>
      <c r="J13" s="1" t="s">
        <v>15</v>
      </c>
      <c r="K13" s="83">
        <f t="shared" si="1"/>
        <v>0.2</v>
      </c>
      <c r="L13" s="83">
        <f t="shared" si="2"/>
        <v>0.22</v>
      </c>
      <c r="M13" s="83">
        <f t="shared" si="3"/>
        <v>0.22</v>
      </c>
      <c r="N13" s="83">
        <f t="shared" si="4"/>
        <v>0.22</v>
      </c>
      <c r="O13" s="83">
        <f t="shared" si="5"/>
        <v>0.22</v>
      </c>
      <c r="P13" s="83">
        <f t="shared" si="26"/>
        <v>0.22</v>
      </c>
      <c r="Q13" s="83">
        <f t="shared" si="6"/>
        <v>0.2</v>
      </c>
      <c r="R13" s="83">
        <f t="shared" si="7"/>
        <v>0.22</v>
      </c>
      <c r="S13" s="83">
        <f t="shared" si="8"/>
        <v>0.22</v>
      </c>
      <c r="T13" s="83">
        <f t="shared" si="9"/>
        <v>0.22</v>
      </c>
      <c r="U13" s="83">
        <f t="shared" si="10"/>
        <v>0.22</v>
      </c>
      <c r="V13" s="83">
        <f t="shared" si="11"/>
        <v>0.23</v>
      </c>
      <c r="W13" s="83">
        <f t="shared" si="12"/>
        <v>0.22</v>
      </c>
      <c r="X13" s="83">
        <f t="shared" si="13"/>
        <v>0.22</v>
      </c>
      <c r="Y13" s="83">
        <f t="shared" si="14"/>
        <v>0.2</v>
      </c>
      <c r="Z13" s="83">
        <f t="shared" si="15"/>
        <v>0.22</v>
      </c>
      <c r="AA13" s="83">
        <f t="shared" si="16"/>
        <v>0.2</v>
      </c>
      <c r="AB13" s="83">
        <f t="shared" si="17"/>
        <v>0.22</v>
      </c>
      <c r="AC13" s="83">
        <f t="shared" si="18"/>
        <v>0.22</v>
      </c>
      <c r="AD13" s="83">
        <f t="shared" si="19"/>
        <v>0.25</v>
      </c>
      <c r="AE13" s="83">
        <f t="shared" si="20"/>
        <v>0.2</v>
      </c>
      <c r="AF13" s="83">
        <f t="shared" si="21"/>
        <v>0.22</v>
      </c>
      <c r="AG13" s="83">
        <f t="shared" si="22"/>
        <v>0.2</v>
      </c>
      <c r="AH13" s="83">
        <f t="shared" si="23"/>
        <v>0.2</v>
      </c>
      <c r="AI13" s="83">
        <f t="shared" si="24"/>
        <v>0.22</v>
      </c>
      <c r="AJ13" s="83">
        <f t="shared" si="25"/>
        <v>0.2</v>
      </c>
    </row>
    <row r="14" spans="1:36" ht="12.95" customHeight="1" x14ac:dyDescent="0.15">
      <c r="A14" s="82">
        <v>781</v>
      </c>
      <c r="B14" s="108" t="s">
        <v>56</v>
      </c>
      <c r="C14" s="108"/>
      <c r="D14" s="82">
        <v>16</v>
      </c>
      <c r="E14" s="82">
        <v>12</v>
      </c>
      <c r="F14" s="4">
        <f t="shared" si="0"/>
        <v>0.12</v>
      </c>
      <c r="G14" s="5"/>
      <c r="H14" s="82"/>
      <c r="I14" s="5"/>
      <c r="J14" s="1" t="s">
        <v>15</v>
      </c>
      <c r="K14" s="83">
        <f t="shared" si="1"/>
        <v>0.12</v>
      </c>
      <c r="L14" s="83">
        <f t="shared" si="2"/>
        <v>0.12</v>
      </c>
      <c r="M14" s="83">
        <f t="shared" si="3"/>
        <v>0.12</v>
      </c>
      <c r="N14" s="83">
        <f t="shared" si="4"/>
        <v>0.13</v>
      </c>
      <c r="O14" s="83">
        <f t="shared" si="5"/>
        <v>0.13</v>
      </c>
      <c r="P14" s="83">
        <f t="shared" si="26"/>
        <v>0.12</v>
      </c>
      <c r="Q14" s="83">
        <f t="shared" si="6"/>
        <v>0.12</v>
      </c>
      <c r="R14" s="83">
        <f t="shared" si="7"/>
        <v>0.12</v>
      </c>
      <c r="S14" s="83">
        <f t="shared" si="8"/>
        <v>0.12</v>
      </c>
      <c r="T14" s="83">
        <f t="shared" si="9"/>
        <v>0.12</v>
      </c>
      <c r="U14" s="83">
        <f t="shared" si="10"/>
        <v>0.12</v>
      </c>
      <c r="V14" s="83">
        <f t="shared" si="11"/>
        <v>0.13</v>
      </c>
      <c r="W14" s="83">
        <f t="shared" si="12"/>
        <v>0.12</v>
      </c>
      <c r="X14" s="83">
        <f t="shared" si="13"/>
        <v>0.12</v>
      </c>
      <c r="Y14" s="83">
        <f t="shared" si="14"/>
        <v>0.11</v>
      </c>
      <c r="Z14" s="83">
        <f t="shared" si="15"/>
        <v>0.12</v>
      </c>
      <c r="AA14" s="83">
        <f t="shared" si="16"/>
        <v>0.11</v>
      </c>
      <c r="AB14" s="83">
        <f t="shared" si="17"/>
        <v>0.12</v>
      </c>
      <c r="AC14" s="83">
        <f t="shared" si="18"/>
        <v>0.12</v>
      </c>
      <c r="AD14" s="83">
        <f t="shared" si="19"/>
        <v>0.15</v>
      </c>
      <c r="AE14" s="83">
        <f t="shared" si="20"/>
        <v>0.11</v>
      </c>
      <c r="AF14" s="83">
        <f t="shared" si="21"/>
        <v>0.12</v>
      </c>
      <c r="AG14" s="83">
        <f t="shared" si="22"/>
        <v>0.11</v>
      </c>
      <c r="AH14" s="83">
        <f t="shared" si="23"/>
        <v>0.11</v>
      </c>
      <c r="AI14" s="83">
        <f t="shared" si="24"/>
        <v>0.13</v>
      </c>
      <c r="AJ14" s="83">
        <f t="shared" si="25"/>
        <v>0.11</v>
      </c>
    </row>
    <row r="15" spans="1:36" ht="12.95" customHeight="1" x14ac:dyDescent="0.15">
      <c r="A15" s="82">
        <v>782</v>
      </c>
      <c r="B15" s="108" t="s">
        <v>56</v>
      </c>
      <c r="C15" s="108"/>
      <c r="D15" s="82">
        <v>14</v>
      </c>
      <c r="E15" s="82">
        <v>12</v>
      </c>
      <c r="F15" s="4">
        <f t="shared" si="0"/>
        <v>0.1</v>
      </c>
      <c r="G15" s="82" t="s">
        <v>62</v>
      </c>
      <c r="H15" s="82" t="s">
        <v>65</v>
      </c>
      <c r="I15" s="106" t="s">
        <v>62</v>
      </c>
      <c r="J15" s="1" t="s">
        <v>15</v>
      </c>
      <c r="K15" s="83">
        <f t="shared" si="1"/>
        <v>0.09</v>
      </c>
      <c r="L15" s="83">
        <f t="shared" si="2"/>
        <v>0.1</v>
      </c>
      <c r="M15" s="83">
        <f t="shared" si="3"/>
        <v>0.1</v>
      </c>
      <c r="N15" s="83">
        <f t="shared" si="4"/>
        <v>0.1</v>
      </c>
      <c r="O15" s="83">
        <f t="shared" si="5"/>
        <v>0.1</v>
      </c>
      <c r="P15" s="83">
        <f t="shared" si="26"/>
        <v>0.1</v>
      </c>
      <c r="Q15" s="83">
        <f t="shared" si="6"/>
        <v>0.09</v>
      </c>
      <c r="R15" s="83">
        <f t="shared" si="7"/>
        <v>0.1</v>
      </c>
      <c r="S15" s="83">
        <f t="shared" si="8"/>
        <v>0.1</v>
      </c>
      <c r="T15" s="83">
        <f t="shared" si="9"/>
        <v>0.1</v>
      </c>
      <c r="U15" s="83">
        <f t="shared" si="10"/>
        <v>0.1</v>
      </c>
      <c r="V15" s="83">
        <f t="shared" si="11"/>
        <v>0.1</v>
      </c>
      <c r="W15" s="83">
        <f t="shared" si="12"/>
        <v>0.1</v>
      </c>
      <c r="X15" s="83">
        <f t="shared" si="13"/>
        <v>0.1</v>
      </c>
      <c r="Y15" s="83">
        <f t="shared" si="14"/>
        <v>0.08</v>
      </c>
      <c r="Z15" s="83">
        <f t="shared" si="15"/>
        <v>0.1</v>
      </c>
      <c r="AA15" s="83">
        <f t="shared" si="16"/>
        <v>0.09</v>
      </c>
      <c r="AB15" s="83">
        <f t="shared" si="17"/>
        <v>0.09</v>
      </c>
      <c r="AC15" s="83">
        <f t="shared" si="18"/>
        <v>0.1</v>
      </c>
      <c r="AD15" s="83">
        <f t="shared" si="19"/>
        <v>0.12</v>
      </c>
      <c r="AE15" s="83">
        <f t="shared" si="20"/>
        <v>0.09</v>
      </c>
      <c r="AF15" s="83">
        <f t="shared" si="21"/>
        <v>0.09</v>
      </c>
      <c r="AG15" s="83">
        <f t="shared" si="22"/>
        <v>0.09</v>
      </c>
      <c r="AH15" s="83">
        <f t="shared" si="23"/>
        <v>0.09</v>
      </c>
      <c r="AI15" s="83">
        <f t="shared" si="24"/>
        <v>0.1</v>
      </c>
      <c r="AJ15" s="83">
        <f t="shared" si="25"/>
        <v>0.09</v>
      </c>
    </row>
    <row r="16" spans="1:36" ht="12.95" customHeight="1" x14ac:dyDescent="0.15">
      <c r="A16" s="82">
        <v>783</v>
      </c>
      <c r="B16" s="108" t="s">
        <v>56</v>
      </c>
      <c r="C16" s="108"/>
      <c r="D16" s="82">
        <v>14</v>
      </c>
      <c r="E16" s="82">
        <v>11</v>
      </c>
      <c r="F16" s="4">
        <f t="shared" si="0"/>
        <v>0.09</v>
      </c>
      <c r="G16" s="5"/>
      <c r="H16" s="82"/>
      <c r="I16" s="82"/>
      <c r="J16" s="1" t="s">
        <v>15</v>
      </c>
      <c r="K16" s="83">
        <f t="shared" si="1"/>
        <v>0.09</v>
      </c>
      <c r="L16" s="83">
        <f t="shared" si="2"/>
        <v>0.09</v>
      </c>
      <c r="M16" s="83">
        <f t="shared" si="3"/>
        <v>0.09</v>
      </c>
      <c r="N16" s="83">
        <f t="shared" si="4"/>
        <v>0.09</v>
      </c>
      <c r="O16" s="83">
        <f t="shared" si="5"/>
        <v>0.09</v>
      </c>
      <c r="P16" s="83">
        <f t="shared" si="26"/>
        <v>0.09</v>
      </c>
      <c r="Q16" s="83">
        <f t="shared" si="6"/>
        <v>0.08</v>
      </c>
      <c r="R16" s="83">
        <f t="shared" si="7"/>
        <v>0.09</v>
      </c>
      <c r="S16" s="83">
        <f t="shared" si="8"/>
        <v>0.09</v>
      </c>
      <c r="T16" s="83">
        <f t="shared" si="9"/>
        <v>0.09</v>
      </c>
      <c r="U16" s="83">
        <f t="shared" si="10"/>
        <v>0.09</v>
      </c>
      <c r="V16" s="83">
        <f t="shared" si="11"/>
        <v>0.09</v>
      </c>
      <c r="W16" s="83">
        <f t="shared" si="12"/>
        <v>0.09</v>
      </c>
      <c r="X16" s="83">
        <f t="shared" si="13"/>
        <v>0.09</v>
      </c>
      <c r="Y16" s="83">
        <f t="shared" si="14"/>
        <v>0.08</v>
      </c>
      <c r="Z16" s="83">
        <f t="shared" si="15"/>
        <v>0.09</v>
      </c>
      <c r="AA16" s="83">
        <f t="shared" si="16"/>
        <v>0.08</v>
      </c>
      <c r="AB16" s="83">
        <f t="shared" si="17"/>
        <v>0.09</v>
      </c>
      <c r="AC16" s="83">
        <f t="shared" si="18"/>
        <v>0.09</v>
      </c>
      <c r="AD16" s="83">
        <f t="shared" si="19"/>
        <v>0.11</v>
      </c>
      <c r="AE16" s="83">
        <f t="shared" si="20"/>
        <v>0.08</v>
      </c>
      <c r="AF16" s="83">
        <f t="shared" si="21"/>
        <v>0.09</v>
      </c>
      <c r="AG16" s="83">
        <f t="shared" si="22"/>
        <v>0.08</v>
      </c>
      <c r="AH16" s="83">
        <f t="shared" si="23"/>
        <v>0.08</v>
      </c>
      <c r="AI16" s="83">
        <f t="shared" si="24"/>
        <v>0.09</v>
      </c>
      <c r="AJ16" s="83">
        <f t="shared" si="25"/>
        <v>0.08</v>
      </c>
    </row>
    <row r="17" spans="1:36" ht="12.95" customHeight="1" x14ac:dyDescent="0.15">
      <c r="A17" s="82">
        <v>784</v>
      </c>
      <c r="B17" s="108" t="s">
        <v>56</v>
      </c>
      <c r="C17" s="108"/>
      <c r="D17" s="82">
        <v>12</v>
      </c>
      <c r="E17" s="82">
        <v>12</v>
      </c>
      <c r="F17" s="4">
        <f t="shared" si="0"/>
        <v>7.0000000000000007E-2</v>
      </c>
      <c r="G17" s="82"/>
      <c r="H17" s="82"/>
      <c r="I17" s="82"/>
      <c r="J17" s="1" t="s">
        <v>15</v>
      </c>
      <c r="K17" s="83">
        <f t="shared" si="1"/>
        <v>7.0000000000000007E-2</v>
      </c>
      <c r="L17" s="83">
        <f t="shared" si="2"/>
        <v>7.0000000000000007E-2</v>
      </c>
      <c r="M17" s="83">
        <f t="shared" si="3"/>
        <v>7.0000000000000007E-2</v>
      </c>
      <c r="N17" s="83">
        <f t="shared" si="4"/>
        <v>0.08</v>
      </c>
      <c r="O17" s="83">
        <f t="shared" si="5"/>
        <v>0.08</v>
      </c>
      <c r="P17" s="83">
        <f t="shared" si="26"/>
        <v>7.0000000000000007E-2</v>
      </c>
      <c r="Q17" s="83">
        <f t="shared" si="6"/>
        <v>7.0000000000000007E-2</v>
      </c>
      <c r="R17" s="83">
        <f t="shared" si="7"/>
        <v>7.0000000000000007E-2</v>
      </c>
      <c r="S17" s="83">
        <f t="shared" si="8"/>
        <v>7.0000000000000007E-2</v>
      </c>
      <c r="T17" s="83">
        <f t="shared" si="9"/>
        <v>7.0000000000000007E-2</v>
      </c>
      <c r="U17" s="83">
        <f t="shared" si="10"/>
        <v>7.0000000000000007E-2</v>
      </c>
      <c r="V17" s="83">
        <f t="shared" si="11"/>
        <v>7.0000000000000007E-2</v>
      </c>
      <c r="W17" s="83">
        <f t="shared" si="12"/>
        <v>7.0000000000000007E-2</v>
      </c>
      <c r="X17" s="83">
        <f t="shared" si="13"/>
        <v>7.0000000000000007E-2</v>
      </c>
      <c r="Y17" s="83">
        <f t="shared" si="14"/>
        <v>0.06</v>
      </c>
      <c r="Z17" s="83">
        <f t="shared" si="15"/>
        <v>7.0000000000000007E-2</v>
      </c>
      <c r="AA17" s="83">
        <f t="shared" si="16"/>
        <v>7.0000000000000007E-2</v>
      </c>
      <c r="AB17" s="83">
        <f t="shared" si="17"/>
        <v>7.0000000000000007E-2</v>
      </c>
      <c r="AC17" s="83">
        <f t="shared" si="18"/>
        <v>7.0000000000000007E-2</v>
      </c>
      <c r="AD17" s="83">
        <f t="shared" si="19"/>
        <v>0.09</v>
      </c>
      <c r="AE17" s="83">
        <f t="shared" si="20"/>
        <v>0.06</v>
      </c>
      <c r="AF17" s="83">
        <f t="shared" si="21"/>
        <v>7.0000000000000007E-2</v>
      </c>
      <c r="AG17" s="83">
        <f t="shared" si="22"/>
        <v>0.06</v>
      </c>
      <c r="AH17" s="83">
        <f t="shared" si="23"/>
        <v>7.0000000000000007E-2</v>
      </c>
      <c r="AI17" s="83">
        <f t="shared" si="24"/>
        <v>7.0000000000000007E-2</v>
      </c>
      <c r="AJ17" s="83">
        <f t="shared" si="25"/>
        <v>7.0000000000000007E-2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5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279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2.6</v>
      </c>
      <c r="D50" s="16">
        <f>SUMIF(G4:G43,"*下層*",F4:F43)</f>
        <v>0</v>
      </c>
      <c r="E50" s="4">
        <f>SUM(F4:F43)</f>
        <v>2.6</v>
      </c>
      <c r="F50" s="13"/>
      <c r="G50" s="17">
        <f>C50*100</f>
        <v>260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形状比＝72、Sr＝21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0.62</v>
      </c>
      <c r="D57" s="16">
        <f>SUMIF(H4:H43,"▲",F4:F43)</f>
        <v>0</v>
      </c>
      <c r="E57" s="16">
        <f>SUM(C57:D57)</f>
        <v>0.62</v>
      </c>
      <c r="F57" s="13"/>
      <c r="G57" s="19">
        <f>C57*100</f>
        <v>62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35.700000000000003</v>
      </c>
      <c r="D61" s="20" t="str">
        <f>IF(D47&gt;0,ROUND(D54/D47*100,1),"")</f>
        <v/>
      </c>
      <c r="E61" s="20">
        <f>ROUND(E54/E47*100,1)</f>
        <v>35.700000000000003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23.8</v>
      </c>
      <c r="D62" s="20" t="str">
        <f>IF(D47&gt;0,ROUND(D57/D50*100,1),"")</f>
        <v/>
      </c>
      <c r="E62" s="20">
        <f>ROUND(E57/E50*100,1)</f>
        <v>23.8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1.98</v>
      </c>
      <c r="D69" s="16" t="str">
        <f>IF(D66&gt;0,D50-D57,"")</f>
        <v/>
      </c>
      <c r="E69" s="4">
        <f>SUM(C69:D69)</f>
        <v>1.98</v>
      </c>
      <c r="F69" s="13"/>
      <c r="G69" s="17">
        <f>C69*100</f>
        <v>198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1" priority="16" stopIfTrue="1">
      <formula>AND(($H4="スギ"),(#REF!&lt;12))</formula>
    </cfRule>
  </conditionalFormatting>
  <conditionalFormatting sqref="L4:L43">
    <cfRule type="expression" dxfId="30" priority="15" stopIfTrue="1">
      <formula>AND(($H4="スギ"),(#REF!&lt;22),(#REF!&gt;=12))</formula>
    </cfRule>
  </conditionalFormatting>
  <conditionalFormatting sqref="M4:M43">
    <cfRule type="expression" dxfId="29" priority="14" stopIfTrue="1">
      <formula>AND(($H4="スギ"),(#REF!&lt;32),(#REF!&gt;=22))</formula>
    </cfRule>
  </conditionalFormatting>
  <conditionalFormatting sqref="N4:N43">
    <cfRule type="expression" dxfId="28" priority="13" stopIfTrue="1">
      <formula>AND(($H4="スギ"),(#REF!&lt;42),(#REF!&gt;=32))</formula>
    </cfRule>
  </conditionalFormatting>
  <conditionalFormatting sqref="U4:U43 Z4:AF43 AJ4:AJ43 O4:P43">
    <cfRule type="expression" dxfId="27" priority="12" stopIfTrue="1">
      <formula>AND(($H4="スギ"),(#REF!&gt;=42))</formula>
    </cfRule>
  </conditionalFormatting>
  <conditionalFormatting sqref="Q4:Q43 AA4:AA43">
    <cfRule type="expression" dxfId="26" priority="11" stopIfTrue="1">
      <formula>AND(($H4="ヒノキ"),(#REF!&lt;12))</formula>
    </cfRule>
  </conditionalFormatting>
  <conditionalFormatting sqref="R4:R43 AB4:AE43">
    <cfRule type="expression" dxfId="25" priority="10" stopIfTrue="1">
      <formula>AND(($H4="ヒノキ"),(#REF!&lt;22),(#REF!&gt;=12))</formula>
    </cfRule>
  </conditionalFormatting>
  <conditionalFormatting sqref="S4:S43">
    <cfRule type="expression" dxfId="24" priority="9" stopIfTrue="1">
      <formula>AND(($H4="ヒノキ"),(#REF!&lt;32),(#REF!&gt;=22))</formula>
    </cfRule>
  </conditionalFormatting>
  <conditionalFormatting sqref="T4:U43 Z4:AF43 AJ4:AJ43">
    <cfRule type="expression" dxfId="23" priority="8" stopIfTrue="1">
      <formula>AND(($H4="ヒノキ"),(#REF!&gt;=32))</formula>
    </cfRule>
  </conditionalFormatting>
  <conditionalFormatting sqref="V4:V43 AA4:AA43">
    <cfRule type="expression" dxfId="22" priority="7" stopIfTrue="1">
      <formula>AND(($H4="アカマツ"),(#REF!&lt;12))</formula>
    </cfRule>
  </conditionalFormatting>
  <conditionalFormatting sqref="W4:W43 AB4:AB43">
    <cfRule type="expression" dxfId="21" priority="6" stopIfTrue="1">
      <formula>AND(($H4="アカマツ"),(#REF!&lt;22),(#REF!&gt;=12))</formula>
    </cfRule>
  </conditionalFormatting>
  <conditionalFormatting sqref="X4:X43 AC4:AC43">
    <cfRule type="expression" dxfId="20" priority="5" stopIfTrue="1">
      <formula>AND(($H4="アカマツ"),(#REF!&lt;42),(#REF!&gt;=22))</formula>
    </cfRule>
  </conditionalFormatting>
  <conditionalFormatting sqref="Y4:AF43 AJ4:AJ43">
    <cfRule type="expression" dxfId="19" priority="4" stopIfTrue="1">
      <formula>AND(($H4="アカマツ"),(#REF!&gt;=42))</formula>
    </cfRule>
  </conditionalFormatting>
  <conditionalFormatting sqref="AG4:AG43">
    <cfRule type="expression" dxfId="18" priority="3" stopIfTrue="1">
      <formula>AND(($H4&lt;&gt;"スギ"),($H4&lt;&gt;"ヒノキ"),($H4&lt;&gt;"アカマツ"),(#REF!&lt;12))</formula>
    </cfRule>
  </conditionalFormatting>
  <conditionalFormatting sqref="AH4:AH43">
    <cfRule type="expression" dxfId="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66FF"/>
  </sheetPr>
  <dimension ref="A1:AJ120"/>
  <sheetViews>
    <sheetView showGridLines="0" view="pageBreakPreview" zoomScale="98" zoomScaleNormal="85" zoomScaleSheetLayoutView="98" workbookViewId="0">
      <selection activeCell="G19" sqref="G1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225</v>
      </c>
      <c r="B2" s="109"/>
      <c r="C2" s="109"/>
      <c r="D2" s="109"/>
      <c r="E2" s="109"/>
      <c r="F2" s="109"/>
      <c r="G2" s="109"/>
      <c r="H2" s="110" t="s">
        <v>70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4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811</v>
      </c>
      <c r="B4" s="108" t="s">
        <v>56</v>
      </c>
      <c r="C4" s="108"/>
      <c r="D4" s="82">
        <v>22</v>
      </c>
      <c r="E4" s="82">
        <v>17</v>
      </c>
      <c r="F4" s="4">
        <f t="shared" ref="F4:F43" si="0">IF(D4&gt;0,IF(B4="スギ",P4,IF(B4="ヒノキ",U4,IF(B4="アカマツ",Z4,IF(B4="カラマツ",AF4,AJ4)))),"")</f>
        <v>0.32</v>
      </c>
      <c r="G4" s="5"/>
      <c r="H4" s="82"/>
      <c r="I4" s="92" t="s">
        <v>283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83">
        <f t="shared" ref="L4:L43" si="2">ROUND(10^(-5+0.73504+1.83346*LOG(D4)+1.06569*LOG(E4)),2)</f>
        <v>0.32</v>
      </c>
      <c r="M4" s="83">
        <f t="shared" ref="M4:M43" si="3">ROUND(10^(-5+0.71514+1.74357*LOG(D4)+1.17719*LOG(E4)),2)</f>
        <v>0.32</v>
      </c>
      <c r="N4" s="83">
        <f t="shared" ref="N4:N43" si="4">ROUND(10^(-5+0.82956+1.76381*LOG(D4)+1.06412*LOG(E4)),2)</f>
        <v>0.32</v>
      </c>
      <c r="O4" s="83">
        <f t="shared" ref="O4:O43" si="5">ROUND(10^(-5+0.88226+1.79204*LOG(D4)+0.99303*LOG(E4)),2)</f>
        <v>0.32</v>
      </c>
      <c r="P4" s="83">
        <f>HLOOKUP($D4,K$3:O$43,MATCH($A4,$A$3:$A$43,0),1)</f>
        <v>0.32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83">
        <f t="shared" ref="R4:R43" si="7">ROUND(10^(1.905709*LOG(D4)+1.011385*LOG(E4)-4.293729),2)</f>
        <v>0.32</v>
      </c>
      <c r="S4" s="83">
        <f t="shared" ref="S4:S43" si="8">ROUND(10^(1.771888*LOG(D4)+1.138415*LOG(E4)-4.271259),2)</f>
        <v>0.32</v>
      </c>
      <c r="T4" s="83">
        <f t="shared" ref="T4:T43" si="9">ROUND(10^(1.671519*LOG(D4)+1.363617*LOG(E4)-4.404407),2)</f>
        <v>0.33</v>
      </c>
      <c r="U4" s="83">
        <f t="shared" ref="U4:U43" si="10">HLOOKUP($D4,Q$3:T$43,MATCH($A4,$A$3:$A$43,0),1)</f>
        <v>0.32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83">
        <f t="shared" ref="W4:W43" si="12">ROUND(10^(-4.155639+1.847898*LOG(D4)+0.951955*LOG(E4)),2)</f>
        <v>0.31</v>
      </c>
      <c r="X4" s="83">
        <f t="shared" ref="X4:X43" si="13">ROUND(10^(-4.194535+1.804172*LOG(D4)+1.034248*LOG(E4)),2)</f>
        <v>0.32</v>
      </c>
      <c r="Y4" s="83">
        <f t="shared" ref="Y4:Y43" si="14">ROUND(10^(-4.42347+2.006485*LOG(D4)+0.967757*LOG(E4)),2)</f>
        <v>0.28999999999999998</v>
      </c>
      <c r="Z4" s="83">
        <f t="shared" ref="Z4:Z43" si="15">HLOOKUP($D4,V$3:Y$43,MATCH($A4,$A$3:$A$43,0),1)</f>
        <v>0.32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83">
        <f t="shared" ref="AB4:AB43" si="17">ROUND(10^(1.979213*LOG(D4)+0.998347*LOG(E4)-4.369281),2)</f>
        <v>0.33</v>
      </c>
      <c r="AC4" s="83">
        <f t="shared" ref="AC4:AC43" si="18">ROUND(10^(1.904401*LOG(D4)+1.062478*LOG(E4)-4.348104),2)</f>
        <v>0.33</v>
      </c>
      <c r="AD4" s="83">
        <f t="shared" ref="AD4:AD43" si="19">ROUND(10^(1.640825*LOG(D4)+1.080387*LOG(E4)-3.976731),2)</f>
        <v>0.36</v>
      </c>
      <c r="AE4" s="83">
        <f t="shared" ref="AE4:AE43" si="20">ROUND(10^(1.90887*LOG(D4)+1.088002*LOG(E4)-4.431495),2)</f>
        <v>0.28999999999999998</v>
      </c>
      <c r="AF4" s="83">
        <f t="shared" ref="AF4:AF43" si="21">HLOOKUP($D4,AA$3:AE$43,MATCH($A4,$A$3:$A$43,0),1)</f>
        <v>0.33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83">
        <f t="shared" ref="AH4:AH43" si="23">ROUND(10^(1.93813902*LOG(D4)+0.96697002*LOG(E4)-4.32216295),2)</f>
        <v>0.28999999999999998</v>
      </c>
      <c r="AI4" s="83">
        <f t="shared" ref="AI4:AI43" si="24">ROUND(10^(1.82464098*LOG(D4)+0.97625989*LOG(E4)-4.15096808),2)</f>
        <v>0.32</v>
      </c>
      <c r="AJ4" s="83">
        <f t="shared" ref="AJ4:AJ43" si="25">HLOOKUP($D4,AG$3:AI$43,MATCH($A4,$A$3:$A$43,0),1)</f>
        <v>0.28999999999999998</v>
      </c>
    </row>
    <row r="5" spans="1:36" ht="12.95" customHeight="1" x14ac:dyDescent="0.15">
      <c r="A5" s="82">
        <v>812</v>
      </c>
      <c r="B5" s="108" t="s">
        <v>56</v>
      </c>
      <c r="C5" s="108"/>
      <c r="D5" s="82">
        <v>16</v>
      </c>
      <c r="E5" s="82">
        <v>14</v>
      </c>
      <c r="F5" s="4">
        <f t="shared" si="0"/>
        <v>0.14000000000000001</v>
      </c>
      <c r="G5" s="5"/>
      <c r="H5" s="82"/>
      <c r="I5" s="82"/>
      <c r="J5" s="1" t="s">
        <v>15</v>
      </c>
      <c r="K5" s="83">
        <f t="shared" si="1"/>
        <v>0.14000000000000001</v>
      </c>
      <c r="L5" s="83">
        <f t="shared" si="2"/>
        <v>0.15</v>
      </c>
      <c r="M5" s="83">
        <f t="shared" si="3"/>
        <v>0.15</v>
      </c>
      <c r="N5" s="83">
        <f t="shared" si="4"/>
        <v>0.15</v>
      </c>
      <c r="O5" s="83">
        <f t="shared" si="5"/>
        <v>0.15</v>
      </c>
      <c r="P5" s="83">
        <f t="shared" ref="P5:P43" si="26">HLOOKUP($D5,K$3:O$43,MATCH(A5,$A$3:$A$43,0),1)</f>
        <v>0.15</v>
      </c>
      <c r="Q5" s="83">
        <f t="shared" si="6"/>
        <v>0.14000000000000001</v>
      </c>
      <c r="R5" s="83">
        <f t="shared" si="7"/>
        <v>0.14000000000000001</v>
      </c>
      <c r="S5" s="83">
        <f t="shared" si="8"/>
        <v>0.15</v>
      </c>
      <c r="T5" s="83">
        <f t="shared" si="9"/>
        <v>0.15</v>
      </c>
      <c r="U5" s="83">
        <f t="shared" si="10"/>
        <v>0.14000000000000001</v>
      </c>
      <c r="V5" s="83">
        <f t="shared" si="11"/>
        <v>0.15</v>
      </c>
      <c r="W5" s="83">
        <f t="shared" si="12"/>
        <v>0.14000000000000001</v>
      </c>
      <c r="X5" s="83">
        <f t="shared" si="13"/>
        <v>0.15</v>
      </c>
      <c r="Y5" s="83">
        <f t="shared" si="14"/>
        <v>0.13</v>
      </c>
      <c r="Z5" s="83">
        <f t="shared" si="15"/>
        <v>0.14000000000000001</v>
      </c>
      <c r="AA5" s="83">
        <f t="shared" si="16"/>
        <v>0.13</v>
      </c>
      <c r="AB5" s="83">
        <f t="shared" si="17"/>
        <v>0.14000000000000001</v>
      </c>
      <c r="AC5" s="83">
        <f t="shared" si="18"/>
        <v>0.15</v>
      </c>
      <c r="AD5" s="83">
        <f t="shared" si="19"/>
        <v>0.17</v>
      </c>
      <c r="AE5" s="83">
        <f t="shared" si="20"/>
        <v>0.13</v>
      </c>
      <c r="AF5" s="83">
        <f t="shared" si="21"/>
        <v>0.14000000000000001</v>
      </c>
      <c r="AG5" s="83">
        <f t="shared" si="22"/>
        <v>0.13</v>
      </c>
      <c r="AH5" s="83">
        <f t="shared" si="23"/>
        <v>0.13</v>
      </c>
      <c r="AI5" s="83">
        <f t="shared" si="24"/>
        <v>0.15</v>
      </c>
      <c r="AJ5" s="83">
        <f t="shared" si="25"/>
        <v>0.13</v>
      </c>
    </row>
    <row r="6" spans="1:36" ht="12.95" customHeight="1" x14ac:dyDescent="0.15">
      <c r="A6" s="82">
        <v>813</v>
      </c>
      <c r="B6" s="108" t="s">
        <v>56</v>
      </c>
      <c r="C6" s="108"/>
      <c r="D6" s="82">
        <v>20</v>
      </c>
      <c r="E6" s="82">
        <v>10</v>
      </c>
      <c r="F6" s="4">
        <f t="shared" si="0"/>
        <v>0.16</v>
      </c>
      <c r="G6" s="82" t="s">
        <v>62</v>
      </c>
      <c r="H6" s="82" t="s">
        <v>65</v>
      </c>
      <c r="I6" s="106" t="s">
        <v>62</v>
      </c>
      <c r="J6" s="1" t="s">
        <v>15</v>
      </c>
      <c r="K6" s="83">
        <f t="shared" si="1"/>
        <v>0.15</v>
      </c>
      <c r="L6" s="83">
        <f t="shared" si="2"/>
        <v>0.15</v>
      </c>
      <c r="M6" s="83">
        <f t="shared" si="3"/>
        <v>0.14000000000000001</v>
      </c>
      <c r="N6" s="83">
        <f t="shared" si="4"/>
        <v>0.15</v>
      </c>
      <c r="O6" s="83">
        <f t="shared" si="5"/>
        <v>0.16</v>
      </c>
      <c r="P6" s="83">
        <f t="shared" si="26"/>
        <v>0.15</v>
      </c>
      <c r="Q6" s="83">
        <f t="shared" si="6"/>
        <v>0.15</v>
      </c>
      <c r="R6" s="83">
        <f t="shared" si="7"/>
        <v>0.16</v>
      </c>
      <c r="S6" s="83">
        <f t="shared" si="8"/>
        <v>0.15</v>
      </c>
      <c r="T6" s="83">
        <f t="shared" si="9"/>
        <v>0.14000000000000001</v>
      </c>
      <c r="U6" s="83">
        <f t="shared" si="10"/>
        <v>0.16</v>
      </c>
      <c r="V6" s="83">
        <f t="shared" si="11"/>
        <v>0.17</v>
      </c>
      <c r="W6" s="83">
        <f t="shared" si="12"/>
        <v>0.16</v>
      </c>
      <c r="X6" s="83">
        <f t="shared" si="13"/>
        <v>0.15</v>
      </c>
      <c r="Y6" s="83">
        <f t="shared" si="14"/>
        <v>0.14000000000000001</v>
      </c>
      <c r="Z6" s="83">
        <f t="shared" si="15"/>
        <v>0.16</v>
      </c>
      <c r="AA6" s="83">
        <f t="shared" si="16"/>
        <v>0.14000000000000001</v>
      </c>
      <c r="AB6" s="83">
        <f t="shared" si="17"/>
        <v>0.16</v>
      </c>
      <c r="AC6" s="83">
        <f t="shared" si="18"/>
        <v>0.16</v>
      </c>
      <c r="AD6" s="83">
        <f t="shared" si="19"/>
        <v>0.17</v>
      </c>
      <c r="AE6" s="83">
        <f t="shared" si="20"/>
        <v>0.14000000000000001</v>
      </c>
      <c r="AF6" s="83">
        <f t="shared" si="21"/>
        <v>0.16</v>
      </c>
      <c r="AG6" s="83">
        <f t="shared" si="22"/>
        <v>0.15</v>
      </c>
      <c r="AH6" s="83">
        <f t="shared" si="23"/>
        <v>0.15</v>
      </c>
      <c r="AI6" s="83">
        <f t="shared" si="24"/>
        <v>0.16</v>
      </c>
      <c r="AJ6" s="83">
        <f t="shared" si="25"/>
        <v>0.15</v>
      </c>
    </row>
    <row r="7" spans="1:36" ht="12.95" customHeight="1" x14ac:dyDescent="0.15">
      <c r="A7" s="82">
        <v>814</v>
      </c>
      <c r="B7" s="108" t="s">
        <v>56</v>
      </c>
      <c r="C7" s="108"/>
      <c r="D7" s="82">
        <v>22</v>
      </c>
      <c r="E7" s="82">
        <v>12</v>
      </c>
      <c r="F7" s="4">
        <f t="shared" si="0"/>
        <v>0.22</v>
      </c>
      <c r="G7" s="5"/>
      <c r="H7" s="82"/>
      <c r="I7" s="5"/>
      <c r="J7" s="1" t="s">
        <v>15</v>
      </c>
      <c r="K7" s="83">
        <f t="shared" si="1"/>
        <v>0.21</v>
      </c>
      <c r="L7" s="83">
        <f t="shared" si="2"/>
        <v>0.22</v>
      </c>
      <c r="M7" s="83">
        <f t="shared" si="3"/>
        <v>0.21</v>
      </c>
      <c r="N7" s="83">
        <f t="shared" si="4"/>
        <v>0.22</v>
      </c>
      <c r="O7" s="83">
        <f t="shared" si="5"/>
        <v>0.23</v>
      </c>
      <c r="P7" s="83">
        <f t="shared" si="26"/>
        <v>0.21</v>
      </c>
      <c r="Q7" s="83">
        <f t="shared" si="6"/>
        <v>0.21</v>
      </c>
      <c r="R7" s="83">
        <f t="shared" si="7"/>
        <v>0.23</v>
      </c>
      <c r="S7" s="83">
        <f t="shared" si="8"/>
        <v>0.22</v>
      </c>
      <c r="T7" s="83">
        <f t="shared" si="9"/>
        <v>0.2</v>
      </c>
      <c r="U7" s="83">
        <f t="shared" si="10"/>
        <v>0.22</v>
      </c>
      <c r="V7" s="83">
        <f t="shared" si="11"/>
        <v>0.24</v>
      </c>
      <c r="W7" s="83">
        <f t="shared" si="12"/>
        <v>0.23</v>
      </c>
      <c r="X7" s="83">
        <f t="shared" si="13"/>
        <v>0.22</v>
      </c>
      <c r="Y7" s="83">
        <f t="shared" si="14"/>
        <v>0.21</v>
      </c>
      <c r="Z7" s="83">
        <f t="shared" si="15"/>
        <v>0.22</v>
      </c>
      <c r="AA7" s="83">
        <f t="shared" si="16"/>
        <v>0.2</v>
      </c>
      <c r="AB7" s="83">
        <f t="shared" si="17"/>
        <v>0.23</v>
      </c>
      <c r="AC7" s="83">
        <f t="shared" si="18"/>
        <v>0.23</v>
      </c>
      <c r="AD7" s="83">
        <f t="shared" si="19"/>
        <v>0.25</v>
      </c>
      <c r="AE7" s="83">
        <f t="shared" si="20"/>
        <v>0.2</v>
      </c>
      <c r="AF7" s="83">
        <f t="shared" si="21"/>
        <v>0.23</v>
      </c>
      <c r="AG7" s="83">
        <f t="shared" si="22"/>
        <v>0.21</v>
      </c>
      <c r="AH7" s="83">
        <f t="shared" si="23"/>
        <v>0.21</v>
      </c>
      <c r="AI7" s="83">
        <f t="shared" si="24"/>
        <v>0.22</v>
      </c>
      <c r="AJ7" s="83">
        <f t="shared" si="25"/>
        <v>0.21</v>
      </c>
    </row>
    <row r="8" spans="1:36" ht="12.95" customHeight="1" x14ac:dyDescent="0.15">
      <c r="A8" s="82">
        <v>815</v>
      </c>
      <c r="B8" s="108" t="s">
        <v>56</v>
      </c>
      <c r="C8" s="108"/>
      <c r="D8" s="82">
        <v>16</v>
      </c>
      <c r="E8" s="82">
        <v>14</v>
      </c>
      <c r="F8" s="4">
        <f t="shared" si="0"/>
        <v>0.14000000000000001</v>
      </c>
      <c r="G8" s="5" t="s">
        <v>72</v>
      </c>
      <c r="H8" s="82" t="s">
        <v>65</v>
      </c>
      <c r="I8" s="5" t="s">
        <v>72</v>
      </c>
      <c r="J8" s="1" t="s">
        <v>15</v>
      </c>
      <c r="K8" s="83">
        <f t="shared" si="1"/>
        <v>0.14000000000000001</v>
      </c>
      <c r="L8" s="83">
        <f t="shared" si="2"/>
        <v>0.15</v>
      </c>
      <c r="M8" s="83">
        <f t="shared" si="3"/>
        <v>0.15</v>
      </c>
      <c r="N8" s="83">
        <f t="shared" si="4"/>
        <v>0.15</v>
      </c>
      <c r="O8" s="83">
        <f t="shared" si="5"/>
        <v>0.15</v>
      </c>
      <c r="P8" s="83">
        <f t="shared" si="26"/>
        <v>0.15</v>
      </c>
      <c r="Q8" s="83">
        <f t="shared" si="6"/>
        <v>0.14000000000000001</v>
      </c>
      <c r="R8" s="83">
        <f t="shared" si="7"/>
        <v>0.14000000000000001</v>
      </c>
      <c r="S8" s="83">
        <f t="shared" si="8"/>
        <v>0.15</v>
      </c>
      <c r="T8" s="83">
        <f t="shared" si="9"/>
        <v>0.15</v>
      </c>
      <c r="U8" s="83">
        <f t="shared" si="10"/>
        <v>0.14000000000000001</v>
      </c>
      <c r="V8" s="83">
        <f t="shared" si="11"/>
        <v>0.15</v>
      </c>
      <c r="W8" s="83">
        <f t="shared" si="12"/>
        <v>0.14000000000000001</v>
      </c>
      <c r="X8" s="83">
        <f t="shared" si="13"/>
        <v>0.15</v>
      </c>
      <c r="Y8" s="83">
        <f t="shared" si="14"/>
        <v>0.13</v>
      </c>
      <c r="Z8" s="83">
        <f t="shared" si="15"/>
        <v>0.14000000000000001</v>
      </c>
      <c r="AA8" s="83">
        <f t="shared" si="16"/>
        <v>0.13</v>
      </c>
      <c r="AB8" s="83">
        <f t="shared" si="17"/>
        <v>0.14000000000000001</v>
      </c>
      <c r="AC8" s="83">
        <f t="shared" si="18"/>
        <v>0.15</v>
      </c>
      <c r="AD8" s="83">
        <f t="shared" si="19"/>
        <v>0.17</v>
      </c>
      <c r="AE8" s="83">
        <f t="shared" si="20"/>
        <v>0.13</v>
      </c>
      <c r="AF8" s="83">
        <f t="shared" si="21"/>
        <v>0.14000000000000001</v>
      </c>
      <c r="AG8" s="83">
        <f t="shared" si="22"/>
        <v>0.13</v>
      </c>
      <c r="AH8" s="83">
        <f t="shared" si="23"/>
        <v>0.13</v>
      </c>
      <c r="AI8" s="83">
        <f t="shared" si="24"/>
        <v>0.15</v>
      </c>
      <c r="AJ8" s="83">
        <f t="shared" si="25"/>
        <v>0.13</v>
      </c>
    </row>
    <row r="9" spans="1:36" ht="12.95" customHeight="1" x14ac:dyDescent="0.15">
      <c r="A9" s="82">
        <v>816</v>
      </c>
      <c r="B9" s="108" t="s">
        <v>56</v>
      </c>
      <c r="C9" s="108"/>
      <c r="D9" s="82">
        <v>24</v>
      </c>
      <c r="E9" s="82">
        <v>13</v>
      </c>
      <c r="F9" s="4">
        <f t="shared" si="0"/>
        <v>0.28000000000000003</v>
      </c>
      <c r="G9" s="5"/>
      <c r="H9" s="82"/>
      <c r="I9" s="5"/>
      <c r="J9" s="1" t="s">
        <v>15</v>
      </c>
      <c r="K9" s="83">
        <f t="shared" si="1"/>
        <v>0.26</v>
      </c>
      <c r="L9" s="83">
        <f t="shared" si="2"/>
        <v>0.28000000000000003</v>
      </c>
      <c r="M9" s="83">
        <f t="shared" si="3"/>
        <v>0.27</v>
      </c>
      <c r="N9" s="83">
        <f t="shared" si="4"/>
        <v>0.28000000000000003</v>
      </c>
      <c r="O9" s="83">
        <f t="shared" si="5"/>
        <v>0.28999999999999998</v>
      </c>
      <c r="P9" s="83">
        <f t="shared" si="26"/>
        <v>0.27</v>
      </c>
      <c r="Q9" s="83">
        <f t="shared" si="6"/>
        <v>0.26</v>
      </c>
      <c r="R9" s="83">
        <f t="shared" si="7"/>
        <v>0.28999999999999998</v>
      </c>
      <c r="S9" s="83">
        <f t="shared" si="8"/>
        <v>0.28000000000000003</v>
      </c>
      <c r="T9" s="83">
        <f t="shared" si="9"/>
        <v>0.26</v>
      </c>
      <c r="U9" s="83">
        <f t="shared" si="10"/>
        <v>0.28000000000000003</v>
      </c>
      <c r="V9" s="83">
        <f t="shared" si="11"/>
        <v>0.31</v>
      </c>
      <c r="W9" s="83">
        <f t="shared" si="12"/>
        <v>0.28999999999999998</v>
      </c>
      <c r="X9" s="83">
        <f t="shared" si="13"/>
        <v>0.28000000000000003</v>
      </c>
      <c r="Y9" s="83">
        <f t="shared" si="14"/>
        <v>0.27</v>
      </c>
      <c r="Z9" s="83">
        <f t="shared" si="15"/>
        <v>0.28000000000000003</v>
      </c>
      <c r="AA9" s="83">
        <f t="shared" si="16"/>
        <v>0.26</v>
      </c>
      <c r="AB9" s="83">
        <f t="shared" si="17"/>
        <v>0.3</v>
      </c>
      <c r="AC9" s="83">
        <f t="shared" si="18"/>
        <v>0.28999999999999998</v>
      </c>
      <c r="AD9" s="83">
        <f t="shared" si="19"/>
        <v>0.31</v>
      </c>
      <c r="AE9" s="83">
        <f t="shared" si="20"/>
        <v>0.26</v>
      </c>
      <c r="AF9" s="83">
        <f t="shared" si="21"/>
        <v>0.28999999999999998</v>
      </c>
      <c r="AG9" s="83">
        <f t="shared" si="22"/>
        <v>0.26</v>
      </c>
      <c r="AH9" s="83">
        <f t="shared" si="23"/>
        <v>0.27</v>
      </c>
      <c r="AI9" s="83">
        <f t="shared" si="24"/>
        <v>0.28999999999999998</v>
      </c>
      <c r="AJ9" s="83">
        <f t="shared" si="25"/>
        <v>0.27</v>
      </c>
    </row>
    <row r="10" spans="1:36" ht="12.95" customHeight="1" x14ac:dyDescent="0.15">
      <c r="A10" s="82">
        <v>817</v>
      </c>
      <c r="B10" s="108" t="s">
        <v>56</v>
      </c>
      <c r="C10" s="108"/>
      <c r="D10" s="82">
        <v>16</v>
      </c>
      <c r="E10" s="82">
        <v>12</v>
      </c>
      <c r="F10" s="4">
        <f t="shared" si="0"/>
        <v>0.12</v>
      </c>
      <c r="G10" s="5" t="s">
        <v>72</v>
      </c>
      <c r="H10" s="82" t="s">
        <v>65</v>
      </c>
      <c r="I10" s="5" t="s">
        <v>72</v>
      </c>
      <c r="J10" s="1" t="s">
        <v>15</v>
      </c>
      <c r="K10" s="83">
        <f t="shared" si="1"/>
        <v>0.12</v>
      </c>
      <c r="L10" s="83">
        <f t="shared" si="2"/>
        <v>0.12</v>
      </c>
      <c r="M10" s="83">
        <f t="shared" si="3"/>
        <v>0.12</v>
      </c>
      <c r="N10" s="83">
        <f t="shared" si="4"/>
        <v>0.13</v>
      </c>
      <c r="O10" s="83">
        <f t="shared" si="5"/>
        <v>0.13</v>
      </c>
      <c r="P10" s="83">
        <f t="shared" si="26"/>
        <v>0.12</v>
      </c>
      <c r="Q10" s="83">
        <f t="shared" si="6"/>
        <v>0.12</v>
      </c>
      <c r="R10" s="83">
        <f t="shared" si="7"/>
        <v>0.12</v>
      </c>
      <c r="S10" s="83">
        <f t="shared" si="8"/>
        <v>0.12</v>
      </c>
      <c r="T10" s="83">
        <f t="shared" si="9"/>
        <v>0.12</v>
      </c>
      <c r="U10" s="83">
        <f t="shared" si="10"/>
        <v>0.12</v>
      </c>
      <c r="V10" s="83">
        <f t="shared" si="11"/>
        <v>0.13</v>
      </c>
      <c r="W10" s="83">
        <f t="shared" si="12"/>
        <v>0.12</v>
      </c>
      <c r="X10" s="83">
        <f t="shared" si="13"/>
        <v>0.12</v>
      </c>
      <c r="Y10" s="83">
        <f t="shared" si="14"/>
        <v>0.11</v>
      </c>
      <c r="Z10" s="83">
        <f t="shared" si="15"/>
        <v>0.12</v>
      </c>
      <c r="AA10" s="83">
        <f t="shared" si="16"/>
        <v>0.11</v>
      </c>
      <c r="AB10" s="83">
        <f t="shared" si="17"/>
        <v>0.12</v>
      </c>
      <c r="AC10" s="83">
        <f t="shared" si="18"/>
        <v>0.12</v>
      </c>
      <c r="AD10" s="83">
        <f t="shared" si="19"/>
        <v>0.15</v>
      </c>
      <c r="AE10" s="83">
        <f t="shared" si="20"/>
        <v>0.11</v>
      </c>
      <c r="AF10" s="83">
        <f t="shared" si="21"/>
        <v>0.12</v>
      </c>
      <c r="AG10" s="83">
        <f t="shared" si="22"/>
        <v>0.11</v>
      </c>
      <c r="AH10" s="83">
        <f t="shared" si="23"/>
        <v>0.11</v>
      </c>
      <c r="AI10" s="83">
        <f t="shared" si="24"/>
        <v>0.13</v>
      </c>
      <c r="AJ10" s="83">
        <f t="shared" si="25"/>
        <v>0.11</v>
      </c>
    </row>
    <row r="11" spans="1:36" ht="12.95" customHeight="1" x14ac:dyDescent="0.15">
      <c r="A11" s="82">
        <v>818</v>
      </c>
      <c r="B11" s="108" t="s">
        <v>56</v>
      </c>
      <c r="C11" s="108"/>
      <c r="D11" s="82">
        <v>12</v>
      </c>
      <c r="E11" s="82">
        <v>11</v>
      </c>
      <c r="F11" s="4">
        <f t="shared" si="0"/>
        <v>7.0000000000000007E-2</v>
      </c>
      <c r="G11" s="5" t="s">
        <v>77</v>
      </c>
      <c r="H11" s="82" t="s">
        <v>65</v>
      </c>
      <c r="I11" s="5" t="s">
        <v>77</v>
      </c>
      <c r="J11" s="1" t="s">
        <v>15</v>
      </c>
      <c r="K11" s="83">
        <f t="shared" si="1"/>
        <v>7.0000000000000007E-2</v>
      </c>
      <c r="L11" s="83">
        <f t="shared" si="2"/>
        <v>7.0000000000000007E-2</v>
      </c>
      <c r="M11" s="83">
        <f t="shared" si="3"/>
        <v>7.0000000000000007E-2</v>
      </c>
      <c r="N11" s="83">
        <f t="shared" si="4"/>
        <v>7.0000000000000007E-2</v>
      </c>
      <c r="O11" s="83">
        <f t="shared" si="5"/>
        <v>7.0000000000000007E-2</v>
      </c>
      <c r="P11" s="83">
        <f t="shared" si="26"/>
        <v>7.0000000000000007E-2</v>
      </c>
      <c r="Q11" s="83">
        <f t="shared" si="6"/>
        <v>0.06</v>
      </c>
      <c r="R11" s="83">
        <f t="shared" si="7"/>
        <v>7.0000000000000007E-2</v>
      </c>
      <c r="S11" s="83">
        <f t="shared" si="8"/>
        <v>7.0000000000000007E-2</v>
      </c>
      <c r="T11" s="83">
        <f t="shared" si="9"/>
        <v>7.0000000000000007E-2</v>
      </c>
      <c r="U11" s="83">
        <f t="shared" si="10"/>
        <v>7.0000000000000007E-2</v>
      </c>
      <c r="V11" s="83">
        <f t="shared" si="11"/>
        <v>7.0000000000000007E-2</v>
      </c>
      <c r="W11" s="83">
        <f t="shared" si="12"/>
        <v>7.0000000000000007E-2</v>
      </c>
      <c r="X11" s="83">
        <f t="shared" si="13"/>
        <v>7.0000000000000007E-2</v>
      </c>
      <c r="Y11" s="83">
        <f t="shared" si="14"/>
        <v>0.06</v>
      </c>
      <c r="Z11" s="83">
        <f t="shared" si="15"/>
        <v>7.0000000000000007E-2</v>
      </c>
      <c r="AA11" s="83">
        <f t="shared" si="16"/>
        <v>0.06</v>
      </c>
      <c r="AB11" s="83">
        <f t="shared" si="17"/>
        <v>0.06</v>
      </c>
      <c r="AC11" s="83">
        <f t="shared" si="18"/>
        <v>7.0000000000000007E-2</v>
      </c>
      <c r="AD11" s="83">
        <f t="shared" si="19"/>
        <v>0.08</v>
      </c>
      <c r="AE11" s="83">
        <f t="shared" si="20"/>
        <v>0.06</v>
      </c>
      <c r="AF11" s="83">
        <f t="shared" si="21"/>
        <v>0.06</v>
      </c>
      <c r="AG11" s="83">
        <f t="shared" si="22"/>
        <v>0.06</v>
      </c>
      <c r="AH11" s="83">
        <f t="shared" si="23"/>
        <v>0.06</v>
      </c>
      <c r="AI11" s="83">
        <f t="shared" si="24"/>
        <v>7.0000000000000007E-2</v>
      </c>
      <c r="AJ11" s="83">
        <f t="shared" si="25"/>
        <v>0.06</v>
      </c>
    </row>
    <row r="12" spans="1:36" ht="12.95" customHeight="1" x14ac:dyDescent="0.15">
      <c r="A12" s="82">
        <v>819</v>
      </c>
      <c r="B12" s="108" t="s">
        <v>56</v>
      </c>
      <c r="C12" s="108"/>
      <c r="D12" s="82">
        <v>26</v>
      </c>
      <c r="E12" s="82">
        <v>16</v>
      </c>
      <c r="F12" s="4">
        <f t="shared" si="0"/>
        <v>0.4</v>
      </c>
      <c r="G12" s="5"/>
      <c r="H12" s="82"/>
      <c r="I12" s="82"/>
      <c r="J12" s="1" t="s">
        <v>15</v>
      </c>
      <c r="K12" s="83">
        <f t="shared" si="1"/>
        <v>0.37</v>
      </c>
      <c r="L12" s="83">
        <f t="shared" si="2"/>
        <v>0.41</v>
      </c>
      <c r="M12" s="83">
        <f t="shared" si="3"/>
        <v>0.4</v>
      </c>
      <c r="N12" s="83">
        <f t="shared" si="4"/>
        <v>0.4</v>
      </c>
      <c r="O12" s="83">
        <f t="shared" si="5"/>
        <v>0.41</v>
      </c>
      <c r="P12" s="83">
        <f t="shared" si="26"/>
        <v>0.4</v>
      </c>
      <c r="Q12" s="83">
        <f t="shared" si="6"/>
        <v>0.37</v>
      </c>
      <c r="R12" s="83">
        <f t="shared" si="7"/>
        <v>0.42</v>
      </c>
      <c r="S12" s="83">
        <f t="shared" si="8"/>
        <v>0.4</v>
      </c>
      <c r="T12" s="83">
        <f t="shared" si="9"/>
        <v>0.4</v>
      </c>
      <c r="U12" s="83">
        <f t="shared" si="10"/>
        <v>0.4</v>
      </c>
      <c r="V12" s="83">
        <f t="shared" si="11"/>
        <v>0.44</v>
      </c>
      <c r="W12" s="83">
        <f t="shared" si="12"/>
        <v>0.4</v>
      </c>
      <c r="X12" s="83">
        <f t="shared" si="13"/>
        <v>0.4</v>
      </c>
      <c r="Y12" s="83">
        <f t="shared" si="14"/>
        <v>0.38</v>
      </c>
      <c r="Z12" s="83">
        <f t="shared" si="15"/>
        <v>0.4</v>
      </c>
      <c r="AA12" s="83">
        <f t="shared" si="16"/>
        <v>0.36</v>
      </c>
      <c r="AB12" s="83">
        <f t="shared" si="17"/>
        <v>0.43</v>
      </c>
      <c r="AC12" s="83">
        <f t="shared" si="18"/>
        <v>0.42</v>
      </c>
      <c r="AD12" s="83">
        <f t="shared" si="19"/>
        <v>0.44</v>
      </c>
      <c r="AE12" s="83">
        <f t="shared" si="20"/>
        <v>0.38</v>
      </c>
      <c r="AF12" s="83">
        <f t="shared" si="21"/>
        <v>0.42</v>
      </c>
      <c r="AG12" s="83">
        <f t="shared" si="22"/>
        <v>0.37</v>
      </c>
      <c r="AH12" s="83">
        <f t="shared" si="23"/>
        <v>0.38</v>
      </c>
      <c r="AI12" s="83">
        <f t="shared" si="24"/>
        <v>0.4</v>
      </c>
      <c r="AJ12" s="83">
        <f t="shared" si="25"/>
        <v>0.38</v>
      </c>
    </row>
    <row r="13" spans="1:36" ht="12.95" customHeight="1" x14ac:dyDescent="0.15">
      <c r="A13" s="82">
        <v>820</v>
      </c>
      <c r="B13" s="108" t="s">
        <v>56</v>
      </c>
      <c r="C13" s="108"/>
      <c r="D13" s="82">
        <v>20</v>
      </c>
      <c r="E13" s="82">
        <v>16</v>
      </c>
      <c r="F13" s="4">
        <f t="shared" si="0"/>
        <v>0.25</v>
      </c>
      <c r="G13" s="5"/>
      <c r="H13" s="82"/>
      <c r="I13" s="82"/>
      <c r="J13" s="1" t="s">
        <v>15</v>
      </c>
      <c r="K13" s="83">
        <f t="shared" si="1"/>
        <v>0.23</v>
      </c>
      <c r="L13" s="83">
        <f t="shared" si="2"/>
        <v>0.25</v>
      </c>
      <c r="M13" s="83">
        <f t="shared" si="3"/>
        <v>0.25</v>
      </c>
      <c r="N13" s="83">
        <f t="shared" si="4"/>
        <v>0.25</v>
      </c>
      <c r="O13" s="83">
        <f t="shared" si="5"/>
        <v>0.26</v>
      </c>
      <c r="P13" s="83">
        <f t="shared" si="26"/>
        <v>0.25</v>
      </c>
      <c r="Q13" s="83">
        <f t="shared" si="6"/>
        <v>0.23</v>
      </c>
      <c r="R13" s="83">
        <f t="shared" si="7"/>
        <v>0.25</v>
      </c>
      <c r="S13" s="83">
        <f t="shared" si="8"/>
        <v>0.25</v>
      </c>
      <c r="T13" s="83">
        <f t="shared" si="9"/>
        <v>0.26</v>
      </c>
      <c r="U13" s="83">
        <f t="shared" si="10"/>
        <v>0.25</v>
      </c>
      <c r="V13" s="83">
        <f t="shared" si="11"/>
        <v>0.26</v>
      </c>
      <c r="W13" s="83">
        <f t="shared" si="12"/>
        <v>0.25</v>
      </c>
      <c r="X13" s="83">
        <f t="shared" si="13"/>
        <v>0.25</v>
      </c>
      <c r="Y13" s="83">
        <f t="shared" si="14"/>
        <v>0.23</v>
      </c>
      <c r="Z13" s="83">
        <f t="shared" si="15"/>
        <v>0.25</v>
      </c>
      <c r="AA13" s="83">
        <f t="shared" si="16"/>
        <v>0.22</v>
      </c>
      <c r="AB13" s="83">
        <f t="shared" si="17"/>
        <v>0.26</v>
      </c>
      <c r="AC13" s="83">
        <f t="shared" si="18"/>
        <v>0.26</v>
      </c>
      <c r="AD13" s="83">
        <f t="shared" si="19"/>
        <v>0.28999999999999998</v>
      </c>
      <c r="AE13" s="83">
        <f t="shared" si="20"/>
        <v>0.23</v>
      </c>
      <c r="AF13" s="83">
        <f t="shared" si="21"/>
        <v>0.26</v>
      </c>
      <c r="AG13" s="83">
        <f t="shared" si="22"/>
        <v>0.22</v>
      </c>
      <c r="AH13" s="83">
        <f t="shared" si="23"/>
        <v>0.23</v>
      </c>
      <c r="AI13" s="83">
        <f t="shared" si="24"/>
        <v>0.25</v>
      </c>
      <c r="AJ13" s="83">
        <f t="shared" si="25"/>
        <v>0.23</v>
      </c>
    </row>
    <row r="14" spans="1:36" ht="12.95" customHeight="1" x14ac:dyDescent="0.15">
      <c r="A14" s="82">
        <v>821</v>
      </c>
      <c r="B14" s="108" t="s">
        <v>56</v>
      </c>
      <c r="C14" s="108"/>
      <c r="D14" s="82">
        <v>22</v>
      </c>
      <c r="E14" s="82">
        <v>16</v>
      </c>
      <c r="F14" s="4">
        <f t="shared" si="0"/>
        <v>0.3</v>
      </c>
      <c r="G14" s="5"/>
      <c r="H14" s="82"/>
      <c r="I14" s="82"/>
      <c r="J14" s="1" t="s">
        <v>15</v>
      </c>
      <c r="K14" s="83">
        <f t="shared" si="1"/>
        <v>0.28000000000000003</v>
      </c>
      <c r="L14" s="83">
        <f t="shared" si="2"/>
        <v>0.3</v>
      </c>
      <c r="M14" s="83">
        <f t="shared" si="3"/>
        <v>0.3</v>
      </c>
      <c r="N14" s="83">
        <f t="shared" si="4"/>
        <v>0.3</v>
      </c>
      <c r="O14" s="83">
        <f t="shared" si="5"/>
        <v>0.3</v>
      </c>
      <c r="P14" s="83">
        <f t="shared" si="26"/>
        <v>0.3</v>
      </c>
      <c r="Q14" s="83">
        <f t="shared" si="6"/>
        <v>0.28000000000000003</v>
      </c>
      <c r="R14" s="83">
        <f t="shared" si="7"/>
        <v>0.3</v>
      </c>
      <c r="S14" s="83">
        <f t="shared" si="8"/>
        <v>0.3</v>
      </c>
      <c r="T14" s="83">
        <f t="shared" si="9"/>
        <v>0.3</v>
      </c>
      <c r="U14" s="83">
        <f t="shared" si="10"/>
        <v>0.3</v>
      </c>
      <c r="V14" s="83">
        <f t="shared" si="11"/>
        <v>0.32</v>
      </c>
      <c r="W14" s="83">
        <f t="shared" si="12"/>
        <v>0.3</v>
      </c>
      <c r="X14" s="83">
        <f t="shared" si="13"/>
        <v>0.3</v>
      </c>
      <c r="Y14" s="83">
        <f t="shared" si="14"/>
        <v>0.27</v>
      </c>
      <c r="Z14" s="83">
        <f t="shared" si="15"/>
        <v>0.3</v>
      </c>
      <c r="AA14" s="83">
        <f t="shared" si="16"/>
        <v>0.27</v>
      </c>
      <c r="AB14" s="83">
        <f t="shared" si="17"/>
        <v>0.31</v>
      </c>
      <c r="AC14" s="83">
        <f t="shared" si="18"/>
        <v>0.31</v>
      </c>
      <c r="AD14" s="83">
        <f t="shared" si="19"/>
        <v>0.34</v>
      </c>
      <c r="AE14" s="83">
        <f t="shared" si="20"/>
        <v>0.28000000000000003</v>
      </c>
      <c r="AF14" s="83">
        <f t="shared" si="21"/>
        <v>0.31</v>
      </c>
      <c r="AG14" s="83">
        <f t="shared" si="22"/>
        <v>0.27</v>
      </c>
      <c r="AH14" s="83">
        <f t="shared" si="23"/>
        <v>0.28000000000000003</v>
      </c>
      <c r="AI14" s="83">
        <f t="shared" si="24"/>
        <v>0.3</v>
      </c>
      <c r="AJ14" s="83">
        <f t="shared" si="25"/>
        <v>0.28000000000000003</v>
      </c>
    </row>
    <row r="15" spans="1:36" ht="12.95" customHeight="1" x14ac:dyDescent="0.15">
      <c r="A15" s="82">
        <v>822</v>
      </c>
      <c r="B15" s="108" t="s">
        <v>56</v>
      </c>
      <c r="C15" s="108"/>
      <c r="D15" s="82">
        <v>24</v>
      </c>
      <c r="E15" s="82">
        <v>14</v>
      </c>
      <c r="F15" s="4">
        <f t="shared" si="0"/>
        <v>0.3</v>
      </c>
      <c r="G15" s="82"/>
      <c r="H15" s="82"/>
      <c r="I15" s="82"/>
      <c r="J15" s="1" t="s">
        <v>15</v>
      </c>
      <c r="K15" s="83">
        <f t="shared" si="1"/>
        <v>0.28000000000000003</v>
      </c>
      <c r="L15" s="83">
        <f t="shared" si="2"/>
        <v>0.31</v>
      </c>
      <c r="M15" s="83">
        <f t="shared" si="3"/>
        <v>0.3</v>
      </c>
      <c r="N15" s="83">
        <f t="shared" si="4"/>
        <v>0.3</v>
      </c>
      <c r="O15" s="83">
        <f t="shared" si="5"/>
        <v>0.31</v>
      </c>
      <c r="P15" s="83">
        <f t="shared" si="26"/>
        <v>0.3</v>
      </c>
      <c r="Q15" s="83">
        <f t="shared" si="6"/>
        <v>0.28000000000000003</v>
      </c>
      <c r="R15" s="83">
        <f t="shared" si="7"/>
        <v>0.31</v>
      </c>
      <c r="S15" s="83">
        <f t="shared" si="8"/>
        <v>0.3</v>
      </c>
      <c r="T15" s="83">
        <f t="shared" si="9"/>
        <v>0.28999999999999998</v>
      </c>
      <c r="U15" s="83">
        <f t="shared" si="10"/>
        <v>0.3</v>
      </c>
      <c r="V15" s="83">
        <f t="shared" si="11"/>
        <v>0.33</v>
      </c>
      <c r="W15" s="83">
        <f t="shared" si="12"/>
        <v>0.31</v>
      </c>
      <c r="X15" s="83">
        <f t="shared" si="13"/>
        <v>0.3</v>
      </c>
      <c r="Y15" s="83">
        <f t="shared" si="14"/>
        <v>0.28999999999999998</v>
      </c>
      <c r="Z15" s="83">
        <f t="shared" si="15"/>
        <v>0.3</v>
      </c>
      <c r="AA15" s="83">
        <f t="shared" si="16"/>
        <v>0.27</v>
      </c>
      <c r="AB15" s="83">
        <f t="shared" si="17"/>
        <v>0.32</v>
      </c>
      <c r="AC15" s="83">
        <f t="shared" si="18"/>
        <v>0.31</v>
      </c>
      <c r="AD15" s="83">
        <f t="shared" si="19"/>
        <v>0.34</v>
      </c>
      <c r="AE15" s="83">
        <f t="shared" si="20"/>
        <v>0.28000000000000003</v>
      </c>
      <c r="AF15" s="83">
        <f t="shared" si="21"/>
        <v>0.31</v>
      </c>
      <c r="AG15" s="83">
        <f t="shared" si="22"/>
        <v>0.28000000000000003</v>
      </c>
      <c r="AH15" s="83">
        <f t="shared" si="23"/>
        <v>0.28999999999999998</v>
      </c>
      <c r="AI15" s="83">
        <f t="shared" si="24"/>
        <v>0.31</v>
      </c>
      <c r="AJ15" s="83">
        <f t="shared" si="25"/>
        <v>0.28999999999999998</v>
      </c>
    </row>
    <row r="16" spans="1:36" ht="12.95" customHeight="1" x14ac:dyDescent="0.15">
      <c r="A16" s="82">
        <v>823</v>
      </c>
      <c r="B16" s="108" t="s">
        <v>68</v>
      </c>
      <c r="C16" s="108"/>
      <c r="D16" s="82">
        <v>10</v>
      </c>
      <c r="E16" s="82">
        <v>9</v>
      </c>
      <c r="F16" s="4">
        <f t="shared" si="0"/>
        <v>0.04</v>
      </c>
      <c r="G16" s="5"/>
      <c r="H16" s="82"/>
      <c r="I16" s="82"/>
      <c r="J16" s="1" t="s">
        <v>15</v>
      </c>
      <c r="K16" s="83">
        <f t="shared" si="1"/>
        <v>0.04</v>
      </c>
      <c r="L16" s="83">
        <f t="shared" si="2"/>
        <v>0.04</v>
      </c>
      <c r="M16" s="83">
        <f t="shared" si="3"/>
        <v>0.04</v>
      </c>
      <c r="N16" s="83">
        <f t="shared" si="4"/>
        <v>0.04</v>
      </c>
      <c r="O16" s="83">
        <f t="shared" si="5"/>
        <v>0.04</v>
      </c>
      <c r="P16" s="83">
        <f t="shared" si="26"/>
        <v>0.04</v>
      </c>
      <c r="Q16" s="83">
        <f t="shared" si="6"/>
        <v>0.04</v>
      </c>
      <c r="R16" s="83">
        <f t="shared" si="7"/>
        <v>0.04</v>
      </c>
      <c r="S16" s="83">
        <f t="shared" si="8"/>
        <v>0.04</v>
      </c>
      <c r="T16" s="83">
        <f t="shared" si="9"/>
        <v>0.04</v>
      </c>
      <c r="U16" s="83">
        <f t="shared" si="10"/>
        <v>0.04</v>
      </c>
      <c r="V16" s="83">
        <f t="shared" si="11"/>
        <v>0.04</v>
      </c>
      <c r="W16" s="83">
        <f t="shared" si="12"/>
        <v>0.04</v>
      </c>
      <c r="X16" s="83">
        <f t="shared" si="13"/>
        <v>0.04</v>
      </c>
      <c r="Y16" s="83">
        <f t="shared" si="14"/>
        <v>0.03</v>
      </c>
      <c r="Z16" s="83">
        <f t="shared" si="15"/>
        <v>0.04</v>
      </c>
      <c r="AA16" s="83">
        <f t="shared" si="16"/>
        <v>0.04</v>
      </c>
      <c r="AB16" s="83">
        <f t="shared" si="17"/>
        <v>0.04</v>
      </c>
      <c r="AC16" s="83">
        <f t="shared" si="18"/>
        <v>0.04</v>
      </c>
      <c r="AD16" s="83">
        <f t="shared" si="19"/>
        <v>0.05</v>
      </c>
      <c r="AE16" s="83">
        <f t="shared" si="20"/>
        <v>0.03</v>
      </c>
      <c r="AF16" s="83">
        <f t="shared" si="21"/>
        <v>0.04</v>
      </c>
      <c r="AG16" s="83">
        <f t="shared" si="22"/>
        <v>0.04</v>
      </c>
      <c r="AH16" s="83">
        <f t="shared" si="23"/>
        <v>0.03</v>
      </c>
      <c r="AI16" s="83">
        <f t="shared" si="24"/>
        <v>0.04</v>
      </c>
      <c r="AJ16" s="83">
        <f t="shared" si="25"/>
        <v>0.04</v>
      </c>
    </row>
    <row r="17" spans="1:36" ht="12.95" customHeight="1" x14ac:dyDescent="0.15">
      <c r="A17" s="82">
        <v>824</v>
      </c>
      <c r="B17" s="108" t="s">
        <v>61</v>
      </c>
      <c r="C17" s="108"/>
      <c r="D17" s="82">
        <v>10</v>
      </c>
      <c r="E17" s="82">
        <v>9</v>
      </c>
      <c r="F17" s="4">
        <f t="shared" si="0"/>
        <v>0.04</v>
      </c>
      <c r="G17" s="82"/>
      <c r="H17" s="82"/>
      <c r="I17" s="82"/>
      <c r="J17" s="1" t="s">
        <v>15</v>
      </c>
      <c r="K17" s="83">
        <f t="shared" si="1"/>
        <v>0.04</v>
      </c>
      <c r="L17" s="83">
        <f t="shared" si="2"/>
        <v>0.04</v>
      </c>
      <c r="M17" s="83">
        <f t="shared" si="3"/>
        <v>0.04</v>
      </c>
      <c r="N17" s="83">
        <f t="shared" si="4"/>
        <v>0.04</v>
      </c>
      <c r="O17" s="83">
        <f t="shared" si="5"/>
        <v>0.04</v>
      </c>
      <c r="P17" s="83">
        <f t="shared" si="26"/>
        <v>0.04</v>
      </c>
      <c r="Q17" s="83">
        <f t="shared" si="6"/>
        <v>0.04</v>
      </c>
      <c r="R17" s="83">
        <f t="shared" si="7"/>
        <v>0.04</v>
      </c>
      <c r="S17" s="83">
        <f t="shared" si="8"/>
        <v>0.04</v>
      </c>
      <c r="T17" s="83">
        <f t="shared" si="9"/>
        <v>0.04</v>
      </c>
      <c r="U17" s="83">
        <f t="shared" si="10"/>
        <v>0.04</v>
      </c>
      <c r="V17" s="83">
        <f t="shared" si="11"/>
        <v>0.04</v>
      </c>
      <c r="W17" s="83">
        <f t="shared" si="12"/>
        <v>0.04</v>
      </c>
      <c r="X17" s="83">
        <f t="shared" si="13"/>
        <v>0.04</v>
      </c>
      <c r="Y17" s="83">
        <f t="shared" si="14"/>
        <v>0.03</v>
      </c>
      <c r="Z17" s="83">
        <f t="shared" si="15"/>
        <v>0.04</v>
      </c>
      <c r="AA17" s="83">
        <f t="shared" si="16"/>
        <v>0.04</v>
      </c>
      <c r="AB17" s="83">
        <f t="shared" si="17"/>
        <v>0.04</v>
      </c>
      <c r="AC17" s="83">
        <f t="shared" si="18"/>
        <v>0.04</v>
      </c>
      <c r="AD17" s="83">
        <f t="shared" si="19"/>
        <v>0.05</v>
      </c>
      <c r="AE17" s="83">
        <f t="shared" si="20"/>
        <v>0.03</v>
      </c>
      <c r="AF17" s="83">
        <f t="shared" si="21"/>
        <v>0.04</v>
      </c>
      <c r="AG17" s="83">
        <f t="shared" si="22"/>
        <v>0.04</v>
      </c>
      <c r="AH17" s="83">
        <f t="shared" si="23"/>
        <v>0.03</v>
      </c>
      <c r="AI17" s="83">
        <f t="shared" si="24"/>
        <v>0.04</v>
      </c>
      <c r="AJ17" s="83">
        <f t="shared" si="25"/>
        <v>0.04</v>
      </c>
    </row>
    <row r="18" spans="1:36" ht="12.95" customHeight="1" x14ac:dyDescent="0.15">
      <c r="A18" s="82"/>
      <c r="B18" s="108"/>
      <c r="C18" s="108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108"/>
      <c r="C19" s="108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108"/>
      <c r="C20" s="108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108"/>
      <c r="C21" s="108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08"/>
      <c r="C22" s="108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108"/>
      <c r="C23" s="108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108"/>
      <c r="C24" s="108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108"/>
      <c r="C25" s="108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08"/>
      <c r="C26" s="108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08"/>
      <c r="C27" s="108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08"/>
      <c r="C28" s="108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3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08"/>
      <c r="C29" s="108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08"/>
      <c r="C30" s="108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108"/>
      <c r="C31" s="108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108"/>
      <c r="C32" s="108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108"/>
      <c r="C33" s="108"/>
      <c r="D33" s="82"/>
      <c r="E33" s="82"/>
      <c r="F33" s="4" t="str">
        <f t="shared" si="0"/>
        <v/>
      </c>
      <c r="G33" s="5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108"/>
      <c r="C34" s="108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108"/>
      <c r="C35" s="108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108"/>
      <c r="C36" s="108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108"/>
      <c r="C37" s="108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108"/>
      <c r="C38" s="108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108"/>
      <c r="C39" s="108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108"/>
      <c r="C40" s="108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108"/>
      <c r="C41" s="108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108"/>
      <c r="C42" s="108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108"/>
      <c r="C43" s="108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82" t="s">
        <v>18</v>
      </c>
      <c r="D46" s="82" t="s">
        <v>19</v>
      </c>
      <c r="E46" s="82" t="s">
        <v>20</v>
      </c>
      <c r="F46" s="10"/>
      <c r="G46" s="5" t="s">
        <v>21</v>
      </c>
      <c r="H46" s="12"/>
      <c r="I46" s="116" t="s">
        <v>226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2.78</v>
      </c>
      <c r="D50" s="16">
        <f>SUMIF(G4:G43,"*下層*",F4:F43)</f>
        <v>0</v>
      </c>
      <c r="E50" s="4">
        <f>SUM(F4:F43)</f>
        <v>2.78</v>
      </c>
      <c r="F50" s="13"/>
      <c r="G50" s="17">
        <f>C50*100</f>
        <v>278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形状比＝68、Sr＝21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82" t="s">
        <v>18</v>
      </c>
      <c r="D53" s="82" t="s">
        <v>19</v>
      </c>
      <c r="E53" s="82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0.49000000000000005</v>
      </c>
      <c r="D57" s="16">
        <f>SUMIF(H4:H43,"▲",F4:F43)</f>
        <v>0</v>
      </c>
      <c r="E57" s="16">
        <f>SUM(C57:D57)</f>
        <v>0.49000000000000005</v>
      </c>
      <c r="F57" s="13"/>
      <c r="G57" s="19">
        <f>C57*100</f>
        <v>49.000000000000007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9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82" t="s">
        <v>18</v>
      </c>
      <c r="D60" s="82" t="s">
        <v>19</v>
      </c>
      <c r="E60" s="82" t="s">
        <v>20</v>
      </c>
      <c r="F60" s="10"/>
      <c r="G60" s="13"/>
      <c r="H60" s="10"/>
      <c r="I60" s="59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28.6</v>
      </c>
      <c r="D61" s="20" t="str">
        <f>IF(D47&gt;0,ROUND(D54/D47*100,1),"")</f>
        <v/>
      </c>
      <c r="E61" s="20">
        <f>ROUND(E54/E47*100,1)</f>
        <v>28.6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17.600000000000001</v>
      </c>
      <c r="D62" s="20" t="str">
        <f>IF(D47&gt;0,ROUND(D57/D50*100,1),"")</f>
        <v/>
      </c>
      <c r="E62" s="20">
        <f>ROUND(E57/E50*100,1)</f>
        <v>17.600000000000001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82" t="s">
        <v>18</v>
      </c>
      <c r="D65" s="82" t="s">
        <v>19</v>
      </c>
      <c r="E65" s="8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2.2899999999999996</v>
      </c>
      <c r="D69" s="16" t="str">
        <f>IF(D66&gt;0,D50-D57,"")</f>
        <v/>
      </c>
      <c r="E69" s="4">
        <f>SUM(C69:D69)</f>
        <v>2.2899999999999996</v>
      </c>
      <c r="F69" s="13"/>
      <c r="G69" s="17">
        <f>C69*100</f>
        <v>228.99999999999997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形状比＝70、Sr＝23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C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" priority="16" stopIfTrue="1">
      <formula>AND(($H4="スギ"),(#REF!&lt;12))</formula>
    </cfRule>
  </conditionalFormatting>
  <conditionalFormatting sqref="L4:L43">
    <cfRule type="expression" dxfId="14" priority="15" stopIfTrue="1">
      <formula>AND(($H4="スギ"),(#REF!&lt;22),(#REF!&gt;=12))</formula>
    </cfRule>
  </conditionalFormatting>
  <conditionalFormatting sqref="M4:M43">
    <cfRule type="expression" dxfId="13" priority="14" stopIfTrue="1">
      <formula>AND(($H4="スギ"),(#REF!&lt;32),(#REF!&gt;=22))</formula>
    </cfRule>
  </conditionalFormatting>
  <conditionalFormatting sqref="N4:N43">
    <cfRule type="expression" dxfId="12" priority="13" stopIfTrue="1">
      <formula>AND(($H4="スギ"),(#REF!&lt;42),(#REF!&gt;=32))</formula>
    </cfRule>
  </conditionalFormatting>
  <conditionalFormatting sqref="U4:U43 Z4:AF43 AJ4:AJ43 O4:P43">
    <cfRule type="expression" dxfId="11" priority="12" stopIfTrue="1">
      <formula>AND(($H4="スギ"),(#REF!&gt;=42))</formula>
    </cfRule>
  </conditionalFormatting>
  <conditionalFormatting sqref="Q4:Q43 AA4:AA43">
    <cfRule type="expression" dxfId="10" priority="11" stopIfTrue="1">
      <formula>AND(($H4="ヒノキ"),(#REF!&lt;12))</formula>
    </cfRule>
  </conditionalFormatting>
  <conditionalFormatting sqref="R4:R43 AB4:AE43">
    <cfRule type="expression" dxfId="9" priority="10" stopIfTrue="1">
      <formula>AND(($H4="ヒノキ"),(#REF!&lt;22),(#REF!&gt;=12))</formula>
    </cfRule>
  </conditionalFormatting>
  <conditionalFormatting sqref="S4:S43">
    <cfRule type="expression" dxfId="8" priority="9" stopIfTrue="1">
      <formula>AND(($H4="ヒノキ"),(#REF!&lt;32),(#REF!&gt;=22))</formula>
    </cfRule>
  </conditionalFormatting>
  <conditionalFormatting sqref="T4:U43 Z4:AF43 AJ4:AJ43">
    <cfRule type="expression" dxfId="7" priority="8" stopIfTrue="1">
      <formula>AND(($H4="ヒノキ"),(#REF!&gt;=32))</formula>
    </cfRule>
  </conditionalFormatting>
  <conditionalFormatting sqref="V4:V43 AA4:AA43">
    <cfRule type="expression" dxfId="6" priority="7" stopIfTrue="1">
      <formula>AND(($H4="アカマツ"),(#REF!&lt;12))</formula>
    </cfRule>
  </conditionalFormatting>
  <conditionalFormatting sqref="W4:W43 AB4:AB43">
    <cfRule type="expression" dxfId="5" priority="6" stopIfTrue="1">
      <formula>AND(($H4="アカマツ"),(#REF!&lt;22),(#REF!&gt;=12))</formula>
    </cfRule>
  </conditionalFormatting>
  <conditionalFormatting sqref="X4:X43 AC4:AC43">
    <cfRule type="expression" dxfId="4" priority="5" stopIfTrue="1">
      <formula>AND(($H4="アカマツ"),(#REF!&lt;42),(#REF!&gt;=22))</formula>
    </cfRule>
  </conditionalFormatting>
  <conditionalFormatting sqref="Y4:AF43 AJ4:AJ43">
    <cfRule type="expression" dxfId="3" priority="4" stopIfTrue="1">
      <formula>AND(($H4="アカマツ"),(#REF!&gt;=42))</formula>
    </cfRule>
  </conditionalFormatting>
  <conditionalFormatting sqref="AG4:AG43">
    <cfRule type="expression" dxfId="2" priority="3" stopIfTrue="1">
      <formula>AND(($H4&lt;&gt;"スギ"),($H4&lt;&gt;"ヒノキ"),($H4&lt;&gt;"アカマツ"),(#REF!&lt;12))</formula>
    </cfRule>
  </conditionalFormatting>
  <conditionalFormatting sqref="AH4:AH43">
    <cfRule type="expression" dxfId="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U96"/>
  <sheetViews>
    <sheetView zoomScaleNormal="100" zoomScaleSheetLayoutView="100" workbookViewId="0">
      <selection activeCell="B96" sqref="B96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31" t="s">
        <v>33</v>
      </c>
      <c r="B1" s="131"/>
      <c r="C1" s="132"/>
      <c r="D1" s="133" t="s">
        <v>209</v>
      </c>
      <c r="E1" s="134"/>
      <c r="F1" s="134"/>
      <c r="G1" s="135"/>
    </row>
    <row r="2" spans="1:21" ht="24" customHeight="1" x14ac:dyDescent="0.15">
      <c r="A2" s="131" t="s">
        <v>34</v>
      </c>
      <c r="B2" s="131"/>
      <c r="C2" s="132"/>
      <c r="D2" s="50" t="s">
        <v>210</v>
      </c>
      <c r="E2" s="50" t="s">
        <v>211</v>
      </c>
      <c r="F2" s="50" t="s">
        <v>223</v>
      </c>
      <c r="G2" s="50"/>
      <c r="H2" s="50"/>
      <c r="I2" s="22"/>
      <c r="J2" s="22"/>
    </row>
    <row r="3" spans="1:21" ht="24" customHeight="1" x14ac:dyDescent="0.15">
      <c r="A3" s="131" t="s">
        <v>35</v>
      </c>
      <c r="B3" s="131"/>
      <c r="C3" s="132"/>
      <c r="D3" s="23" t="s">
        <v>212</v>
      </c>
      <c r="E3" s="23" t="s">
        <v>213</v>
      </c>
      <c r="F3" s="23" t="s">
        <v>224</v>
      </c>
      <c r="G3" s="23"/>
      <c r="H3" s="23"/>
      <c r="I3" s="23"/>
      <c r="J3" s="23"/>
    </row>
    <row r="5" spans="1:21" ht="14.25" x14ac:dyDescent="0.15">
      <c r="A5" s="136" t="str">
        <f>D1</f>
        <v>S-35アカマツ</v>
      </c>
      <c r="B5" s="136"/>
      <c r="C5" s="136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7"/>
      <c r="B8" s="138"/>
      <c r="C8" s="141" t="s">
        <v>18</v>
      </c>
      <c r="D8" s="141"/>
      <c r="E8" s="141"/>
      <c r="F8" s="141"/>
      <c r="G8" s="141"/>
      <c r="H8" s="141"/>
      <c r="I8" s="141"/>
      <c r="J8" s="141"/>
      <c r="K8" s="141"/>
    </row>
    <row r="9" spans="1:21" s="25" customFormat="1" ht="12.75" customHeight="1" x14ac:dyDescent="0.15">
      <c r="A9" s="139"/>
      <c r="B9" s="140"/>
      <c r="C9" s="26" t="s">
        <v>36</v>
      </c>
      <c r="D9" s="26" t="str">
        <f t="shared" ref="D9:J9" si="0">IF(D$3&lt;&gt;"",D$3,"")</f>
        <v>No.51</v>
      </c>
      <c r="E9" s="26" t="str">
        <f t="shared" si="0"/>
        <v>No.52</v>
      </c>
      <c r="F9" s="26" t="str">
        <f t="shared" si="0"/>
        <v>No.53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21" t="s">
        <v>22</v>
      </c>
      <c r="B10" s="122"/>
      <c r="C10" s="14">
        <f ca="1">ROUND(AVERAGE(D10:J10),0)</f>
        <v>13</v>
      </c>
      <c r="D10" s="82">
        <f t="shared" ref="D10:J10" ca="1" si="1">IF(D$2&lt;&gt;"",INDIRECT(D$2&amp;"!C47"),"")</f>
        <v>11</v>
      </c>
      <c r="E10" s="82">
        <f t="shared" ca="1" si="1"/>
        <v>14</v>
      </c>
      <c r="F10" s="82">
        <f t="shared" ca="1" si="1"/>
        <v>14</v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28">
        <f ca="1">C10*100</f>
        <v>1300</v>
      </c>
    </row>
    <row r="11" spans="1:21" ht="12.75" customHeight="1" x14ac:dyDescent="0.15">
      <c r="A11" s="121" t="s">
        <v>23</v>
      </c>
      <c r="B11" s="122"/>
      <c r="C11" s="14">
        <f ca="1">ROUND(AVERAGE(D11:J11),0)</f>
        <v>13</v>
      </c>
      <c r="D11" s="82">
        <f t="shared" ref="D11:J11" ca="1" si="2">IF(D$2&lt;&gt;"",INDIRECT(D$2&amp;"!C48"),"")</f>
        <v>13</v>
      </c>
      <c r="E11" s="82">
        <f t="shared" ca="1" si="2"/>
        <v>13</v>
      </c>
      <c r="F11" s="82">
        <f t="shared" ca="1" si="2"/>
        <v>13</v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29">
        <f ca="1">C11</f>
        <v>13</v>
      </c>
    </row>
    <row r="12" spans="1:21" ht="12.75" customHeight="1" x14ac:dyDescent="0.15">
      <c r="A12" s="121" t="s">
        <v>24</v>
      </c>
      <c r="B12" s="122"/>
      <c r="C12" s="14">
        <f ca="1">ROUND(AVERAGE(D12:J12),0)</f>
        <v>19</v>
      </c>
      <c r="D12" s="82">
        <f t="shared" ref="D12:J12" ca="1" si="3">IF(D$2&lt;&gt;"",INDIRECT(D$2&amp;"!C49"),"")</f>
        <v>19</v>
      </c>
      <c r="E12" s="82">
        <f t="shared" ca="1" si="3"/>
        <v>18</v>
      </c>
      <c r="F12" s="82">
        <f t="shared" ca="1" si="3"/>
        <v>19</v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29">
        <f ca="1">C12</f>
        <v>19</v>
      </c>
    </row>
    <row r="13" spans="1:21" ht="12.75" customHeight="1" x14ac:dyDescent="0.15">
      <c r="A13" s="121" t="s">
        <v>25</v>
      </c>
      <c r="B13" s="122"/>
      <c r="C13" s="4">
        <f ca="1">ROUND(AVERAGE(D13:J13),3)</f>
        <v>2.5</v>
      </c>
      <c r="D13" s="30">
        <f t="shared" ref="D13:J13" ca="1" si="4">IF(D$2&lt;&gt;"",INDIRECT(D$2&amp;"!C50"),"")</f>
        <v>2.12</v>
      </c>
      <c r="E13" s="30">
        <f t="shared" ca="1" si="4"/>
        <v>2.6</v>
      </c>
      <c r="F13" s="30">
        <f t="shared" ca="1" si="4"/>
        <v>2.78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250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形状比＝68、Sr＝21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7"/>
      <c r="B16" s="138"/>
      <c r="C16" s="128" t="s">
        <v>19</v>
      </c>
      <c r="D16" s="129"/>
      <c r="E16" s="129"/>
      <c r="F16" s="129"/>
      <c r="G16" s="129"/>
      <c r="H16" s="129"/>
      <c r="I16" s="129"/>
      <c r="J16" s="130"/>
    </row>
    <row r="17" spans="1:21" ht="12.75" customHeight="1" x14ac:dyDescent="0.15">
      <c r="A17" s="139"/>
      <c r="B17" s="140"/>
      <c r="C17" s="26" t="str">
        <f>C$9</f>
        <v>平均</v>
      </c>
      <c r="D17" s="26" t="str">
        <f t="shared" ref="D17:J17" si="5">IF(D$3&lt;&gt;"",D$3,"")</f>
        <v>No.51</v>
      </c>
      <c r="E17" s="26" t="str">
        <f t="shared" si="5"/>
        <v>No.52</v>
      </c>
      <c r="F17" s="26" t="str">
        <f t="shared" si="5"/>
        <v>No.53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21" t="s">
        <v>22</v>
      </c>
      <c r="B18" s="122"/>
      <c r="C18" s="14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0</v>
      </c>
      <c r="F18" s="82">
        <f t="shared" ca="1" si="6"/>
        <v>0</v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21" t="s">
        <v>23</v>
      </c>
      <c r="B19" s="122"/>
      <c r="C19" s="14" t="str">
        <f ca="1">IF($C$18=0,"",ROUND(AVERAGE(D19:J19),0))</f>
        <v/>
      </c>
      <c r="D19" s="82" t="str">
        <f t="shared" ref="D19:J19" ca="1" si="7">IF(D$2&lt;&gt;"",INDIRECT(D$2&amp;"!D48"),"")</f>
        <v/>
      </c>
      <c r="E19" s="82" t="str">
        <f t="shared" ca="1" si="7"/>
        <v/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21" t="s">
        <v>24</v>
      </c>
      <c r="B20" s="122"/>
      <c r="C20" s="14" t="str">
        <f ca="1">IF($C$18=0,"",ROUND(AVERAGE(D20:J20),0))</f>
        <v/>
      </c>
      <c r="D20" s="82" t="str">
        <f t="shared" ref="D20:J20" ca="1" si="8">IF(D$2&lt;&gt;"",INDIRECT(D$2&amp;"!D49"),"")</f>
        <v/>
      </c>
      <c r="E20" s="82" t="str">
        <f t="shared" ca="1" si="8"/>
        <v/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21" t="s">
        <v>25</v>
      </c>
      <c r="B21" s="122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7"/>
      <c r="B23" s="138"/>
      <c r="C23" s="125" t="s">
        <v>20</v>
      </c>
      <c r="D23" s="126"/>
      <c r="E23" s="126"/>
      <c r="F23" s="126"/>
      <c r="G23" s="126"/>
      <c r="H23" s="126"/>
      <c r="I23" s="126"/>
      <c r="J23" s="127"/>
      <c r="O23" s="11"/>
      <c r="P23" s="12"/>
      <c r="Q23" s="12"/>
      <c r="S23" s="18"/>
      <c r="T23" s="18"/>
    </row>
    <row r="24" spans="1:21" ht="12.75" customHeight="1" x14ac:dyDescent="0.15">
      <c r="A24" s="139"/>
      <c r="B24" s="140"/>
      <c r="C24" s="26" t="str">
        <f>C$9</f>
        <v>平均</v>
      </c>
      <c r="D24" s="26" t="str">
        <f t="shared" ref="D24:J24" si="10">IF(D$3&lt;&gt;"",D$3,"")</f>
        <v>No.51</v>
      </c>
      <c r="E24" s="26" t="str">
        <f t="shared" si="10"/>
        <v>No.52</v>
      </c>
      <c r="F24" s="26" t="str">
        <f t="shared" si="10"/>
        <v>No.53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21" t="s">
        <v>22</v>
      </c>
      <c r="B25" s="122"/>
      <c r="C25" s="14">
        <f ca="1">ROUND(AVERAGE(D25:J25),0)</f>
        <v>13</v>
      </c>
      <c r="D25" s="82">
        <f t="shared" ref="D25:J25" ca="1" si="11">IF(D$2&lt;&gt;"",INDIRECT(D$2&amp;"!E47"),"")</f>
        <v>11</v>
      </c>
      <c r="E25" s="82">
        <f t="shared" ca="1" si="11"/>
        <v>14</v>
      </c>
      <c r="F25" s="82">
        <f t="shared" ca="1" si="11"/>
        <v>14</v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21" t="s">
        <v>23</v>
      </c>
      <c r="B26" s="122"/>
      <c r="C26" s="14">
        <f ca="1">ROUND(AVERAGE(D26:J26),0)</f>
        <v>13</v>
      </c>
      <c r="D26" s="82">
        <f t="shared" ref="D26:J26" ca="1" si="12">IF(D$2&lt;&gt;"",INDIRECT(D$2&amp;"!E48"),"")</f>
        <v>13</v>
      </c>
      <c r="E26" s="82">
        <f t="shared" ca="1" si="12"/>
        <v>13</v>
      </c>
      <c r="F26" s="82">
        <f t="shared" ca="1" si="12"/>
        <v>13</v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21" t="s">
        <v>24</v>
      </c>
      <c r="B27" s="122"/>
      <c r="C27" s="14">
        <f ca="1">ROUND(AVERAGE(D27:J27),0)</f>
        <v>19</v>
      </c>
      <c r="D27" s="82">
        <f t="shared" ref="D27:J27" ca="1" si="13">IF(D$2&lt;&gt;"",INDIRECT(D$2&amp;"!E49"),"")</f>
        <v>19</v>
      </c>
      <c r="E27" s="82">
        <f t="shared" ca="1" si="13"/>
        <v>18</v>
      </c>
      <c r="F27" s="82">
        <f t="shared" ca="1" si="13"/>
        <v>19</v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21" t="s">
        <v>25</v>
      </c>
      <c r="B28" s="122"/>
      <c r="C28" s="4">
        <f ca="1">ROUND(AVERAGE(D28:J28),3)</f>
        <v>2.5</v>
      </c>
      <c r="D28" s="30">
        <f t="shared" ref="D28:J28" ca="1" si="14">IF(D$2&lt;&gt;"",INDIRECT(D$2&amp;"!E50"),"")</f>
        <v>2.12</v>
      </c>
      <c r="E28" s="30">
        <f t="shared" ca="1" si="14"/>
        <v>2.6</v>
      </c>
      <c r="F28" s="30">
        <f t="shared" ca="1" si="14"/>
        <v>2.78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7"/>
      <c r="B31" s="138"/>
      <c r="C31" s="141" t="s">
        <v>18</v>
      </c>
      <c r="D31" s="141"/>
      <c r="E31" s="141"/>
      <c r="F31" s="141"/>
      <c r="G31" s="141"/>
      <c r="H31" s="141"/>
      <c r="I31" s="141"/>
      <c r="J31" s="141"/>
      <c r="K31" s="141"/>
    </row>
    <row r="32" spans="1:21" s="25" customFormat="1" ht="12.75" customHeight="1" x14ac:dyDescent="0.15">
      <c r="A32" s="139"/>
      <c r="B32" s="140"/>
      <c r="C32" s="26" t="s">
        <v>36</v>
      </c>
      <c r="D32" s="26" t="str">
        <f t="shared" ref="D32:J32" si="15">IF(D$3&lt;&gt;"",D$3,"")</f>
        <v>No.51</v>
      </c>
      <c r="E32" s="26" t="str">
        <f t="shared" si="15"/>
        <v>No.52</v>
      </c>
      <c r="F32" s="26" t="str">
        <f t="shared" si="15"/>
        <v>No.53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21" t="s">
        <v>27</v>
      </c>
      <c r="B33" s="122"/>
      <c r="C33" s="14">
        <f ca="1">ROUND(AVERAGE(D33:J33),0)</f>
        <v>4</v>
      </c>
      <c r="D33" s="82">
        <f t="shared" ref="D33:J33" ca="1" si="16">IF(D$2&lt;&gt;"",INDIRECT(D$2&amp;"!C54"),"")</f>
        <v>4</v>
      </c>
      <c r="E33" s="82">
        <f t="shared" ca="1" si="16"/>
        <v>5</v>
      </c>
      <c r="F33" s="82">
        <f t="shared" ca="1" si="16"/>
        <v>4</v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28">
        <f ca="1">C33*100</f>
        <v>400</v>
      </c>
    </row>
    <row r="34" spans="1:21" ht="12.75" customHeight="1" x14ac:dyDescent="0.15">
      <c r="A34" s="121" t="s">
        <v>23</v>
      </c>
      <c r="B34" s="122"/>
      <c r="C34" s="14">
        <f ca="1">ROUND(AVERAGE(D34:J34),0)</f>
        <v>12</v>
      </c>
      <c r="D34" s="82">
        <f t="shared" ref="D34:J34" ca="1" si="17">IF(D$2&lt;&gt;"",INDIRECT(D$2&amp;"!C55"),"")</f>
        <v>12</v>
      </c>
      <c r="E34" s="82">
        <f t="shared" ca="1" si="17"/>
        <v>12</v>
      </c>
      <c r="F34" s="82">
        <f t="shared" ca="1" si="17"/>
        <v>12</v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29">
        <f ca="1">C34</f>
        <v>12</v>
      </c>
    </row>
    <row r="35" spans="1:21" ht="12.75" customHeight="1" x14ac:dyDescent="0.15">
      <c r="A35" s="121" t="s">
        <v>24</v>
      </c>
      <c r="B35" s="122"/>
      <c r="C35" s="14">
        <f ca="1">ROUND(AVERAGE(D35:J35),0)</f>
        <v>16</v>
      </c>
      <c r="D35" s="82">
        <f t="shared" ref="D35:J35" ca="1" si="18">IF(D$2&lt;&gt;"",INDIRECT(D$2&amp;"!C56"),"")</f>
        <v>18</v>
      </c>
      <c r="E35" s="82">
        <f t="shared" ca="1" si="18"/>
        <v>15</v>
      </c>
      <c r="F35" s="82">
        <f t="shared" ca="1" si="18"/>
        <v>16</v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29">
        <f ca="1">C35</f>
        <v>16</v>
      </c>
    </row>
    <row r="36" spans="1:21" ht="12.75" customHeight="1" x14ac:dyDescent="0.15">
      <c r="A36" s="121" t="s">
        <v>25</v>
      </c>
      <c r="B36" s="122"/>
      <c r="C36" s="4">
        <f ca="1">ROUND(AVERAGE(D36:J36),3)</f>
        <v>0.57299999999999995</v>
      </c>
      <c r="D36" s="30">
        <f t="shared" ref="D36:J36" ca="1" si="19">IF(D$2&lt;&gt;"",INDIRECT(D$2&amp;"!C57"),"")</f>
        <v>0.6100000000000001</v>
      </c>
      <c r="E36" s="30">
        <f t="shared" ca="1" si="19"/>
        <v>0.62</v>
      </c>
      <c r="F36" s="30">
        <f t="shared" ca="1" si="19"/>
        <v>0.49000000000000005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57.3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7"/>
      <c r="B38" s="138"/>
      <c r="C38" s="128" t="s">
        <v>19</v>
      </c>
      <c r="D38" s="129"/>
      <c r="E38" s="129"/>
      <c r="F38" s="129"/>
      <c r="G38" s="129"/>
      <c r="H38" s="129"/>
      <c r="I38" s="129"/>
      <c r="J38" s="130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9"/>
      <c r="B39" s="140"/>
      <c r="C39" s="26" t="str">
        <f>C$9</f>
        <v>平均</v>
      </c>
      <c r="D39" s="26" t="str">
        <f t="shared" ref="D39:J39" si="20">IF(D$3&lt;&gt;"",D$3,"")</f>
        <v>No.51</v>
      </c>
      <c r="E39" s="26" t="str">
        <f t="shared" si="20"/>
        <v>No.52</v>
      </c>
      <c r="F39" s="26" t="str">
        <f t="shared" si="20"/>
        <v>No.53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21" t="s">
        <v>27</v>
      </c>
      <c r="B40" s="122"/>
      <c r="C40" s="14">
        <f ca="1">ROUND(AVERAGE(D40:J40),0)</f>
        <v>0</v>
      </c>
      <c r="D40" s="82">
        <f t="shared" ref="D40:J40" ca="1" si="21">IF(D$2&lt;&gt;"",INDIRECT(D$2&amp;"!D54"),"")</f>
        <v>0</v>
      </c>
      <c r="E40" s="82">
        <f t="shared" ca="1" si="21"/>
        <v>0</v>
      </c>
      <c r="F40" s="82">
        <f t="shared" ca="1" si="21"/>
        <v>0</v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21" t="s">
        <v>23</v>
      </c>
      <c r="B41" s="122"/>
      <c r="C41" s="14" t="str">
        <f ca="1">IF($C$18=0,"",ROUND(AVERAGE(D41:J41),0))</f>
        <v/>
      </c>
      <c r="D41" s="82" t="str">
        <f t="shared" ref="D41:J41" ca="1" si="22">IF(D$2&lt;&gt;"",INDIRECT(D$2&amp;"!D55"),"")</f>
        <v/>
      </c>
      <c r="E41" s="82" t="str">
        <f t="shared" ca="1" si="22"/>
        <v/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21" t="s">
        <v>24</v>
      </c>
      <c r="B42" s="122"/>
      <c r="C42" s="14" t="str">
        <f ca="1">IF($C$18=0,"",ROUND(AVERAGE(D42:J42),0))</f>
        <v/>
      </c>
      <c r="D42" s="82" t="str">
        <f t="shared" ref="D42:J42" ca="1" si="23">IF(D$2&lt;&gt;"",INDIRECT(D$2&amp;"!D56"),"")</f>
        <v/>
      </c>
      <c r="E42" s="82" t="str">
        <f t="shared" ca="1" si="23"/>
        <v/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21" t="s">
        <v>25</v>
      </c>
      <c r="B43" s="122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7"/>
      <c r="B45" s="138"/>
      <c r="C45" s="125" t="s">
        <v>20</v>
      </c>
      <c r="D45" s="126"/>
      <c r="E45" s="126"/>
      <c r="F45" s="126"/>
      <c r="G45" s="126"/>
      <c r="H45" s="126"/>
      <c r="I45" s="126"/>
      <c r="J45" s="127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9"/>
      <c r="B46" s="140"/>
      <c r="C46" s="26" t="str">
        <f>C$9</f>
        <v>平均</v>
      </c>
      <c r="D46" s="26" t="str">
        <f t="shared" ref="D46:J46" si="25">IF(D$3&lt;&gt;"",D$3,"")</f>
        <v>No.51</v>
      </c>
      <c r="E46" s="26" t="str">
        <f t="shared" si="25"/>
        <v>No.52</v>
      </c>
      <c r="F46" s="26" t="str">
        <f t="shared" si="25"/>
        <v>No.53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21" t="s">
        <v>27</v>
      </c>
      <c r="B47" s="122"/>
      <c r="C47" s="14">
        <f ca="1">ROUND(AVERAGE(D47:J47),0)</f>
        <v>4</v>
      </c>
      <c r="D47" s="82">
        <f t="shared" ref="D47:J47" ca="1" si="26">IF(D$2&lt;&gt;"",INDIRECT(D$2&amp;"!E54"),"")</f>
        <v>4</v>
      </c>
      <c r="E47" s="82">
        <f t="shared" ca="1" si="26"/>
        <v>5</v>
      </c>
      <c r="F47" s="82">
        <f t="shared" ca="1" si="26"/>
        <v>4</v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21" t="s">
        <v>23</v>
      </c>
      <c r="B48" s="122"/>
      <c r="C48" s="14">
        <f ca="1">ROUND(AVERAGE(D48:J48),0)</f>
        <v>12</v>
      </c>
      <c r="D48" s="82">
        <f t="shared" ref="D48:J48" ca="1" si="27">IF(D$2&lt;&gt;"",INDIRECT(D$2&amp;"!E55"),"")</f>
        <v>12</v>
      </c>
      <c r="E48" s="82">
        <f t="shared" ca="1" si="27"/>
        <v>12</v>
      </c>
      <c r="F48" s="82">
        <f t="shared" ca="1" si="27"/>
        <v>12</v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21" t="s">
        <v>24</v>
      </c>
      <c r="B49" s="122"/>
      <c r="C49" s="14">
        <f ca="1">ROUND(AVERAGE(D49:J49),0)</f>
        <v>16</v>
      </c>
      <c r="D49" s="82">
        <f t="shared" ref="D49:J49" ca="1" si="28">IF(D$2&lt;&gt;"",INDIRECT(D$2&amp;"!E56"),"")</f>
        <v>18</v>
      </c>
      <c r="E49" s="82">
        <f t="shared" ca="1" si="28"/>
        <v>15</v>
      </c>
      <c r="F49" s="82">
        <f t="shared" ca="1" si="28"/>
        <v>16</v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21" t="s">
        <v>25</v>
      </c>
      <c r="B50" s="122"/>
      <c r="C50" s="4">
        <f ca="1">ROUND(AVERAGE(D50:J50),3)</f>
        <v>0.57299999999999995</v>
      </c>
      <c r="D50" s="30">
        <f t="shared" ref="D50:J50" ca="1" si="29">IF(D$2&lt;&gt;"",INDIRECT(D$2&amp;"!E57"),"")</f>
        <v>0.6100000000000001</v>
      </c>
      <c r="E50" s="30">
        <f t="shared" ca="1" si="29"/>
        <v>0.62</v>
      </c>
      <c r="F50" s="30">
        <f t="shared" ca="1" si="29"/>
        <v>0.49000000000000005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2"/>
      <c r="B53" s="143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21" t="s">
        <v>29</v>
      </c>
      <c r="B54" s="122"/>
      <c r="C54" s="34">
        <f ca="1">ROUND((C33/C10*100),1)</f>
        <v>30.8</v>
      </c>
      <c r="D54" s="14" t="str">
        <f ca="1">IF($C$18=0,"",ROUND((C40/C18*100),1))</f>
        <v/>
      </c>
      <c r="E54" s="35">
        <f ca="1">ROUND((C47/C25*100),1)</f>
        <v>30.8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21" t="s">
        <v>30</v>
      </c>
      <c r="B55" s="122"/>
      <c r="C55" s="34">
        <f ca="1">ROUND((C36/C13)*100,1)</f>
        <v>22.9</v>
      </c>
      <c r="D55" s="14" t="str">
        <f ca="1">IF($C$18=0,"",ROUND((C43/C21)*100,1))</f>
        <v/>
      </c>
      <c r="E55" s="35">
        <f ca="1">ROUND((C50/C28)*100,1)</f>
        <v>22.9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7"/>
      <c r="B58" s="138"/>
      <c r="C58" s="141" t="s">
        <v>18</v>
      </c>
      <c r="D58" s="141"/>
      <c r="E58" s="141"/>
      <c r="F58" s="141"/>
      <c r="G58" s="141"/>
      <c r="H58" s="141"/>
      <c r="I58" s="141"/>
      <c r="J58" s="141"/>
      <c r="K58" s="141"/>
    </row>
    <row r="59" spans="1:21" s="25" customFormat="1" ht="12.75" customHeight="1" x14ac:dyDescent="0.15">
      <c r="A59" s="139"/>
      <c r="B59" s="140"/>
      <c r="C59" s="26" t="s">
        <v>36</v>
      </c>
      <c r="D59" s="26" t="str">
        <f t="shared" ref="D59:J59" si="30">IF(D$3&lt;&gt;"",D$3,"")</f>
        <v>No.51</v>
      </c>
      <c r="E59" s="26" t="str">
        <f t="shared" si="30"/>
        <v>No.52</v>
      </c>
      <c r="F59" s="26" t="str">
        <f t="shared" si="30"/>
        <v>No.53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21" t="s">
        <v>22</v>
      </c>
      <c r="B60" s="122"/>
      <c r="C60" s="14">
        <f ca="1">C10-C33</f>
        <v>9</v>
      </c>
      <c r="D60" s="82">
        <f t="shared" ref="D60:J60" ca="1" si="31">IF(D$2&lt;&gt;"",INDIRECT(D$2&amp;"!C66"),"")</f>
        <v>7</v>
      </c>
      <c r="E60" s="82">
        <f t="shared" ca="1" si="31"/>
        <v>9</v>
      </c>
      <c r="F60" s="82">
        <f t="shared" ca="1" si="31"/>
        <v>10</v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28">
        <f ca="1">C60*100</f>
        <v>900</v>
      </c>
    </row>
    <row r="61" spans="1:21" ht="12.75" customHeight="1" x14ac:dyDescent="0.15">
      <c r="A61" s="121" t="s">
        <v>23</v>
      </c>
      <c r="B61" s="122"/>
      <c r="C61" s="14">
        <f ca="1">ROUND(AVERAGE(D61:J61),0)</f>
        <v>14</v>
      </c>
      <c r="D61" s="82">
        <f t="shared" ref="D61:J61" ca="1" si="32">IF(D$2&lt;&gt;"",INDIRECT(D$2&amp;"!C67"),"")</f>
        <v>13</v>
      </c>
      <c r="E61" s="82">
        <f t="shared" ca="1" si="32"/>
        <v>14</v>
      </c>
      <c r="F61" s="82">
        <f t="shared" ca="1" si="32"/>
        <v>14</v>
      </c>
      <c r="G61" s="82" t="str">
        <f t="shared" ca="1" si="32"/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29">
        <f ca="1">C61</f>
        <v>14</v>
      </c>
    </row>
    <row r="62" spans="1:21" ht="12.75" customHeight="1" x14ac:dyDescent="0.15">
      <c r="A62" s="121" t="s">
        <v>24</v>
      </c>
      <c r="B62" s="122"/>
      <c r="C62" s="14">
        <f ca="1">ROUND(AVERAGE(D62:J62),0)</f>
        <v>20</v>
      </c>
      <c r="D62" s="82">
        <f t="shared" ref="D62:J62" ca="1" si="33">IF(D$2&lt;&gt;"",INDIRECT(D$2&amp;"!C68"),"")</f>
        <v>20</v>
      </c>
      <c r="E62" s="82">
        <f t="shared" ca="1" si="33"/>
        <v>19</v>
      </c>
      <c r="F62" s="82">
        <f t="shared" ca="1" si="33"/>
        <v>20</v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29">
        <f ca="1">C62</f>
        <v>20</v>
      </c>
    </row>
    <row r="63" spans="1:21" ht="12.75" customHeight="1" x14ac:dyDescent="0.15">
      <c r="A63" s="121" t="s">
        <v>25</v>
      </c>
      <c r="B63" s="122"/>
      <c r="C63" s="4">
        <f ca="1">ROUND(AVERAGE(D63:J63),3)</f>
        <v>1.927</v>
      </c>
      <c r="D63" s="30">
        <f t="shared" ref="D63:J63" ca="1" si="34">IF(D$2&lt;&gt;"",INDIRECT(D$2&amp;"!C69"),"")</f>
        <v>1.51</v>
      </c>
      <c r="E63" s="30">
        <f t="shared" ca="1" si="34"/>
        <v>1.98</v>
      </c>
      <c r="F63" s="30">
        <f t="shared" ca="1" si="34"/>
        <v>2.2899999999999996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192.70000000000002</v>
      </c>
    </row>
    <row r="64" spans="1:21" ht="12.75" customHeight="1" x14ac:dyDescent="0.15">
      <c r="K64" s="18" t="str">
        <f ca="1">"形状比＝"&amp;ROUND(K61/K62*100,0)&amp;"、Sr＝"&amp;ROUND((10000/K60)^0.5/K61*100,0)</f>
        <v>形状比＝70、Sr＝24</v>
      </c>
    </row>
    <row r="65" spans="1:21" ht="12.75" customHeight="1" x14ac:dyDescent="0.15">
      <c r="K65" s="18"/>
    </row>
    <row r="66" spans="1:21" ht="12.75" customHeight="1" x14ac:dyDescent="0.15">
      <c r="A66" s="137"/>
      <c r="B66" s="138"/>
      <c r="C66" s="128" t="s">
        <v>19</v>
      </c>
      <c r="D66" s="129"/>
      <c r="E66" s="129"/>
      <c r="F66" s="129"/>
      <c r="G66" s="129"/>
      <c r="H66" s="129"/>
      <c r="I66" s="129"/>
      <c r="J66" s="130"/>
    </row>
    <row r="67" spans="1:21" ht="12.75" customHeight="1" x14ac:dyDescent="0.15">
      <c r="A67" s="139"/>
      <c r="B67" s="140"/>
      <c r="C67" s="26" t="str">
        <f>C$9</f>
        <v>平均</v>
      </c>
      <c r="D67" s="26" t="str">
        <f t="shared" ref="D67:J67" si="35">IF(D$3&lt;&gt;"",D$3,"")</f>
        <v>No.51</v>
      </c>
      <c r="E67" s="26" t="str">
        <f t="shared" si="35"/>
        <v>No.52</v>
      </c>
      <c r="F67" s="26" t="str">
        <f t="shared" si="35"/>
        <v>No.53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21" t="s">
        <v>22</v>
      </c>
      <c r="B68" s="122"/>
      <c r="C68" s="14">
        <f ca="1">C18-C40</f>
        <v>0</v>
      </c>
      <c r="D68" s="82">
        <f t="shared" ref="D68:J68" ca="1" si="36">IF(D$2&lt;&gt;"",INDIRECT(D$2&amp;"!D66"),"")</f>
        <v>0</v>
      </c>
      <c r="E68" s="82">
        <f t="shared" ca="1" si="36"/>
        <v>0</v>
      </c>
      <c r="F68" s="82">
        <f t="shared" ca="1" si="36"/>
        <v>0</v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21" t="s">
        <v>23</v>
      </c>
      <c r="B69" s="122"/>
      <c r="C69" s="14" t="str">
        <f ca="1">IF($C$68=0,"",ROUND(AVERAGE(D69:J69),0))</f>
        <v/>
      </c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21" t="s">
        <v>24</v>
      </c>
      <c r="B70" s="122"/>
      <c r="C70" s="14" t="str">
        <f ca="1">IF($C$68=0,"",ROUND(AVERAGE(D70:J70),0))</f>
        <v/>
      </c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21" t="s">
        <v>25</v>
      </c>
      <c r="B71" s="122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7"/>
      <c r="B73" s="138"/>
      <c r="C73" s="125" t="s">
        <v>20</v>
      </c>
      <c r="D73" s="126"/>
      <c r="E73" s="126"/>
      <c r="F73" s="126"/>
      <c r="G73" s="126"/>
      <c r="H73" s="126"/>
      <c r="I73" s="126"/>
      <c r="J73" s="127"/>
    </row>
    <row r="74" spans="1:21" ht="12.75" customHeight="1" x14ac:dyDescent="0.15">
      <c r="A74" s="139"/>
      <c r="B74" s="140"/>
      <c r="C74" s="26" t="str">
        <f>C$9</f>
        <v>平均</v>
      </c>
      <c r="D74" s="26" t="str">
        <f t="shared" ref="D74:J74" si="40">IF(D$3&lt;&gt;"",D$3,"")</f>
        <v>No.51</v>
      </c>
      <c r="E74" s="26" t="str">
        <f t="shared" si="40"/>
        <v>No.52</v>
      </c>
      <c r="F74" s="26" t="str">
        <f t="shared" si="40"/>
        <v>No.53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21" t="s">
        <v>22</v>
      </c>
      <c r="B75" s="122"/>
      <c r="C75" s="14">
        <f ca="1">C25-C47</f>
        <v>9</v>
      </c>
      <c r="D75" s="82">
        <f t="shared" ref="D75:J75" ca="1" si="41">IF(D$2&lt;&gt;"",INDIRECT(D$2&amp;"!E66"),"")</f>
        <v>7</v>
      </c>
      <c r="E75" s="82">
        <f t="shared" ca="1" si="41"/>
        <v>9</v>
      </c>
      <c r="F75" s="82">
        <f t="shared" ca="1" si="41"/>
        <v>10</v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39"/>
      <c r="M75" s="39"/>
      <c r="N75" s="39"/>
    </row>
    <row r="76" spans="1:21" ht="12.75" customHeight="1" x14ac:dyDescent="0.15">
      <c r="A76" s="121" t="s">
        <v>23</v>
      </c>
      <c r="B76" s="122"/>
      <c r="C76" s="14">
        <f ca="1">ROUND(AVERAGE(D76:J76),0)</f>
        <v>14</v>
      </c>
      <c r="D76" s="82">
        <f t="shared" ref="D76:J76" ca="1" si="42">IF(D$2&lt;&gt;"",INDIRECT(D$2&amp;"!E67"),"")</f>
        <v>13</v>
      </c>
      <c r="E76" s="82">
        <f t="shared" ca="1" si="42"/>
        <v>14</v>
      </c>
      <c r="F76" s="82">
        <f t="shared" ca="1" si="42"/>
        <v>14</v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21" t="s">
        <v>24</v>
      </c>
      <c r="B77" s="122"/>
      <c r="C77" s="14">
        <f ca="1">ROUND(AVERAGE(D77:J77),0)</f>
        <v>20</v>
      </c>
      <c r="D77" s="82">
        <f t="shared" ref="D77:J77" ca="1" si="43">IF(D$2&lt;&gt;"",INDIRECT(D$2&amp;"!E68"),"")</f>
        <v>20</v>
      </c>
      <c r="E77" s="82">
        <f t="shared" ca="1" si="43"/>
        <v>19</v>
      </c>
      <c r="F77" s="82">
        <f t="shared" ca="1" si="43"/>
        <v>20</v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21" t="s">
        <v>25</v>
      </c>
      <c r="B78" s="122"/>
      <c r="C78" s="4">
        <f ca="1">ROUND(AVERAGE(D78:J78),3)</f>
        <v>1.927</v>
      </c>
      <c r="D78" s="30">
        <f t="shared" ref="D78:J78" ca="1" si="44">IF(D$2&lt;&gt;"",INDIRECT(D$2&amp;"!E69"),"")</f>
        <v>1.51</v>
      </c>
      <c r="E78" s="30">
        <f t="shared" ca="1" si="44"/>
        <v>1.98</v>
      </c>
      <c r="F78" s="30">
        <f t="shared" ca="1" si="44"/>
        <v>2.2899999999999996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4" t="s">
        <v>40</v>
      </c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x14ac:dyDescent="0.15">
      <c r="A85" s="41" t="s">
        <v>41</v>
      </c>
      <c r="B85" s="144" t="s">
        <v>42</v>
      </c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x14ac:dyDescent="0.15">
      <c r="A86" s="41" t="s">
        <v>43</v>
      </c>
      <c r="B86" s="144" t="s">
        <v>44</v>
      </c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x14ac:dyDescent="0.15">
      <c r="A87" s="41" t="s">
        <v>45</v>
      </c>
      <c r="B87" s="144" t="s">
        <v>46</v>
      </c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306</v>
      </c>
    </row>
    <row r="93" spans="1:11" x14ac:dyDescent="0.15">
      <c r="B93" s="10" t="s">
        <v>307</v>
      </c>
    </row>
    <row r="94" spans="1:11" x14ac:dyDescent="0.15">
      <c r="B94" s="10" t="s">
        <v>308</v>
      </c>
    </row>
    <row r="96" spans="1:11" x14ac:dyDescent="0.15">
      <c r="B96" s="10" t="s">
        <v>308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243</v>
      </c>
      <c r="B2" s="109"/>
      <c r="C2" s="109"/>
      <c r="D2" s="109"/>
      <c r="E2" s="109"/>
      <c r="F2" s="109"/>
      <c r="G2" s="109"/>
      <c r="H2" s="110" t="s">
        <v>90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191</v>
      </c>
      <c r="B4" s="108" t="s">
        <v>59</v>
      </c>
      <c r="C4" s="108"/>
      <c r="D4" s="79">
        <v>18</v>
      </c>
      <c r="E4" s="79">
        <v>11</v>
      </c>
      <c r="F4" s="4">
        <f t="shared" ref="F4:F43" si="0">IF(D4&gt;0,IF(B4="スギ",P4,IF(B4="ヒノキ",U4,IF(B4="アカマツ",Z4,IF(B4="カラマツ",AF4,AJ4)))),"")</f>
        <v>0.13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0.13</v>
      </c>
      <c r="L4" s="80">
        <f t="shared" ref="L4:L43" si="2">ROUND(10^(-5+0.73504+1.83346*LOG(D4)+1.06569*LOG(E4)),2)</f>
        <v>0.14000000000000001</v>
      </c>
      <c r="M4" s="80">
        <f t="shared" ref="M4:M43" si="3">ROUND(10^(-5+0.71514+1.74357*LOG(D4)+1.17719*LOG(E4)),2)</f>
        <v>0.13</v>
      </c>
      <c r="N4" s="80">
        <f t="shared" ref="N4:N43" si="4">ROUND(10^(-5+0.82956+1.76381*LOG(D4)+1.06412*LOG(E4)),2)</f>
        <v>0.14000000000000001</v>
      </c>
      <c r="O4" s="80">
        <f t="shared" ref="O4:O43" si="5">ROUND(10^(-5+0.88226+1.79204*LOG(D4)+0.99303*LOG(E4)),2)</f>
        <v>0.15</v>
      </c>
      <c r="P4" s="80">
        <f>HLOOKUP($D4,K$3:O$43,MATCH($A4,$A$3:$A$43,0),1)</f>
        <v>0.14000000000000001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0.13</v>
      </c>
      <c r="R4" s="80">
        <f t="shared" ref="R4:R43" si="7">ROUND(10^(1.905709*LOG(D4)+1.011385*LOG(E4)-4.293729),2)</f>
        <v>0.14000000000000001</v>
      </c>
      <c r="S4" s="80">
        <f t="shared" ref="S4:S43" si="8">ROUND(10^(1.771888*LOG(D4)+1.138415*LOG(E4)-4.271259),2)</f>
        <v>0.14000000000000001</v>
      </c>
      <c r="T4" s="80">
        <f t="shared" ref="T4:T43" si="9">ROUND(10^(1.671519*LOG(D4)+1.363617*LOG(E4)-4.404407),2)</f>
        <v>0.13</v>
      </c>
      <c r="U4" s="80">
        <f t="shared" ref="U4:U43" si="10">HLOOKUP($D4,Q$3:T$43,MATCH($A4,$A$3:$A$43,0),1)</f>
        <v>0.14000000000000001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0.15</v>
      </c>
      <c r="W4" s="80">
        <f t="shared" ref="W4:W43" si="12">ROUND(10^(-4.155639+1.847898*LOG(D4)+0.951955*LOG(E4)),2)</f>
        <v>0.14000000000000001</v>
      </c>
      <c r="X4" s="80">
        <f t="shared" ref="X4:X43" si="13">ROUND(10^(-4.194535+1.804172*LOG(D4)+1.034248*LOG(E4)),2)</f>
        <v>0.14000000000000001</v>
      </c>
      <c r="Y4" s="80">
        <f t="shared" ref="Y4:Y43" si="14">ROUND(10^(-4.42347+2.006485*LOG(D4)+0.967757*LOG(E4)),2)</f>
        <v>0.13</v>
      </c>
      <c r="Z4" s="80">
        <f t="shared" ref="Z4:Z43" si="15">HLOOKUP($D4,V$3:Y$43,MATCH($A4,$A$3:$A$43,0),1)</f>
        <v>0.14000000000000001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0.13</v>
      </c>
      <c r="AB4" s="80">
        <f t="shared" ref="AB4:AB43" si="17">ROUND(10^(1.979213*LOG(D4)+0.998347*LOG(E4)-4.369281),2)</f>
        <v>0.14000000000000001</v>
      </c>
      <c r="AC4" s="80">
        <f t="shared" ref="AC4:AC43" si="18">ROUND(10^(1.904401*LOG(D4)+1.062478*LOG(E4)-4.348104),2)</f>
        <v>0.14000000000000001</v>
      </c>
      <c r="AD4" s="80">
        <f t="shared" ref="AD4:AD43" si="19">ROUND(10^(1.640825*LOG(D4)+1.080387*LOG(E4)-3.976731),2)</f>
        <v>0.16</v>
      </c>
      <c r="AE4" s="80">
        <f t="shared" ref="AE4:AE43" si="20">ROUND(10^(1.90887*LOG(D4)+1.088002*LOG(E4)-4.431495),2)</f>
        <v>0.13</v>
      </c>
      <c r="AF4" s="80">
        <f t="shared" ref="AF4:AF43" si="21">HLOOKUP($D4,AA$3:AE$43,MATCH($A4,$A$3:$A$43,0),1)</f>
        <v>0.14000000000000001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0.13</v>
      </c>
      <c r="AH4" s="80">
        <f t="shared" ref="AH4:AH43" si="23">ROUND(10^(1.93813902*LOG(D4)+0.96697002*LOG(E4)-4.32216295),2)</f>
        <v>0.13</v>
      </c>
      <c r="AI4" s="80">
        <f t="shared" ref="AI4:AI43" si="24">ROUND(10^(1.82464098*LOG(D4)+0.97625989*LOG(E4)-4.15096808),2)</f>
        <v>0.14000000000000001</v>
      </c>
      <c r="AJ4" s="80">
        <f t="shared" ref="AJ4:AJ43" si="25">HLOOKUP($D4,AG$3:AI$43,MATCH($A4,$A$3:$A$43,0),1)</f>
        <v>0.13</v>
      </c>
    </row>
    <row r="5" spans="1:36" ht="12.95" customHeight="1" x14ac:dyDescent="0.15">
      <c r="A5" s="79">
        <v>192</v>
      </c>
      <c r="B5" s="108" t="s">
        <v>61</v>
      </c>
      <c r="C5" s="108"/>
      <c r="D5" s="79">
        <v>24</v>
      </c>
      <c r="E5" s="79">
        <v>14</v>
      </c>
      <c r="F5" s="4">
        <f t="shared" si="0"/>
        <v>0.28999999999999998</v>
      </c>
      <c r="G5" s="5" t="s">
        <v>69</v>
      </c>
      <c r="H5" s="79"/>
      <c r="I5" s="79"/>
      <c r="J5" s="1" t="s">
        <v>15</v>
      </c>
      <c r="K5" s="80">
        <f t="shared" si="1"/>
        <v>0.28000000000000003</v>
      </c>
      <c r="L5" s="80">
        <f t="shared" si="2"/>
        <v>0.31</v>
      </c>
      <c r="M5" s="80">
        <f t="shared" si="3"/>
        <v>0.3</v>
      </c>
      <c r="N5" s="80">
        <f t="shared" si="4"/>
        <v>0.3</v>
      </c>
      <c r="O5" s="80">
        <f t="shared" si="5"/>
        <v>0.31</v>
      </c>
      <c r="P5" s="80">
        <f t="shared" ref="P5:P43" si="26">HLOOKUP($D5,K$3:O$43,MATCH(A5,$A$3:$A$43,0),1)</f>
        <v>0.3</v>
      </c>
      <c r="Q5" s="80">
        <f t="shared" si="6"/>
        <v>0.28000000000000003</v>
      </c>
      <c r="R5" s="80">
        <f t="shared" si="7"/>
        <v>0.31</v>
      </c>
      <c r="S5" s="80">
        <f t="shared" si="8"/>
        <v>0.3</v>
      </c>
      <c r="T5" s="80">
        <f t="shared" si="9"/>
        <v>0.28999999999999998</v>
      </c>
      <c r="U5" s="80">
        <f t="shared" si="10"/>
        <v>0.3</v>
      </c>
      <c r="V5" s="80">
        <f t="shared" si="11"/>
        <v>0.33</v>
      </c>
      <c r="W5" s="80">
        <f t="shared" si="12"/>
        <v>0.31</v>
      </c>
      <c r="X5" s="80">
        <f t="shared" si="13"/>
        <v>0.3</v>
      </c>
      <c r="Y5" s="80">
        <f t="shared" si="14"/>
        <v>0.28999999999999998</v>
      </c>
      <c r="Z5" s="80">
        <f t="shared" si="15"/>
        <v>0.3</v>
      </c>
      <c r="AA5" s="80">
        <f t="shared" si="16"/>
        <v>0.27</v>
      </c>
      <c r="AB5" s="80">
        <f t="shared" si="17"/>
        <v>0.32</v>
      </c>
      <c r="AC5" s="80">
        <f t="shared" si="18"/>
        <v>0.31</v>
      </c>
      <c r="AD5" s="80">
        <f t="shared" si="19"/>
        <v>0.34</v>
      </c>
      <c r="AE5" s="80">
        <f t="shared" si="20"/>
        <v>0.28000000000000003</v>
      </c>
      <c r="AF5" s="80">
        <f t="shared" si="21"/>
        <v>0.31</v>
      </c>
      <c r="AG5" s="80">
        <f t="shared" si="22"/>
        <v>0.28000000000000003</v>
      </c>
      <c r="AH5" s="80">
        <f t="shared" si="23"/>
        <v>0.28999999999999998</v>
      </c>
      <c r="AI5" s="80">
        <f t="shared" si="24"/>
        <v>0.31</v>
      </c>
      <c r="AJ5" s="80">
        <f t="shared" si="25"/>
        <v>0.28999999999999998</v>
      </c>
    </row>
    <row r="6" spans="1:36" ht="12.95" customHeight="1" x14ac:dyDescent="0.15">
      <c r="A6" s="79">
        <v>193</v>
      </c>
      <c r="B6" s="108" t="s">
        <v>61</v>
      </c>
      <c r="C6" s="108"/>
      <c r="D6" s="79">
        <v>24</v>
      </c>
      <c r="E6" s="79">
        <v>14</v>
      </c>
      <c r="F6" s="4">
        <f t="shared" si="0"/>
        <v>0.28999999999999998</v>
      </c>
      <c r="G6" s="79" t="s">
        <v>69</v>
      </c>
      <c r="H6" s="85" t="s">
        <v>65</v>
      </c>
      <c r="I6" s="79"/>
      <c r="J6" s="1" t="s">
        <v>15</v>
      </c>
      <c r="K6" s="80">
        <f t="shared" si="1"/>
        <v>0.28000000000000003</v>
      </c>
      <c r="L6" s="80">
        <f t="shared" si="2"/>
        <v>0.31</v>
      </c>
      <c r="M6" s="80">
        <f t="shared" si="3"/>
        <v>0.3</v>
      </c>
      <c r="N6" s="80">
        <f t="shared" si="4"/>
        <v>0.3</v>
      </c>
      <c r="O6" s="80">
        <f t="shared" si="5"/>
        <v>0.31</v>
      </c>
      <c r="P6" s="80">
        <f t="shared" si="26"/>
        <v>0.3</v>
      </c>
      <c r="Q6" s="80">
        <f t="shared" si="6"/>
        <v>0.28000000000000003</v>
      </c>
      <c r="R6" s="80">
        <f t="shared" si="7"/>
        <v>0.31</v>
      </c>
      <c r="S6" s="80">
        <f t="shared" si="8"/>
        <v>0.3</v>
      </c>
      <c r="T6" s="80">
        <f t="shared" si="9"/>
        <v>0.28999999999999998</v>
      </c>
      <c r="U6" s="80">
        <f t="shared" si="10"/>
        <v>0.3</v>
      </c>
      <c r="V6" s="80">
        <f t="shared" si="11"/>
        <v>0.33</v>
      </c>
      <c r="W6" s="80">
        <f t="shared" si="12"/>
        <v>0.31</v>
      </c>
      <c r="X6" s="80">
        <f t="shared" si="13"/>
        <v>0.3</v>
      </c>
      <c r="Y6" s="80">
        <f t="shared" si="14"/>
        <v>0.28999999999999998</v>
      </c>
      <c r="Z6" s="80">
        <f t="shared" si="15"/>
        <v>0.3</v>
      </c>
      <c r="AA6" s="80">
        <f t="shared" si="16"/>
        <v>0.27</v>
      </c>
      <c r="AB6" s="80">
        <f t="shared" si="17"/>
        <v>0.32</v>
      </c>
      <c r="AC6" s="80">
        <f t="shared" si="18"/>
        <v>0.31</v>
      </c>
      <c r="AD6" s="80">
        <f t="shared" si="19"/>
        <v>0.34</v>
      </c>
      <c r="AE6" s="80">
        <f t="shared" si="20"/>
        <v>0.28000000000000003</v>
      </c>
      <c r="AF6" s="80">
        <f t="shared" si="21"/>
        <v>0.31</v>
      </c>
      <c r="AG6" s="80">
        <f t="shared" si="22"/>
        <v>0.28000000000000003</v>
      </c>
      <c r="AH6" s="80">
        <f t="shared" si="23"/>
        <v>0.28999999999999998</v>
      </c>
      <c r="AI6" s="80">
        <f t="shared" si="24"/>
        <v>0.31</v>
      </c>
      <c r="AJ6" s="80">
        <f t="shared" si="25"/>
        <v>0.28999999999999998</v>
      </c>
    </row>
    <row r="7" spans="1:36" ht="12.95" customHeight="1" x14ac:dyDescent="0.15">
      <c r="A7" s="79">
        <v>194</v>
      </c>
      <c r="B7" s="108" t="s">
        <v>63</v>
      </c>
      <c r="C7" s="108"/>
      <c r="D7" s="79">
        <v>26</v>
      </c>
      <c r="E7" s="79">
        <v>14</v>
      </c>
      <c r="F7" s="4">
        <f t="shared" si="0"/>
        <v>0.34</v>
      </c>
      <c r="G7" s="5" t="s">
        <v>69</v>
      </c>
      <c r="H7" s="79"/>
      <c r="I7" s="79"/>
      <c r="J7" s="1" t="s">
        <v>15</v>
      </c>
      <c r="K7" s="80">
        <f t="shared" si="1"/>
        <v>0.32</v>
      </c>
      <c r="L7" s="80">
        <f t="shared" si="2"/>
        <v>0.36</v>
      </c>
      <c r="M7" s="80">
        <f t="shared" si="3"/>
        <v>0.34</v>
      </c>
      <c r="N7" s="80">
        <f t="shared" si="4"/>
        <v>0.35</v>
      </c>
      <c r="O7" s="80">
        <f t="shared" si="5"/>
        <v>0.36</v>
      </c>
      <c r="P7" s="80">
        <f t="shared" si="26"/>
        <v>0.34</v>
      </c>
      <c r="Q7" s="80">
        <f t="shared" si="6"/>
        <v>0.33</v>
      </c>
      <c r="R7" s="80">
        <f t="shared" si="7"/>
        <v>0.36</v>
      </c>
      <c r="S7" s="80">
        <f t="shared" si="8"/>
        <v>0.35</v>
      </c>
      <c r="T7" s="80">
        <f t="shared" si="9"/>
        <v>0.33</v>
      </c>
      <c r="U7" s="80">
        <f t="shared" si="10"/>
        <v>0.35</v>
      </c>
      <c r="V7" s="80">
        <f t="shared" si="11"/>
        <v>0.38</v>
      </c>
      <c r="W7" s="80">
        <f t="shared" si="12"/>
        <v>0.35</v>
      </c>
      <c r="X7" s="80">
        <f t="shared" si="13"/>
        <v>0.35</v>
      </c>
      <c r="Y7" s="80">
        <f t="shared" si="14"/>
        <v>0.33</v>
      </c>
      <c r="Z7" s="80">
        <f t="shared" si="15"/>
        <v>0.35</v>
      </c>
      <c r="AA7" s="80">
        <f t="shared" si="16"/>
        <v>0.32</v>
      </c>
      <c r="AB7" s="80">
        <f t="shared" si="17"/>
        <v>0.38</v>
      </c>
      <c r="AC7" s="80">
        <f t="shared" si="18"/>
        <v>0.37</v>
      </c>
      <c r="AD7" s="80">
        <f t="shared" si="19"/>
        <v>0.38</v>
      </c>
      <c r="AE7" s="80">
        <f t="shared" si="20"/>
        <v>0.33</v>
      </c>
      <c r="AF7" s="80">
        <f t="shared" si="21"/>
        <v>0.37</v>
      </c>
      <c r="AG7" s="80">
        <f t="shared" si="22"/>
        <v>0.33</v>
      </c>
      <c r="AH7" s="80">
        <f t="shared" si="23"/>
        <v>0.34</v>
      </c>
      <c r="AI7" s="80">
        <f t="shared" si="24"/>
        <v>0.35</v>
      </c>
      <c r="AJ7" s="80">
        <f t="shared" si="25"/>
        <v>0.34</v>
      </c>
    </row>
    <row r="8" spans="1:36" ht="12.95" customHeight="1" x14ac:dyDescent="0.15">
      <c r="A8" s="79">
        <v>195</v>
      </c>
      <c r="B8" s="108" t="s">
        <v>63</v>
      </c>
      <c r="C8" s="108"/>
      <c r="D8" s="79">
        <v>12</v>
      </c>
      <c r="E8" s="79">
        <v>11</v>
      </c>
      <c r="F8" s="4">
        <f t="shared" si="0"/>
        <v>0.06</v>
      </c>
      <c r="G8" s="79" t="s">
        <v>69</v>
      </c>
      <c r="H8" s="85" t="s">
        <v>65</v>
      </c>
      <c r="I8" s="79"/>
      <c r="J8" s="1" t="s">
        <v>15</v>
      </c>
      <c r="K8" s="80">
        <f t="shared" si="1"/>
        <v>7.0000000000000007E-2</v>
      </c>
      <c r="L8" s="80">
        <f t="shared" si="2"/>
        <v>7.0000000000000007E-2</v>
      </c>
      <c r="M8" s="80">
        <f t="shared" si="3"/>
        <v>7.0000000000000007E-2</v>
      </c>
      <c r="N8" s="80">
        <f t="shared" si="4"/>
        <v>7.0000000000000007E-2</v>
      </c>
      <c r="O8" s="80">
        <f t="shared" si="5"/>
        <v>7.0000000000000007E-2</v>
      </c>
      <c r="P8" s="80">
        <f t="shared" si="26"/>
        <v>7.0000000000000007E-2</v>
      </c>
      <c r="Q8" s="80">
        <f t="shared" si="6"/>
        <v>0.06</v>
      </c>
      <c r="R8" s="80">
        <f t="shared" si="7"/>
        <v>7.0000000000000007E-2</v>
      </c>
      <c r="S8" s="80">
        <f t="shared" si="8"/>
        <v>7.0000000000000007E-2</v>
      </c>
      <c r="T8" s="80">
        <f t="shared" si="9"/>
        <v>7.0000000000000007E-2</v>
      </c>
      <c r="U8" s="80">
        <f t="shared" si="10"/>
        <v>7.0000000000000007E-2</v>
      </c>
      <c r="V8" s="80">
        <f t="shared" si="11"/>
        <v>7.0000000000000007E-2</v>
      </c>
      <c r="W8" s="80">
        <f t="shared" si="12"/>
        <v>7.0000000000000007E-2</v>
      </c>
      <c r="X8" s="80">
        <f t="shared" si="13"/>
        <v>7.0000000000000007E-2</v>
      </c>
      <c r="Y8" s="80">
        <f t="shared" si="14"/>
        <v>0.06</v>
      </c>
      <c r="Z8" s="80">
        <f t="shared" si="15"/>
        <v>7.0000000000000007E-2</v>
      </c>
      <c r="AA8" s="80">
        <f t="shared" si="16"/>
        <v>0.06</v>
      </c>
      <c r="AB8" s="80">
        <f t="shared" si="17"/>
        <v>0.06</v>
      </c>
      <c r="AC8" s="80">
        <f t="shared" si="18"/>
        <v>7.0000000000000007E-2</v>
      </c>
      <c r="AD8" s="80">
        <f t="shared" si="19"/>
        <v>0.08</v>
      </c>
      <c r="AE8" s="80">
        <f t="shared" si="20"/>
        <v>0.06</v>
      </c>
      <c r="AF8" s="80">
        <f t="shared" si="21"/>
        <v>0.06</v>
      </c>
      <c r="AG8" s="80">
        <f t="shared" si="22"/>
        <v>0.06</v>
      </c>
      <c r="AH8" s="80">
        <f t="shared" si="23"/>
        <v>0.06</v>
      </c>
      <c r="AI8" s="80">
        <f t="shared" si="24"/>
        <v>7.0000000000000007E-2</v>
      </c>
      <c r="AJ8" s="80">
        <f t="shared" si="25"/>
        <v>0.06</v>
      </c>
    </row>
    <row r="9" spans="1:36" ht="12.95" customHeight="1" x14ac:dyDescent="0.15">
      <c r="A9" s="79">
        <v>196</v>
      </c>
      <c r="B9" s="108" t="s">
        <v>61</v>
      </c>
      <c r="C9" s="108"/>
      <c r="D9" s="79">
        <v>20</v>
      </c>
      <c r="E9" s="79">
        <v>14</v>
      </c>
      <c r="F9" s="4">
        <f t="shared" si="0"/>
        <v>0.2</v>
      </c>
      <c r="G9" s="5" t="s">
        <v>69</v>
      </c>
      <c r="H9" s="85" t="s">
        <v>65</v>
      </c>
      <c r="I9" s="79"/>
      <c r="J9" s="1" t="s">
        <v>15</v>
      </c>
      <c r="K9" s="80">
        <f t="shared" si="1"/>
        <v>0.2</v>
      </c>
      <c r="L9" s="80">
        <f t="shared" si="2"/>
        <v>0.22</v>
      </c>
      <c r="M9" s="80">
        <f t="shared" si="3"/>
        <v>0.22</v>
      </c>
      <c r="N9" s="80">
        <f t="shared" si="4"/>
        <v>0.22</v>
      </c>
      <c r="O9" s="80">
        <f t="shared" si="5"/>
        <v>0.22</v>
      </c>
      <c r="P9" s="80">
        <f t="shared" si="26"/>
        <v>0.22</v>
      </c>
      <c r="Q9" s="80">
        <f t="shared" si="6"/>
        <v>0.2</v>
      </c>
      <c r="R9" s="80">
        <f t="shared" si="7"/>
        <v>0.22</v>
      </c>
      <c r="S9" s="80">
        <f t="shared" si="8"/>
        <v>0.22</v>
      </c>
      <c r="T9" s="80">
        <f t="shared" si="9"/>
        <v>0.22</v>
      </c>
      <c r="U9" s="80">
        <f t="shared" si="10"/>
        <v>0.22</v>
      </c>
      <c r="V9" s="80">
        <f t="shared" si="11"/>
        <v>0.23</v>
      </c>
      <c r="W9" s="80">
        <f t="shared" si="12"/>
        <v>0.22</v>
      </c>
      <c r="X9" s="80">
        <f t="shared" si="13"/>
        <v>0.22</v>
      </c>
      <c r="Y9" s="80">
        <f t="shared" si="14"/>
        <v>0.2</v>
      </c>
      <c r="Z9" s="80">
        <f t="shared" si="15"/>
        <v>0.22</v>
      </c>
      <c r="AA9" s="80">
        <f t="shared" si="16"/>
        <v>0.2</v>
      </c>
      <c r="AB9" s="80">
        <f t="shared" si="17"/>
        <v>0.22</v>
      </c>
      <c r="AC9" s="80">
        <f t="shared" si="18"/>
        <v>0.22</v>
      </c>
      <c r="AD9" s="80">
        <f t="shared" si="19"/>
        <v>0.25</v>
      </c>
      <c r="AE9" s="80">
        <f t="shared" si="20"/>
        <v>0.2</v>
      </c>
      <c r="AF9" s="80">
        <f t="shared" si="21"/>
        <v>0.22</v>
      </c>
      <c r="AG9" s="80">
        <f t="shared" si="22"/>
        <v>0.2</v>
      </c>
      <c r="AH9" s="80">
        <f t="shared" si="23"/>
        <v>0.2</v>
      </c>
      <c r="AI9" s="80">
        <f t="shared" si="24"/>
        <v>0.22</v>
      </c>
      <c r="AJ9" s="80">
        <f t="shared" si="25"/>
        <v>0.2</v>
      </c>
    </row>
    <row r="10" spans="1:36" ht="12.95" customHeight="1" x14ac:dyDescent="0.15">
      <c r="A10" s="79">
        <v>197</v>
      </c>
      <c r="B10" s="108" t="s">
        <v>61</v>
      </c>
      <c r="C10" s="108"/>
      <c r="D10" s="79">
        <v>28</v>
      </c>
      <c r="E10" s="79">
        <v>16</v>
      </c>
      <c r="F10" s="4">
        <f t="shared" si="0"/>
        <v>0.44</v>
      </c>
      <c r="G10" s="79" t="s">
        <v>69</v>
      </c>
      <c r="H10" s="79"/>
      <c r="I10" s="79"/>
      <c r="J10" s="1" t="s">
        <v>15</v>
      </c>
      <c r="K10" s="80">
        <f t="shared" si="1"/>
        <v>0.42</v>
      </c>
      <c r="L10" s="80">
        <f t="shared" si="2"/>
        <v>0.47</v>
      </c>
      <c r="M10" s="80">
        <f t="shared" si="3"/>
        <v>0.45</v>
      </c>
      <c r="N10" s="80">
        <f t="shared" si="4"/>
        <v>0.46</v>
      </c>
      <c r="O10" s="80">
        <f t="shared" si="5"/>
        <v>0.47</v>
      </c>
      <c r="P10" s="80">
        <f t="shared" si="26"/>
        <v>0.45</v>
      </c>
      <c r="Q10" s="80">
        <f t="shared" si="6"/>
        <v>0.43</v>
      </c>
      <c r="R10" s="80">
        <f t="shared" si="7"/>
        <v>0.48</v>
      </c>
      <c r="S10" s="80">
        <f t="shared" si="8"/>
        <v>0.46</v>
      </c>
      <c r="T10" s="80">
        <f t="shared" si="9"/>
        <v>0.45</v>
      </c>
      <c r="U10" s="80">
        <f t="shared" si="10"/>
        <v>0.46</v>
      </c>
      <c r="V10" s="80">
        <f t="shared" si="11"/>
        <v>0.5</v>
      </c>
      <c r="W10" s="80">
        <f t="shared" si="12"/>
        <v>0.46</v>
      </c>
      <c r="X10" s="80">
        <f t="shared" si="13"/>
        <v>0.46</v>
      </c>
      <c r="Y10" s="80">
        <f t="shared" si="14"/>
        <v>0.44</v>
      </c>
      <c r="Z10" s="80">
        <f t="shared" si="15"/>
        <v>0.46</v>
      </c>
      <c r="AA10" s="80">
        <f t="shared" si="16"/>
        <v>0.41</v>
      </c>
      <c r="AB10" s="80">
        <f t="shared" si="17"/>
        <v>0.5</v>
      </c>
      <c r="AC10" s="80">
        <f t="shared" si="18"/>
        <v>0.49</v>
      </c>
      <c r="AD10" s="80">
        <f t="shared" si="19"/>
        <v>0.5</v>
      </c>
      <c r="AE10" s="80">
        <f t="shared" si="20"/>
        <v>0.44</v>
      </c>
      <c r="AF10" s="80">
        <f t="shared" si="21"/>
        <v>0.49</v>
      </c>
      <c r="AG10" s="80">
        <f t="shared" si="22"/>
        <v>0.42</v>
      </c>
      <c r="AH10" s="80">
        <f t="shared" si="23"/>
        <v>0.44</v>
      </c>
      <c r="AI10" s="80">
        <f t="shared" si="24"/>
        <v>0.46</v>
      </c>
      <c r="AJ10" s="80">
        <f t="shared" si="25"/>
        <v>0.44</v>
      </c>
    </row>
    <row r="11" spans="1:36" ht="12.95" customHeight="1" x14ac:dyDescent="0.15">
      <c r="A11" s="79">
        <v>198</v>
      </c>
      <c r="B11" s="108" t="s">
        <v>63</v>
      </c>
      <c r="C11" s="108"/>
      <c r="D11" s="79">
        <v>8</v>
      </c>
      <c r="E11" s="79">
        <v>8</v>
      </c>
      <c r="F11" s="4">
        <f t="shared" si="0"/>
        <v>0.02</v>
      </c>
      <c r="G11" s="5" t="s">
        <v>69</v>
      </c>
      <c r="H11" s="85" t="s">
        <v>65</v>
      </c>
      <c r="I11" s="79"/>
      <c r="J11" s="1" t="s">
        <v>15</v>
      </c>
      <c r="K11" s="80">
        <f t="shared" si="1"/>
        <v>0.02</v>
      </c>
      <c r="L11" s="80">
        <f t="shared" si="2"/>
        <v>0.02</v>
      </c>
      <c r="M11" s="80">
        <f t="shared" si="3"/>
        <v>0.02</v>
      </c>
      <c r="N11" s="80">
        <f t="shared" si="4"/>
        <v>0.02</v>
      </c>
      <c r="O11" s="80">
        <f t="shared" si="5"/>
        <v>0.02</v>
      </c>
      <c r="P11" s="80">
        <f t="shared" si="26"/>
        <v>0.02</v>
      </c>
      <c r="Q11" s="80">
        <f t="shared" si="6"/>
        <v>0.02</v>
      </c>
      <c r="R11" s="80">
        <f t="shared" si="7"/>
        <v>0.02</v>
      </c>
      <c r="S11" s="80">
        <f t="shared" si="8"/>
        <v>0.02</v>
      </c>
      <c r="T11" s="80">
        <f t="shared" si="9"/>
        <v>0.02</v>
      </c>
      <c r="U11" s="80">
        <f t="shared" si="10"/>
        <v>0.02</v>
      </c>
      <c r="V11" s="80">
        <f t="shared" si="11"/>
        <v>0.02</v>
      </c>
      <c r="W11" s="80">
        <f t="shared" si="12"/>
        <v>0.02</v>
      </c>
      <c r="X11" s="80">
        <f t="shared" si="13"/>
        <v>0.02</v>
      </c>
      <c r="Y11" s="80">
        <f t="shared" si="14"/>
        <v>0.02</v>
      </c>
      <c r="Z11" s="80">
        <f t="shared" si="15"/>
        <v>0.02</v>
      </c>
      <c r="AA11" s="80">
        <f t="shared" si="16"/>
        <v>0.02</v>
      </c>
      <c r="AB11" s="80">
        <f t="shared" si="17"/>
        <v>0.02</v>
      </c>
      <c r="AC11" s="80">
        <f t="shared" si="18"/>
        <v>0.02</v>
      </c>
      <c r="AD11" s="80">
        <f t="shared" si="19"/>
        <v>0.03</v>
      </c>
      <c r="AE11" s="80">
        <f t="shared" si="20"/>
        <v>0.02</v>
      </c>
      <c r="AF11" s="80">
        <f t="shared" si="21"/>
        <v>0.02</v>
      </c>
      <c r="AG11" s="80">
        <f t="shared" si="22"/>
        <v>0.02</v>
      </c>
      <c r="AH11" s="80">
        <f t="shared" si="23"/>
        <v>0.02</v>
      </c>
      <c r="AI11" s="80">
        <f t="shared" si="24"/>
        <v>0.02</v>
      </c>
      <c r="AJ11" s="80">
        <f t="shared" si="25"/>
        <v>0.02</v>
      </c>
    </row>
    <row r="12" spans="1:36" ht="12.95" customHeight="1" x14ac:dyDescent="0.15">
      <c r="A12" s="79">
        <v>199</v>
      </c>
      <c r="B12" s="108" t="s">
        <v>63</v>
      </c>
      <c r="C12" s="108"/>
      <c r="D12" s="79">
        <v>28</v>
      </c>
      <c r="E12" s="79">
        <v>15</v>
      </c>
      <c r="F12" s="4">
        <f t="shared" si="0"/>
        <v>0.42</v>
      </c>
      <c r="G12" s="79" t="s">
        <v>69</v>
      </c>
      <c r="H12" s="79"/>
      <c r="I12" s="79"/>
      <c r="J12" s="1" t="s">
        <v>15</v>
      </c>
      <c r="K12" s="80">
        <f t="shared" si="1"/>
        <v>0.39</v>
      </c>
      <c r="L12" s="80">
        <f t="shared" si="2"/>
        <v>0.44</v>
      </c>
      <c r="M12" s="80">
        <f t="shared" si="3"/>
        <v>0.42</v>
      </c>
      <c r="N12" s="80">
        <f t="shared" si="4"/>
        <v>0.43</v>
      </c>
      <c r="O12" s="80">
        <f t="shared" si="5"/>
        <v>0.44</v>
      </c>
      <c r="P12" s="80">
        <f t="shared" si="26"/>
        <v>0.42</v>
      </c>
      <c r="Q12" s="80">
        <f t="shared" si="6"/>
        <v>0.4</v>
      </c>
      <c r="R12" s="80">
        <f t="shared" si="7"/>
        <v>0.45</v>
      </c>
      <c r="S12" s="80">
        <f t="shared" si="8"/>
        <v>0.43</v>
      </c>
      <c r="T12" s="80">
        <f t="shared" si="9"/>
        <v>0.42</v>
      </c>
      <c r="U12" s="80">
        <f t="shared" si="10"/>
        <v>0.43</v>
      </c>
      <c r="V12" s="80">
        <f t="shared" si="11"/>
        <v>0.47</v>
      </c>
      <c r="W12" s="80">
        <f t="shared" si="12"/>
        <v>0.43</v>
      </c>
      <c r="X12" s="80">
        <f t="shared" si="13"/>
        <v>0.43</v>
      </c>
      <c r="Y12" s="80">
        <f t="shared" si="14"/>
        <v>0.42</v>
      </c>
      <c r="Z12" s="80">
        <f t="shared" si="15"/>
        <v>0.43</v>
      </c>
      <c r="AA12" s="80">
        <f t="shared" si="16"/>
        <v>0.39</v>
      </c>
      <c r="AB12" s="80">
        <f t="shared" si="17"/>
        <v>0.47</v>
      </c>
      <c r="AC12" s="80">
        <f t="shared" si="18"/>
        <v>0.45</v>
      </c>
      <c r="AD12" s="80">
        <f t="shared" si="19"/>
        <v>0.47</v>
      </c>
      <c r="AE12" s="80">
        <f t="shared" si="20"/>
        <v>0.41</v>
      </c>
      <c r="AF12" s="80">
        <f t="shared" si="21"/>
        <v>0.45</v>
      </c>
      <c r="AG12" s="80">
        <f t="shared" si="22"/>
        <v>0.4</v>
      </c>
      <c r="AH12" s="80">
        <f t="shared" si="23"/>
        <v>0.42</v>
      </c>
      <c r="AI12" s="80">
        <f t="shared" si="24"/>
        <v>0.43</v>
      </c>
      <c r="AJ12" s="80">
        <f t="shared" si="25"/>
        <v>0.42</v>
      </c>
    </row>
    <row r="13" spans="1:36" ht="12.95" customHeight="1" x14ac:dyDescent="0.15">
      <c r="A13" s="79">
        <v>200</v>
      </c>
      <c r="B13" s="108" t="s">
        <v>61</v>
      </c>
      <c r="C13" s="108"/>
      <c r="D13" s="79">
        <v>8</v>
      </c>
      <c r="E13" s="79">
        <v>7</v>
      </c>
      <c r="F13" s="4">
        <f t="shared" si="0"/>
        <v>0.02</v>
      </c>
      <c r="G13" s="5"/>
      <c r="H13" s="85" t="s">
        <v>65</v>
      </c>
      <c r="I13" s="79"/>
      <c r="J13" s="1" t="s">
        <v>15</v>
      </c>
      <c r="K13" s="80">
        <f t="shared" si="1"/>
        <v>0.02</v>
      </c>
      <c r="L13" s="80">
        <f t="shared" si="2"/>
        <v>0.02</v>
      </c>
      <c r="M13" s="80">
        <f t="shared" si="3"/>
        <v>0.02</v>
      </c>
      <c r="N13" s="80">
        <f t="shared" si="4"/>
        <v>0.02</v>
      </c>
      <c r="O13" s="80">
        <f t="shared" si="5"/>
        <v>0.02</v>
      </c>
      <c r="P13" s="80">
        <f t="shared" si="26"/>
        <v>0.02</v>
      </c>
      <c r="Q13" s="80">
        <f t="shared" si="6"/>
        <v>0.02</v>
      </c>
      <c r="R13" s="80">
        <f t="shared" si="7"/>
        <v>0.02</v>
      </c>
      <c r="S13" s="80">
        <f t="shared" si="8"/>
        <v>0.02</v>
      </c>
      <c r="T13" s="80">
        <f t="shared" si="9"/>
        <v>0.02</v>
      </c>
      <c r="U13" s="80">
        <f t="shared" si="10"/>
        <v>0.02</v>
      </c>
      <c r="V13" s="80">
        <f t="shared" si="11"/>
        <v>0.02</v>
      </c>
      <c r="W13" s="80">
        <f t="shared" si="12"/>
        <v>0.02</v>
      </c>
      <c r="X13" s="80">
        <f t="shared" si="13"/>
        <v>0.02</v>
      </c>
      <c r="Y13" s="80">
        <f t="shared" si="14"/>
        <v>0.02</v>
      </c>
      <c r="Z13" s="80">
        <f t="shared" si="15"/>
        <v>0.02</v>
      </c>
      <c r="AA13" s="80">
        <f t="shared" si="16"/>
        <v>0.02</v>
      </c>
      <c r="AB13" s="80">
        <f t="shared" si="17"/>
        <v>0.02</v>
      </c>
      <c r="AC13" s="80">
        <f t="shared" si="18"/>
        <v>0.02</v>
      </c>
      <c r="AD13" s="80">
        <f t="shared" si="19"/>
        <v>0.03</v>
      </c>
      <c r="AE13" s="80">
        <f t="shared" si="20"/>
        <v>0.02</v>
      </c>
      <c r="AF13" s="80">
        <f t="shared" si="21"/>
        <v>0.02</v>
      </c>
      <c r="AG13" s="80">
        <f t="shared" si="22"/>
        <v>0.02</v>
      </c>
      <c r="AH13" s="80">
        <f t="shared" si="23"/>
        <v>0.02</v>
      </c>
      <c r="AI13" s="80">
        <f t="shared" si="24"/>
        <v>0.02</v>
      </c>
      <c r="AJ13" s="80">
        <f t="shared" si="25"/>
        <v>0.02</v>
      </c>
    </row>
    <row r="14" spans="1:36" ht="12.95" customHeight="1" x14ac:dyDescent="0.15">
      <c r="A14" s="79">
        <v>201</v>
      </c>
      <c r="B14" s="108" t="s">
        <v>63</v>
      </c>
      <c r="C14" s="108"/>
      <c r="D14" s="79">
        <v>8</v>
      </c>
      <c r="E14" s="79">
        <v>8</v>
      </c>
      <c r="F14" s="4">
        <f t="shared" si="0"/>
        <v>0.02</v>
      </c>
      <c r="G14" s="5"/>
      <c r="H14" s="85" t="s">
        <v>65</v>
      </c>
      <c r="I14" s="79"/>
      <c r="J14" s="1" t="s">
        <v>15</v>
      </c>
      <c r="K14" s="80">
        <f t="shared" si="1"/>
        <v>0.02</v>
      </c>
      <c r="L14" s="80">
        <f t="shared" si="2"/>
        <v>0.02</v>
      </c>
      <c r="M14" s="80">
        <f t="shared" si="3"/>
        <v>0.02</v>
      </c>
      <c r="N14" s="80">
        <f t="shared" si="4"/>
        <v>0.02</v>
      </c>
      <c r="O14" s="80">
        <f t="shared" si="5"/>
        <v>0.02</v>
      </c>
      <c r="P14" s="80">
        <f t="shared" si="26"/>
        <v>0.02</v>
      </c>
      <c r="Q14" s="80">
        <f t="shared" si="6"/>
        <v>0.02</v>
      </c>
      <c r="R14" s="80">
        <f t="shared" si="7"/>
        <v>0.02</v>
      </c>
      <c r="S14" s="80">
        <f t="shared" si="8"/>
        <v>0.02</v>
      </c>
      <c r="T14" s="80">
        <f t="shared" si="9"/>
        <v>0.02</v>
      </c>
      <c r="U14" s="80">
        <f t="shared" si="10"/>
        <v>0.02</v>
      </c>
      <c r="V14" s="80">
        <f t="shared" si="11"/>
        <v>0.02</v>
      </c>
      <c r="W14" s="80">
        <f t="shared" si="12"/>
        <v>0.02</v>
      </c>
      <c r="X14" s="80">
        <f t="shared" si="13"/>
        <v>0.02</v>
      </c>
      <c r="Y14" s="80">
        <f t="shared" si="14"/>
        <v>0.02</v>
      </c>
      <c r="Z14" s="80">
        <f t="shared" si="15"/>
        <v>0.02</v>
      </c>
      <c r="AA14" s="80">
        <f t="shared" si="16"/>
        <v>0.02</v>
      </c>
      <c r="AB14" s="80">
        <f t="shared" si="17"/>
        <v>0.02</v>
      </c>
      <c r="AC14" s="80">
        <f t="shared" si="18"/>
        <v>0.02</v>
      </c>
      <c r="AD14" s="80">
        <f t="shared" si="19"/>
        <v>0.03</v>
      </c>
      <c r="AE14" s="80">
        <f t="shared" si="20"/>
        <v>0.02</v>
      </c>
      <c r="AF14" s="80">
        <f t="shared" si="21"/>
        <v>0.02</v>
      </c>
      <c r="AG14" s="80">
        <f t="shared" si="22"/>
        <v>0.02</v>
      </c>
      <c r="AH14" s="80">
        <f t="shared" si="23"/>
        <v>0.02</v>
      </c>
      <c r="AI14" s="80">
        <f t="shared" si="24"/>
        <v>0.02</v>
      </c>
      <c r="AJ14" s="80">
        <f t="shared" si="25"/>
        <v>0.02</v>
      </c>
    </row>
    <row r="15" spans="1:36" ht="12.95" customHeight="1" x14ac:dyDescent="0.15">
      <c r="A15" s="79">
        <v>202</v>
      </c>
      <c r="B15" s="108" t="s">
        <v>84</v>
      </c>
      <c r="C15" s="108"/>
      <c r="D15" s="79">
        <v>8</v>
      </c>
      <c r="E15" s="79">
        <v>9</v>
      </c>
      <c r="F15" s="4">
        <f t="shared" si="0"/>
        <v>0.02</v>
      </c>
      <c r="G15" s="5" t="s">
        <v>69</v>
      </c>
      <c r="H15" s="85" t="s">
        <v>65</v>
      </c>
      <c r="I15" s="79"/>
      <c r="J15" s="1" t="s">
        <v>15</v>
      </c>
      <c r="K15" s="80">
        <f t="shared" si="1"/>
        <v>0.03</v>
      </c>
      <c r="L15" s="80">
        <f t="shared" si="2"/>
        <v>0.03</v>
      </c>
      <c r="M15" s="80">
        <f t="shared" si="3"/>
        <v>0.03</v>
      </c>
      <c r="N15" s="80">
        <f t="shared" si="4"/>
        <v>0.03</v>
      </c>
      <c r="O15" s="80">
        <f t="shared" si="5"/>
        <v>0.03</v>
      </c>
      <c r="P15" s="80">
        <f t="shared" si="26"/>
        <v>0.03</v>
      </c>
      <c r="Q15" s="80">
        <f t="shared" si="6"/>
        <v>0.03</v>
      </c>
      <c r="R15" s="80">
        <f t="shared" si="7"/>
        <v>0.02</v>
      </c>
      <c r="S15" s="80">
        <f t="shared" si="8"/>
        <v>0.03</v>
      </c>
      <c r="T15" s="80">
        <f t="shared" si="9"/>
        <v>0.03</v>
      </c>
      <c r="U15" s="80">
        <f t="shared" si="10"/>
        <v>0.03</v>
      </c>
      <c r="V15" s="80">
        <f t="shared" si="11"/>
        <v>0.03</v>
      </c>
      <c r="W15" s="80">
        <f t="shared" si="12"/>
        <v>0.03</v>
      </c>
      <c r="X15" s="80">
        <f t="shared" si="13"/>
        <v>0.03</v>
      </c>
      <c r="Y15" s="80">
        <f t="shared" si="14"/>
        <v>0.02</v>
      </c>
      <c r="Z15" s="80">
        <f t="shared" si="15"/>
        <v>0.03</v>
      </c>
      <c r="AA15" s="80">
        <f t="shared" si="16"/>
        <v>0.02</v>
      </c>
      <c r="AB15" s="80">
        <f t="shared" si="17"/>
        <v>0.02</v>
      </c>
      <c r="AC15" s="80">
        <f t="shared" si="18"/>
        <v>0.02</v>
      </c>
      <c r="AD15" s="80">
        <f t="shared" si="19"/>
        <v>0.03</v>
      </c>
      <c r="AE15" s="80">
        <f t="shared" si="20"/>
        <v>0.02</v>
      </c>
      <c r="AF15" s="80">
        <f t="shared" si="21"/>
        <v>0.02</v>
      </c>
      <c r="AG15" s="80">
        <f t="shared" si="22"/>
        <v>0.02</v>
      </c>
      <c r="AH15" s="80">
        <f t="shared" si="23"/>
        <v>0.02</v>
      </c>
      <c r="AI15" s="80">
        <f t="shared" si="24"/>
        <v>0.03</v>
      </c>
      <c r="AJ15" s="80">
        <f t="shared" si="25"/>
        <v>0.02</v>
      </c>
    </row>
    <row r="16" spans="1:36" ht="12.95" customHeight="1" x14ac:dyDescent="0.15">
      <c r="A16" s="79">
        <v>203</v>
      </c>
      <c r="B16" s="108" t="s">
        <v>84</v>
      </c>
      <c r="C16" s="108"/>
      <c r="D16" s="79">
        <v>8</v>
      </c>
      <c r="E16" s="79">
        <v>8</v>
      </c>
      <c r="F16" s="4">
        <f t="shared" si="0"/>
        <v>0.02</v>
      </c>
      <c r="G16" s="5" t="s">
        <v>69</v>
      </c>
      <c r="H16" s="85" t="s">
        <v>65</v>
      </c>
      <c r="I16" s="79"/>
      <c r="J16" s="1" t="s">
        <v>15</v>
      </c>
      <c r="K16" s="80">
        <f t="shared" si="1"/>
        <v>0.02</v>
      </c>
      <c r="L16" s="80">
        <f t="shared" si="2"/>
        <v>0.02</v>
      </c>
      <c r="M16" s="80">
        <f t="shared" si="3"/>
        <v>0.02</v>
      </c>
      <c r="N16" s="80">
        <f t="shared" si="4"/>
        <v>0.02</v>
      </c>
      <c r="O16" s="80">
        <f t="shared" si="5"/>
        <v>0.02</v>
      </c>
      <c r="P16" s="80">
        <f t="shared" si="26"/>
        <v>0.02</v>
      </c>
      <c r="Q16" s="80">
        <f t="shared" si="6"/>
        <v>0.02</v>
      </c>
      <c r="R16" s="80">
        <f t="shared" si="7"/>
        <v>0.02</v>
      </c>
      <c r="S16" s="80">
        <f t="shared" si="8"/>
        <v>0.02</v>
      </c>
      <c r="T16" s="80">
        <f t="shared" si="9"/>
        <v>0.02</v>
      </c>
      <c r="U16" s="80">
        <f t="shared" si="10"/>
        <v>0.02</v>
      </c>
      <c r="V16" s="80">
        <f t="shared" si="11"/>
        <v>0.02</v>
      </c>
      <c r="W16" s="80">
        <f t="shared" si="12"/>
        <v>0.02</v>
      </c>
      <c r="X16" s="80">
        <f t="shared" si="13"/>
        <v>0.02</v>
      </c>
      <c r="Y16" s="80">
        <f t="shared" si="14"/>
        <v>0.02</v>
      </c>
      <c r="Z16" s="80">
        <f t="shared" si="15"/>
        <v>0.02</v>
      </c>
      <c r="AA16" s="80">
        <f t="shared" si="16"/>
        <v>0.02</v>
      </c>
      <c r="AB16" s="80">
        <f t="shared" si="17"/>
        <v>0.02</v>
      </c>
      <c r="AC16" s="80">
        <f t="shared" si="18"/>
        <v>0.02</v>
      </c>
      <c r="AD16" s="80">
        <f t="shared" si="19"/>
        <v>0.03</v>
      </c>
      <c r="AE16" s="80">
        <f t="shared" si="20"/>
        <v>0.02</v>
      </c>
      <c r="AF16" s="80">
        <f t="shared" si="21"/>
        <v>0.02</v>
      </c>
      <c r="AG16" s="80">
        <f t="shared" si="22"/>
        <v>0.02</v>
      </c>
      <c r="AH16" s="80">
        <f t="shared" si="23"/>
        <v>0.02</v>
      </c>
      <c r="AI16" s="80">
        <f t="shared" si="24"/>
        <v>0.02</v>
      </c>
      <c r="AJ16" s="80">
        <f t="shared" si="25"/>
        <v>0.02</v>
      </c>
    </row>
    <row r="17" spans="1:36" ht="12.95" customHeight="1" x14ac:dyDescent="0.15">
      <c r="A17" s="79">
        <v>204</v>
      </c>
      <c r="B17" s="108" t="s">
        <v>84</v>
      </c>
      <c r="C17" s="108"/>
      <c r="D17" s="79">
        <v>8</v>
      </c>
      <c r="E17" s="79">
        <v>8</v>
      </c>
      <c r="F17" s="4">
        <f t="shared" si="0"/>
        <v>0.02</v>
      </c>
      <c r="G17" s="79" t="s">
        <v>69</v>
      </c>
      <c r="H17" s="85" t="s">
        <v>65</v>
      </c>
      <c r="I17" s="79"/>
      <c r="J17" s="1" t="s">
        <v>15</v>
      </c>
      <c r="K17" s="80">
        <f t="shared" si="1"/>
        <v>0.02</v>
      </c>
      <c r="L17" s="80">
        <f t="shared" si="2"/>
        <v>0.02</v>
      </c>
      <c r="M17" s="80">
        <f t="shared" si="3"/>
        <v>0.02</v>
      </c>
      <c r="N17" s="80">
        <f t="shared" si="4"/>
        <v>0.02</v>
      </c>
      <c r="O17" s="80">
        <f t="shared" si="5"/>
        <v>0.02</v>
      </c>
      <c r="P17" s="80">
        <f t="shared" si="26"/>
        <v>0.02</v>
      </c>
      <c r="Q17" s="80">
        <f t="shared" si="6"/>
        <v>0.02</v>
      </c>
      <c r="R17" s="80">
        <f t="shared" si="7"/>
        <v>0.02</v>
      </c>
      <c r="S17" s="80">
        <f t="shared" si="8"/>
        <v>0.02</v>
      </c>
      <c r="T17" s="80">
        <f t="shared" si="9"/>
        <v>0.02</v>
      </c>
      <c r="U17" s="80">
        <f t="shared" si="10"/>
        <v>0.02</v>
      </c>
      <c r="V17" s="80">
        <f t="shared" si="11"/>
        <v>0.02</v>
      </c>
      <c r="W17" s="80">
        <f t="shared" si="12"/>
        <v>0.02</v>
      </c>
      <c r="X17" s="80">
        <f t="shared" si="13"/>
        <v>0.02</v>
      </c>
      <c r="Y17" s="80">
        <f t="shared" si="14"/>
        <v>0.02</v>
      </c>
      <c r="Z17" s="80">
        <f t="shared" si="15"/>
        <v>0.02</v>
      </c>
      <c r="AA17" s="80">
        <f t="shared" si="16"/>
        <v>0.02</v>
      </c>
      <c r="AB17" s="80">
        <f t="shared" si="17"/>
        <v>0.02</v>
      </c>
      <c r="AC17" s="80">
        <f t="shared" si="18"/>
        <v>0.02</v>
      </c>
      <c r="AD17" s="80">
        <f t="shared" si="19"/>
        <v>0.03</v>
      </c>
      <c r="AE17" s="80">
        <f t="shared" si="20"/>
        <v>0.02</v>
      </c>
      <c r="AF17" s="80">
        <f t="shared" si="21"/>
        <v>0.02</v>
      </c>
      <c r="AG17" s="80">
        <f t="shared" si="22"/>
        <v>0.02</v>
      </c>
      <c r="AH17" s="80">
        <f t="shared" si="23"/>
        <v>0.02</v>
      </c>
      <c r="AI17" s="80">
        <f t="shared" si="24"/>
        <v>0.02</v>
      </c>
      <c r="AJ17" s="80">
        <f t="shared" si="25"/>
        <v>0.02</v>
      </c>
    </row>
    <row r="18" spans="1:36" ht="12.95" customHeight="1" x14ac:dyDescent="0.15">
      <c r="A18" s="79">
        <v>205</v>
      </c>
      <c r="B18" s="108" t="s">
        <v>85</v>
      </c>
      <c r="C18" s="108"/>
      <c r="D18" s="79">
        <v>8</v>
      </c>
      <c r="E18" s="79">
        <v>7</v>
      </c>
      <c r="F18" s="4">
        <f t="shared" si="0"/>
        <v>0.02</v>
      </c>
      <c r="G18" s="79"/>
      <c r="H18" s="85" t="s">
        <v>65</v>
      </c>
      <c r="I18" s="79"/>
      <c r="J18" s="1" t="s">
        <v>15</v>
      </c>
      <c r="K18" s="80">
        <f t="shared" si="1"/>
        <v>0.02</v>
      </c>
      <c r="L18" s="80">
        <f t="shared" si="2"/>
        <v>0.02</v>
      </c>
      <c r="M18" s="80">
        <f t="shared" si="3"/>
        <v>0.02</v>
      </c>
      <c r="N18" s="80">
        <f t="shared" si="4"/>
        <v>0.02</v>
      </c>
      <c r="O18" s="80">
        <f t="shared" si="5"/>
        <v>0.02</v>
      </c>
      <c r="P18" s="80">
        <f t="shared" si="26"/>
        <v>0.02</v>
      </c>
      <c r="Q18" s="80">
        <f t="shared" si="6"/>
        <v>0.02</v>
      </c>
      <c r="R18" s="80">
        <f t="shared" si="7"/>
        <v>0.02</v>
      </c>
      <c r="S18" s="80">
        <f t="shared" si="8"/>
        <v>0.02</v>
      </c>
      <c r="T18" s="80">
        <f t="shared" si="9"/>
        <v>0.02</v>
      </c>
      <c r="U18" s="80">
        <f t="shared" si="10"/>
        <v>0.02</v>
      </c>
      <c r="V18" s="80">
        <f t="shared" si="11"/>
        <v>0.02</v>
      </c>
      <c r="W18" s="80">
        <f t="shared" si="12"/>
        <v>0.02</v>
      </c>
      <c r="X18" s="80">
        <f t="shared" si="13"/>
        <v>0.02</v>
      </c>
      <c r="Y18" s="80">
        <f t="shared" si="14"/>
        <v>0.02</v>
      </c>
      <c r="Z18" s="80">
        <f t="shared" si="15"/>
        <v>0.02</v>
      </c>
      <c r="AA18" s="80">
        <f t="shared" si="16"/>
        <v>0.02</v>
      </c>
      <c r="AB18" s="80">
        <f t="shared" si="17"/>
        <v>0.02</v>
      </c>
      <c r="AC18" s="80">
        <f t="shared" si="18"/>
        <v>0.02</v>
      </c>
      <c r="AD18" s="80">
        <f t="shared" si="19"/>
        <v>0.03</v>
      </c>
      <c r="AE18" s="80">
        <f t="shared" si="20"/>
        <v>0.02</v>
      </c>
      <c r="AF18" s="80">
        <f t="shared" si="21"/>
        <v>0.02</v>
      </c>
      <c r="AG18" s="80">
        <f t="shared" si="22"/>
        <v>0.02</v>
      </c>
      <c r="AH18" s="80">
        <f t="shared" si="23"/>
        <v>0.02</v>
      </c>
      <c r="AI18" s="80">
        <f t="shared" si="24"/>
        <v>0.02</v>
      </c>
      <c r="AJ18" s="80">
        <f t="shared" si="25"/>
        <v>0.02</v>
      </c>
    </row>
    <row r="19" spans="1:36" ht="12.95" customHeight="1" x14ac:dyDescent="0.15">
      <c r="A19" s="79">
        <v>206</v>
      </c>
      <c r="B19" s="108" t="s">
        <v>60</v>
      </c>
      <c r="C19" s="108"/>
      <c r="D19" s="79">
        <v>8</v>
      </c>
      <c r="E19" s="79">
        <v>8</v>
      </c>
      <c r="F19" s="4">
        <f t="shared" si="0"/>
        <v>0.02</v>
      </c>
      <c r="G19" s="5"/>
      <c r="H19" s="85" t="s">
        <v>65</v>
      </c>
      <c r="I19" s="79"/>
      <c r="J19" s="1" t="s">
        <v>15</v>
      </c>
      <c r="K19" s="80">
        <f t="shared" si="1"/>
        <v>0.02</v>
      </c>
      <c r="L19" s="80">
        <f t="shared" si="2"/>
        <v>0.02</v>
      </c>
      <c r="M19" s="80">
        <f t="shared" si="3"/>
        <v>0.02</v>
      </c>
      <c r="N19" s="80">
        <f t="shared" si="4"/>
        <v>0.02</v>
      </c>
      <c r="O19" s="80">
        <f t="shared" si="5"/>
        <v>0.02</v>
      </c>
      <c r="P19" s="80">
        <f t="shared" si="26"/>
        <v>0.02</v>
      </c>
      <c r="Q19" s="80">
        <f t="shared" si="6"/>
        <v>0.02</v>
      </c>
      <c r="R19" s="80">
        <f t="shared" si="7"/>
        <v>0.02</v>
      </c>
      <c r="S19" s="80">
        <f t="shared" si="8"/>
        <v>0.02</v>
      </c>
      <c r="T19" s="80">
        <f t="shared" si="9"/>
        <v>0.02</v>
      </c>
      <c r="U19" s="80">
        <f t="shared" si="10"/>
        <v>0.02</v>
      </c>
      <c r="V19" s="80">
        <f t="shared" si="11"/>
        <v>0.02</v>
      </c>
      <c r="W19" s="80">
        <f t="shared" si="12"/>
        <v>0.02</v>
      </c>
      <c r="X19" s="80">
        <f t="shared" si="13"/>
        <v>0.02</v>
      </c>
      <c r="Y19" s="80">
        <f t="shared" si="14"/>
        <v>0.02</v>
      </c>
      <c r="Z19" s="80">
        <f t="shared" si="15"/>
        <v>0.02</v>
      </c>
      <c r="AA19" s="80">
        <f t="shared" si="16"/>
        <v>0.02</v>
      </c>
      <c r="AB19" s="80">
        <f t="shared" si="17"/>
        <v>0.02</v>
      </c>
      <c r="AC19" s="80">
        <f t="shared" si="18"/>
        <v>0.02</v>
      </c>
      <c r="AD19" s="80">
        <f t="shared" si="19"/>
        <v>0.03</v>
      </c>
      <c r="AE19" s="80">
        <f t="shared" si="20"/>
        <v>0.02</v>
      </c>
      <c r="AF19" s="80">
        <f t="shared" si="21"/>
        <v>0.02</v>
      </c>
      <c r="AG19" s="80">
        <f t="shared" si="22"/>
        <v>0.02</v>
      </c>
      <c r="AH19" s="80">
        <f t="shared" si="23"/>
        <v>0.02</v>
      </c>
      <c r="AI19" s="80">
        <f t="shared" si="24"/>
        <v>0.02</v>
      </c>
      <c r="AJ19" s="80">
        <f t="shared" si="25"/>
        <v>0.02</v>
      </c>
    </row>
    <row r="20" spans="1:36" ht="12.95" customHeight="1" x14ac:dyDescent="0.15">
      <c r="A20" s="79">
        <v>207</v>
      </c>
      <c r="B20" s="108" t="s">
        <v>63</v>
      </c>
      <c r="C20" s="108"/>
      <c r="D20" s="79">
        <v>8</v>
      </c>
      <c r="E20" s="79">
        <v>8</v>
      </c>
      <c r="F20" s="4">
        <f t="shared" si="0"/>
        <v>0.02</v>
      </c>
      <c r="G20" s="5"/>
      <c r="H20" s="79"/>
      <c r="I20" s="79"/>
      <c r="J20" s="1" t="s">
        <v>15</v>
      </c>
      <c r="K20" s="80">
        <f t="shared" si="1"/>
        <v>0.02</v>
      </c>
      <c r="L20" s="80">
        <f t="shared" si="2"/>
        <v>0.02</v>
      </c>
      <c r="M20" s="80">
        <f t="shared" si="3"/>
        <v>0.02</v>
      </c>
      <c r="N20" s="80">
        <f t="shared" si="4"/>
        <v>0.02</v>
      </c>
      <c r="O20" s="80">
        <f t="shared" si="5"/>
        <v>0.02</v>
      </c>
      <c r="P20" s="80">
        <f t="shared" si="26"/>
        <v>0.02</v>
      </c>
      <c r="Q20" s="80">
        <f t="shared" si="6"/>
        <v>0.02</v>
      </c>
      <c r="R20" s="80">
        <f t="shared" si="7"/>
        <v>0.02</v>
      </c>
      <c r="S20" s="80">
        <f t="shared" si="8"/>
        <v>0.02</v>
      </c>
      <c r="T20" s="80">
        <f t="shared" si="9"/>
        <v>0.02</v>
      </c>
      <c r="U20" s="80">
        <f t="shared" si="10"/>
        <v>0.02</v>
      </c>
      <c r="V20" s="80">
        <f t="shared" si="11"/>
        <v>0.02</v>
      </c>
      <c r="W20" s="80">
        <f t="shared" si="12"/>
        <v>0.02</v>
      </c>
      <c r="X20" s="80">
        <f t="shared" si="13"/>
        <v>0.02</v>
      </c>
      <c r="Y20" s="80">
        <f t="shared" si="14"/>
        <v>0.02</v>
      </c>
      <c r="Z20" s="80">
        <f t="shared" si="15"/>
        <v>0.02</v>
      </c>
      <c r="AA20" s="80">
        <f t="shared" si="16"/>
        <v>0.02</v>
      </c>
      <c r="AB20" s="80">
        <f t="shared" si="17"/>
        <v>0.02</v>
      </c>
      <c r="AC20" s="80">
        <f t="shared" si="18"/>
        <v>0.02</v>
      </c>
      <c r="AD20" s="80">
        <f t="shared" si="19"/>
        <v>0.03</v>
      </c>
      <c r="AE20" s="80">
        <f t="shared" si="20"/>
        <v>0.02</v>
      </c>
      <c r="AF20" s="80">
        <f t="shared" si="21"/>
        <v>0.02</v>
      </c>
      <c r="AG20" s="80">
        <f t="shared" si="22"/>
        <v>0.02</v>
      </c>
      <c r="AH20" s="80">
        <f t="shared" si="23"/>
        <v>0.02</v>
      </c>
      <c r="AI20" s="80">
        <f t="shared" si="24"/>
        <v>0.02</v>
      </c>
      <c r="AJ20" s="80">
        <f t="shared" si="25"/>
        <v>0.02</v>
      </c>
    </row>
    <row r="21" spans="1:36" ht="12.95" customHeight="1" x14ac:dyDescent="0.15">
      <c r="A21" s="79">
        <v>208</v>
      </c>
      <c r="B21" s="108" t="s">
        <v>64</v>
      </c>
      <c r="C21" s="108"/>
      <c r="D21" s="79">
        <v>8</v>
      </c>
      <c r="E21" s="79">
        <v>8</v>
      </c>
      <c r="F21" s="4">
        <f t="shared" si="0"/>
        <v>0.02</v>
      </c>
      <c r="G21" s="5" t="s">
        <v>69</v>
      </c>
      <c r="H21" s="85" t="s">
        <v>65</v>
      </c>
      <c r="I21" s="79"/>
      <c r="J21" s="1" t="s">
        <v>15</v>
      </c>
      <c r="K21" s="80">
        <f t="shared" si="1"/>
        <v>0.02</v>
      </c>
      <c r="L21" s="80">
        <f t="shared" si="2"/>
        <v>0.02</v>
      </c>
      <c r="M21" s="80">
        <f t="shared" si="3"/>
        <v>0.02</v>
      </c>
      <c r="N21" s="80">
        <f t="shared" si="4"/>
        <v>0.02</v>
      </c>
      <c r="O21" s="80">
        <f t="shared" si="5"/>
        <v>0.02</v>
      </c>
      <c r="P21" s="80">
        <f t="shared" si="26"/>
        <v>0.02</v>
      </c>
      <c r="Q21" s="80">
        <f t="shared" si="6"/>
        <v>0.02</v>
      </c>
      <c r="R21" s="80">
        <f t="shared" si="7"/>
        <v>0.02</v>
      </c>
      <c r="S21" s="80">
        <f t="shared" si="8"/>
        <v>0.02</v>
      </c>
      <c r="T21" s="80">
        <f t="shared" si="9"/>
        <v>0.02</v>
      </c>
      <c r="U21" s="80">
        <f t="shared" si="10"/>
        <v>0.02</v>
      </c>
      <c r="V21" s="80">
        <f t="shared" si="11"/>
        <v>0.02</v>
      </c>
      <c r="W21" s="80">
        <f t="shared" si="12"/>
        <v>0.02</v>
      </c>
      <c r="X21" s="80">
        <f t="shared" si="13"/>
        <v>0.02</v>
      </c>
      <c r="Y21" s="80">
        <f t="shared" si="14"/>
        <v>0.02</v>
      </c>
      <c r="Z21" s="80">
        <f t="shared" si="15"/>
        <v>0.02</v>
      </c>
      <c r="AA21" s="80">
        <f t="shared" si="16"/>
        <v>0.02</v>
      </c>
      <c r="AB21" s="80">
        <f t="shared" si="17"/>
        <v>0.02</v>
      </c>
      <c r="AC21" s="80">
        <f t="shared" si="18"/>
        <v>0.02</v>
      </c>
      <c r="AD21" s="80">
        <f t="shared" si="19"/>
        <v>0.03</v>
      </c>
      <c r="AE21" s="80">
        <f t="shared" si="20"/>
        <v>0.02</v>
      </c>
      <c r="AF21" s="80">
        <f t="shared" si="21"/>
        <v>0.02</v>
      </c>
      <c r="AG21" s="80">
        <f t="shared" si="22"/>
        <v>0.02</v>
      </c>
      <c r="AH21" s="80">
        <f t="shared" si="23"/>
        <v>0.02</v>
      </c>
      <c r="AI21" s="80">
        <f t="shared" si="24"/>
        <v>0.02</v>
      </c>
      <c r="AJ21" s="80">
        <f t="shared" si="25"/>
        <v>0.02</v>
      </c>
    </row>
    <row r="22" spans="1:36" ht="12.95" customHeight="1" x14ac:dyDescent="0.15">
      <c r="A22" s="79">
        <v>209</v>
      </c>
      <c r="B22" s="108" t="s">
        <v>64</v>
      </c>
      <c r="C22" s="108"/>
      <c r="D22" s="79">
        <v>12</v>
      </c>
      <c r="E22" s="79">
        <v>9</v>
      </c>
      <c r="F22" s="4">
        <f t="shared" si="0"/>
        <v>0.05</v>
      </c>
      <c r="G22" s="5" t="s">
        <v>69</v>
      </c>
      <c r="H22" s="85" t="s">
        <v>65</v>
      </c>
      <c r="I22" s="79"/>
      <c r="J22" s="1" t="s">
        <v>15</v>
      </c>
      <c r="K22" s="80">
        <f t="shared" si="1"/>
        <v>0.05</v>
      </c>
      <c r="L22" s="80">
        <f t="shared" si="2"/>
        <v>0.05</v>
      </c>
      <c r="M22" s="80">
        <f t="shared" si="3"/>
        <v>0.05</v>
      </c>
      <c r="N22" s="80">
        <f t="shared" si="4"/>
        <v>0.06</v>
      </c>
      <c r="O22" s="80">
        <f t="shared" si="5"/>
        <v>0.06</v>
      </c>
      <c r="P22" s="80">
        <f t="shared" si="26"/>
        <v>0.05</v>
      </c>
      <c r="Q22" s="80">
        <f t="shared" si="6"/>
        <v>0.05</v>
      </c>
      <c r="R22" s="80">
        <f t="shared" si="7"/>
        <v>0.05</v>
      </c>
      <c r="S22" s="80">
        <f t="shared" si="8"/>
        <v>0.05</v>
      </c>
      <c r="T22" s="80">
        <f t="shared" si="9"/>
        <v>0.05</v>
      </c>
      <c r="U22" s="80">
        <f t="shared" si="10"/>
        <v>0.05</v>
      </c>
      <c r="V22" s="80">
        <f t="shared" si="11"/>
        <v>0.06</v>
      </c>
      <c r="W22" s="80">
        <f t="shared" si="12"/>
        <v>0.06</v>
      </c>
      <c r="X22" s="80">
        <f t="shared" si="13"/>
        <v>0.05</v>
      </c>
      <c r="Y22" s="80">
        <f t="shared" si="14"/>
        <v>0.05</v>
      </c>
      <c r="Z22" s="80">
        <f t="shared" si="15"/>
        <v>0.06</v>
      </c>
      <c r="AA22" s="80">
        <f t="shared" si="16"/>
        <v>0.05</v>
      </c>
      <c r="AB22" s="80">
        <f t="shared" si="17"/>
        <v>0.05</v>
      </c>
      <c r="AC22" s="80">
        <f t="shared" si="18"/>
        <v>0.05</v>
      </c>
      <c r="AD22" s="80">
        <f t="shared" si="19"/>
        <v>7.0000000000000007E-2</v>
      </c>
      <c r="AE22" s="80">
        <f t="shared" si="20"/>
        <v>0.05</v>
      </c>
      <c r="AF22" s="80">
        <f t="shared" si="21"/>
        <v>0.05</v>
      </c>
      <c r="AG22" s="80">
        <f t="shared" si="22"/>
        <v>0.05</v>
      </c>
      <c r="AH22" s="80">
        <f t="shared" si="23"/>
        <v>0.05</v>
      </c>
      <c r="AI22" s="80">
        <f t="shared" si="24"/>
        <v>0.06</v>
      </c>
      <c r="AJ22" s="80">
        <f t="shared" si="25"/>
        <v>0.05</v>
      </c>
    </row>
    <row r="23" spans="1:36" ht="12.95" customHeight="1" x14ac:dyDescent="0.15">
      <c r="A23" s="79">
        <v>210</v>
      </c>
      <c r="B23" s="108" t="s">
        <v>64</v>
      </c>
      <c r="C23" s="108"/>
      <c r="D23" s="79">
        <v>8</v>
      </c>
      <c r="E23" s="79">
        <v>7</v>
      </c>
      <c r="F23" s="4">
        <f t="shared" si="0"/>
        <v>0.02</v>
      </c>
      <c r="G23" s="79" t="s">
        <v>69</v>
      </c>
      <c r="H23" s="85" t="s">
        <v>65</v>
      </c>
      <c r="I23" s="79"/>
      <c r="J23" s="1" t="s">
        <v>15</v>
      </c>
      <c r="K23" s="80">
        <f t="shared" si="1"/>
        <v>0.02</v>
      </c>
      <c r="L23" s="80">
        <f t="shared" si="2"/>
        <v>0.02</v>
      </c>
      <c r="M23" s="80">
        <f t="shared" si="3"/>
        <v>0.02</v>
      </c>
      <c r="N23" s="80">
        <f t="shared" si="4"/>
        <v>0.02</v>
      </c>
      <c r="O23" s="80">
        <f t="shared" si="5"/>
        <v>0.02</v>
      </c>
      <c r="P23" s="80">
        <f t="shared" si="26"/>
        <v>0.02</v>
      </c>
      <c r="Q23" s="80">
        <f t="shared" si="6"/>
        <v>0.02</v>
      </c>
      <c r="R23" s="80">
        <f t="shared" si="7"/>
        <v>0.02</v>
      </c>
      <c r="S23" s="80">
        <f t="shared" si="8"/>
        <v>0.02</v>
      </c>
      <c r="T23" s="80">
        <f t="shared" si="9"/>
        <v>0.02</v>
      </c>
      <c r="U23" s="80">
        <f t="shared" si="10"/>
        <v>0.02</v>
      </c>
      <c r="V23" s="80">
        <f t="shared" si="11"/>
        <v>0.02</v>
      </c>
      <c r="W23" s="80">
        <f t="shared" si="12"/>
        <v>0.02</v>
      </c>
      <c r="X23" s="80">
        <f t="shared" si="13"/>
        <v>0.02</v>
      </c>
      <c r="Y23" s="80">
        <f t="shared" si="14"/>
        <v>0.02</v>
      </c>
      <c r="Z23" s="80">
        <f t="shared" si="15"/>
        <v>0.02</v>
      </c>
      <c r="AA23" s="80">
        <f t="shared" si="16"/>
        <v>0.02</v>
      </c>
      <c r="AB23" s="80">
        <f t="shared" si="17"/>
        <v>0.02</v>
      </c>
      <c r="AC23" s="80">
        <f t="shared" si="18"/>
        <v>0.02</v>
      </c>
      <c r="AD23" s="80">
        <f t="shared" si="19"/>
        <v>0.03</v>
      </c>
      <c r="AE23" s="80">
        <f t="shared" si="20"/>
        <v>0.02</v>
      </c>
      <c r="AF23" s="80">
        <f t="shared" si="21"/>
        <v>0.02</v>
      </c>
      <c r="AG23" s="80">
        <f t="shared" si="22"/>
        <v>0.02</v>
      </c>
      <c r="AH23" s="80">
        <f t="shared" si="23"/>
        <v>0.02</v>
      </c>
      <c r="AI23" s="80">
        <f t="shared" si="24"/>
        <v>0.02</v>
      </c>
      <c r="AJ23" s="80">
        <f t="shared" si="25"/>
        <v>0.02</v>
      </c>
    </row>
    <row r="24" spans="1:36" ht="12.95" customHeight="1" x14ac:dyDescent="0.15">
      <c r="A24" s="79">
        <v>211</v>
      </c>
      <c r="B24" s="108" t="s">
        <v>61</v>
      </c>
      <c r="C24" s="108"/>
      <c r="D24" s="79">
        <v>12</v>
      </c>
      <c r="E24" s="79">
        <v>10</v>
      </c>
      <c r="F24" s="4">
        <f t="shared" si="0"/>
        <v>0.05</v>
      </c>
      <c r="G24" s="79"/>
      <c r="H24" s="85" t="s">
        <v>65</v>
      </c>
      <c r="I24" s="79"/>
      <c r="J24" s="1" t="s">
        <v>15</v>
      </c>
      <c r="K24" s="80">
        <f t="shared" si="1"/>
        <v>0.06</v>
      </c>
      <c r="L24" s="80">
        <f t="shared" si="2"/>
        <v>0.06</v>
      </c>
      <c r="M24" s="80">
        <f t="shared" si="3"/>
        <v>0.06</v>
      </c>
      <c r="N24" s="80">
        <f t="shared" si="4"/>
        <v>0.06</v>
      </c>
      <c r="O24" s="80">
        <f t="shared" si="5"/>
        <v>0.06</v>
      </c>
      <c r="P24" s="80">
        <f t="shared" si="26"/>
        <v>0.06</v>
      </c>
      <c r="Q24" s="80">
        <f t="shared" si="6"/>
        <v>0.06</v>
      </c>
      <c r="R24" s="80">
        <f t="shared" si="7"/>
        <v>0.06</v>
      </c>
      <c r="S24" s="80">
        <f t="shared" si="8"/>
        <v>0.06</v>
      </c>
      <c r="T24" s="80">
        <f t="shared" si="9"/>
        <v>0.06</v>
      </c>
      <c r="U24" s="80">
        <f t="shared" si="10"/>
        <v>0.06</v>
      </c>
      <c r="V24" s="80">
        <f t="shared" si="11"/>
        <v>0.06</v>
      </c>
      <c r="W24" s="80">
        <f t="shared" si="12"/>
        <v>0.06</v>
      </c>
      <c r="X24" s="80">
        <f t="shared" si="13"/>
        <v>0.06</v>
      </c>
      <c r="Y24" s="80">
        <f t="shared" si="14"/>
        <v>0.05</v>
      </c>
      <c r="Z24" s="80">
        <f t="shared" si="15"/>
        <v>0.06</v>
      </c>
      <c r="AA24" s="80">
        <f t="shared" si="16"/>
        <v>0.06</v>
      </c>
      <c r="AB24" s="80">
        <f t="shared" si="17"/>
        <v>0.06</v>
      </c>
      <c r="AC24" s="80">
        <f t="shared" si="18"/>
        <v>0.06</v>
      </c>
      <c r="AD24" s="80">
        <f t="shared" si="19"/>
        <v>7.0000000000000007E-2</v>
      </c>
      <c r="AE24" s="80">
        <f t="shared" si="20"/>
        <v>0.05</v>
      </c>
      <c r="AF24" s="80">
        <f t="shared" si="21"/>
        <v>0.06</v>
      </c>
      <c r="AG24" s="80">
        <f t="shared" si="22"/>
        <v>0.05</v>
      </c>
      <c r="AH24" s="80">
        <f t="shared" si="23"/>
        <v>0.05</v>
      </c>
      <c r="AI24" s="80">
        <f t="shared" si="24"/>
        <v>0.06</v>
      </c>
      <c r="AJ24" s="80">
        <f t="shared" si="25"/>
        <v>0.05</v>
      </c>
    </row>
    <row r="25" spans="1:36" ht="12.95" customHeight="1" x14ac:dyDescent="0.15">
      <c r="A25" s="79">
        <v>212</v>
      </c>
      <c r="B25" s="108" t="s">
        <v>61</v>
      </c>
      <c r="C25" s="108"/>
      <c r="D25" s="79">
        <v>12</v>
      </c>
      <c r="E25" s="79">
        <v>10</v>
      </c>
      <c r="F25" s="4">
        <f t="shared" si="0"/>
        <v>0.05</v>
      </c>
      <c r="G25" s="6"/>
      <c r="H25" s="79"/>
      <c r="I25" s="79"/>
      <c r="J25" s="1" t="s">
        <v>15</v>
      </c>
      <c r="K25" s="80">
        <f t="shared" si="1"/>
        <v>0.06</v>
      </c>
      <c r="L25" s="80">
        <f t="shared" si="2"/>
        <v>0.06</v>
      </c>
      <c r="M25" s="80">
        <f t="shared" si="3"/>
        <v>0.06</v>
      </c>
      <c r="N25" s="80">
        <f t="shared" si="4"/>
        <v>0.06</v>
      </c>
      <c r="O25" s="80">
        <f t="shared" si="5"/>
        <v>0.06</v>
      </c>
      <c r="P25" s="80">
        <f t="shared" si="26"/>
        <v>0.06</v>
      </c>
      <c r="Q25" s="80">
        <f t="shared" si="6"/>
        <v>0.06</v>
      </c>
      <c r="R25" s="80">
        <f t="shared" si="7"/>
        <v>0.06</v>
      </c>
      <c r="S25" s="80">
        <f t="shared" si="8"/>
        <v>0.06</v>
      </c>
      <c r="T25" s="80">
        <f t="shared" si="9"/>
        <v>0.06</v>
      </c>
      <c r="U25" s="80">
        <f t="shared" si="10"/>
        <v>0.06</v>
      </c>
      <c r="V25" s="80">
        <f t="shared" si="11"/>
        <v>0.06</v>
      </c>
      <c r="W25" s="80">
        <f t="shared" si="12"/>
        <v>0.06</v>
      </c>
      <c r="X25" s="80">
        <f t="shared" si="13"/>
        <v>0.06</v>
      </c>
      <c r="Y25" s="80">
        <f t="shared" si="14"/>
        <v>0.05</v>
      </c>
      <c r="Z25" s="80">
        <f t="shared" si="15"/>
        <v>0.06</v>
      </c>
      <c r="AA25" s="80">
        <f t="shared" si="16"/>
        <v>0.06</v>
      </c>
      <c r="AB25" s="80">
        <f t="shared" si="17"/>
        <v>0.06</v>
      </c>
      <c r="AC25" s="80">
        <f t="shared" si="18"/>
        <v>0.06</v>
      </c>
      <c r="AD25" s="80">
        <f t="shared" si="19"/>
        <v>7.0000000000000007E-2</v>
      </c>
      <c r="AE25" s="80">
        <f t="shared" si="20"/>
        <v>0.05</v>
      </c>
      <c r="AF25" s="80">
        <f t="shared" si="21"/>
        <v>0.06</v>
      </c>
      <c r="AG25" s="80">
        <f t="shared" si="22"/>
        <v>0.05</v>
      </c>
      <c r="AH25" s="80">
        <f t="shared" si="23"/>
        <v>0.05</v>
      </c>
      <c r="AI25" s="80">
        <f t="shared" si="24"/>
        <v>0.06</v>
      </c>
      <c r="AJ25" s="80">
        <f t="shared" si="25"/>
        <v>0.05</v>
      </c>
    </row>
    <row r="26" spans="1:36" ht="12.95" customHeight="1" x14ac:dyDescent="0.15">
      <c r="A26" s="79">
        <v>213</v>
      </c>
      <c r="B26" s="108" t="s">
        <v>58</v>
      </c>
      <c r="C26" s="108"/>
      <c r="D26" s="79">
        <v>8</v>
      </c>
      <c r="E26" s="79">
        <v>8</v>
      </c>
      <c r="F26" s="4">
        <f t="shared" si="0"/>
        <v>0.02</v>
      </c>
      <c r="G26" s="7"/>
      <c r="H26" s="85" t="s">
        <v>65</v>
      </c>
      <c r="I26" s="79"/>
      <c r="J26" s="1" t="s">
        <v>15</v>
      </c>
      <c r="K26" s="80">
        <f t="shared" si="1"/>
        <v>0.02</v>
      </c>
      <c r="L26" s="80">
        <f t="shared" si="2"/>
        <v>0.02</v>
      </c>
      <c r="M26" s="80">
        <f t="shared" si="3"/>
        <v>0.02</v>
      </c>
      <c r="N26" s="80">
        <f t="shared" si="4"/>
        <v>0.02</v>
      </c>
      <c r="O26" s="80">
        <f t="shared" si="5"/>
        <v>0.02</v>
      </c>
      <c r="P26" s="80">
        <f t="shared" si="26"/>
        <v>0.02</v>
      </c>
      <c r="Q26" s="80">
        <f t="shared" si="6"/>
        <v>0.02</v>
      </c>
      <c r="R26" s="80">
        <f t="shared" si="7"/>
        <v>0.02</v>
      </c>
      <c r="S26" s="80">
        <f t="shared" si="8"/>
        <v>0.02</v>
      </c>
      <c r="T26" s="80">
        <f t="shared" si="9"/>
        <v>0.02</v>
      </c>
      <c r="U26" s="80">
        <f t="shared" si="10"/>
        <v>0.02</v>
      </c>
      <c r="V26" s="80">
        <f t="shared" si="11"/>
        <v>0.02</v>
      </c>
      <c r="W26" s="80">
        <f t="shared" si="12"/>
        <v>0.02</v>
      </c>
      <c r="X26" s="80">
        <f t="shared" si="13"/>
        <v>0.02</v>
      </c>
      <c r="Y26" s="80">
        <f t="shared" si="14"/>
        <v>0.02</v>
      </c>
      <c r="Z26" s="80">
        <f t="shared" si="15"/>
        <v>0.02</v>
      </c>
      <c r="AA26" s="80">
        <f t="shared" si="16"/>
        <v>0.02</v>
      </c>
      <c r="AB26" s="80">
        <f t="shared" si="17"/>
        <v>0.02</v>
      </c>
      <c r="AC26" s="80">
        <f t="shared" si="18"/>
        <v>0.02</v>
      </c>
      <c r="AD26" s="80">
        <f t="shared" si="19"/>
        <v>0.03</v>
      </c>
      <c r="AE26" s="80">
        <f t="shared" si="20"/>
        <v>0.02</v>
      </c>
      <c r="AF26" s="80">
        <f t="shared" si="21"/>
        <v>0.02</v>
      </c>
      <c r="AG26" s="80">
        <f t="shared" si="22"/>
        <v>0.02</v>
      </c>
      <c r="AH26" s="80">
        <f t="shared" si="23"/>
        <v>0.02</v>
      </c>
      <c r="AI26" s="80">
        <f t="shared" si="24"/>
        <v>0.02</v>
      </c>
      <c r="AJ26" s="80">
        <f t="shared" si="25"/>
        <v>0.02</v>
      </c>
    </row>
    <row r="27" spans="1:36" ht="12.95" customHeight="1" x14ac:dyDescent="0.15">
      <c r="A27" s="79">
        <v>214</v>
      </c>
      <c r="B27" s="108" t="s">
        <v>58</v>
      </c>
      <c r="C27" s="108"/>
      <c r="D27" s="79">
        <v>8</v>
      </c>
      <c r="E27" s="79">
        <v>8</v>
      </c>
      <c r="F27" s="4">
        <f t="shared" si="0"/>
        <v>0.02</v>
      </c>
      <c r="G27" s="79"/>
      <c r="H27" s="85" t="s">
        <v>65</v>
      </c>
      <c r="I27" s="79"/>
      <c r="J27" s="1" t="s">
        <v>15</v>
      </c>
      <c r="K27" s="80">
        <f t="shared" si="1"/>
        <v>0.02</v>
      </c>
      <c r="L27" s="80">
        <f t="shared" si="2"/>
        <v>0.02</v>
      </c>
      <c r="M27" s="80">
        <f t="shared" si="3"/>
        <v>0.02</v>
      </c>
      <c r="N27" s="80">
        <f t="shared" si="4"/>
        <v>0.02</v>
      </c>
      <c r="O27" s="80">
        <f t="shared" si="5"/>
        <v>0.02</v>
      </c>
      <c r="P27" s="80">
        <f t="shared" si="26"/>
        <v>0.02</v>
      </c>
      <c r="Q27" s="80">
        <f t="shared" si="6"/>
        <v>0.02</v>
      </c>
      <c r="R27" s="80">
        <f t="shared" si="7"/>
        <v>0.02</v>
      </c>
      <c r="S27" s="80">
        <f t="shared" si="8"/>
        <v>0.02</v>
      </c>
      <c r="T27" s="80">
        <f t="shared" si="9"/>
        <v>0.02</v>
      </c>
      <c r="U27" s="80">
        <f t="shared" si="10"/>
        <v>0.02</v>
      </c>
      <c r="V27" s="80">
        <f t="shared" si="11"/>
        <v>0.02</v>
      </c>
      <c r="W27" s="80">
        <f t="shared" si="12"/>
        <v>0.02</v>
      </c>
      <c r="X27" s="80">
        <f t="shared" si="13"/>
        <v>0.02</v>
      </c>
      <c r="Y27" s="80">
        <f t="shared" si="14"/>
        <v>0.02</v>
      </c>
      <c r="Z27" s="80">
        <f t="shared" si="15"/>
        <v>0.02</v>
      </c>
      <c r="AA27" s="80">
        <f t="shared" si="16"/>
        <v>0.02</v>
      </c>
      <c r="AB27" s="80">
        <f t="shared" si="17"/>
        <v>0.02</v>
      </c>
      <c r="AC27" s="80">
        <f t="shared" si="18"/>
        <v>0.02</v>
      </c>
      <c r="AD27" s="80">
        <f t="shared" si="19"/>
        <v>0.03</v>
      </c>
      <c r="AE27" s="80">
        <f t="shared" si="20"/>
        <v>0.02</v>
      </c>
      <c r="AF27" s="80">
        <f t="shared" si="21"/>
        <v>0.02</v>
      </c>
      <c r="AG27" s="80">
        <f t="shared" si="22"/>
        <v>0.02</v>
      </c>
      <c r="AH27" s="80">
        <f t="shared" si="23"/>
        <v>0.02</v>
      </c>
      <c r="AI27" s="80">
        <f t="shared" si="24"/>
        <v>0.02</v>
      </c>
      <c r="AJ27" s="80">
        <f t="shared" si="25"/>
        <v>0.02</v>
      </c>
    </row>
    <row r="28" spans="1:36" ht="12.95" customHeight="1" x14ac:dyDescent="0.15">
      <c r="A28" s="79">
        <v>215</v>
      </c>
      <c r="B28" s="108" t="s">
        <v>63</v>
      </c>
      <c r="C28" s="108"/>
      <c r="D28" s="79">
        <v>20</v>
      </c>
      <c r="E28" s="79">
        <v>14</v>
      </c>
      <c r="F28" s="4">
        <f t="shared" si="0"/>
        <v>0.2</v>
      </c>
      <c r="G28" s="79"/>
      <c r="H28" s="79"/>
      <c r="I28" s="79"/>
      <c r="J28" s="1" t="s">
        <v>15</v>
      </c>
      <c r="K28" s="80">
        <f t="shared" si="1"/>
        <v>0.2</v>
      </c>
      <c r="L28" s="80">
        <f t="shared" si="2"/>
        <v>0.22</v>
      </c>
      <c r="M28" s="80">
        <f t="shared" si="3"/>
        <v>0.22</v>
      </c>
      <c r="N28" s="80">
        <f t="shared" si="4"/>
        <v>0.22</v>
      </c>
      <c r="O28" s="80">
        <f t="shared" si="5"/>
        <v>0.22</v>
      </c>
      <c r="P28" s="80">
        <f t="shared" si="26"/>
        <v>0.22</v>
      </c>
      <c r="Q28" s="80">
        <f t="shared" si="6"/>
        <v>0.2</v>
      </c>
      <c r="R28" s="80">
        <f t="shared" si="7"/>
        <v>0.22</v>
      </c>
      <c r="S28" s="80">
        <f t="shared" si="8"/>
        <v>0.22</v>
      </c>
      <c r="T28" s="80">
        <f t="shared" si="9"/>
        <v>0.22</v>
      </c>
      <c r="U28" s="80">
        <f t="shared" si="10"/>
        <v>0.22</v>
      </c>
      <c r="V28" s="80">
        <f t="shared" si="11"/>
        <v>0.23</v>
      </c>
      <c r="W28" s="80">
        <f t="shared" si="12"/>
        <v>0.22</v>
      </c>
      <c r="X28" s="80">
        <f t="shared" si="13"/>
        <v>0.22</v>
      </c>
      <c r="Y28" s="80">
        <f t="shared" si="14"/>
        <v>0.2</v>
      </c>
      <c r="Z28" s="80">
        <f t="shared" si="15"/>
        <v>0.22</v>
      </c>
      <c r="AA28" s="80">
        <f t="shared" si="16"/>
        <v>0.2</v>
      </c>
      <c r="AB28" s="80">
        <f t="shared" si="17"/>
        <v>0.22</v>
      </c>
      <c r="AC28" s="80">
        <f t="shared" si="18"/>
        <v>0.22</v>
      </c>
      <c r="AD28" s="80">
        <f t="shared" si="19"/>
        <v>0.25</v>
      </c>
      <c r="AE28" s="80">
        <f t="shared" si="20"/>
        <v>0.2</v>
      </c>
      <c r="AF28" s="80">
        <f t="shared" si="21"/>
        <v>0.22</v>
      </c>
      <c r="AG28" s="80">
        <f t="shared" si="22"/>
        <v>0.2</v>
      </c>
      <c r="AH28" s="80">
        <f t="shared" si="23"/>
        <v>0.2</v>
      </c>
      <c r="AI28" s="80">
        <f t="shared" si="24"/>
        <v>0.22</v>
      </c>
      <c r="AJ28" s="80">
        <f t="shared" si="25"/>
        <v>0.2</v>
      </c>
    </row>
    <row r="29" spans="1:36" ht="12.95" customHeight="1" x14ac:dyDescent="0.15">
      <c r="A29" s="79">
        <v>216</v>
      </c>
      <c r="B29" s="108" t="s">
        <v>63</v>
      </c>
      <c r="C29" s="108"/>
      <c r="D29" s="79">
        <v>28</v>
      </c>
      <c r="E29" s="79">
        <v>10</v>
      </c>
      <c r="F29" s="4">
        <f t="shared" si="0"/>
        <v>0.28000000000000003</v>
      </c>
      <c r="G29" s="5" t="s">
        <v>69</v>
      </c>
      <c r="H29" s="85" t="s">
        <v>65</v>
      </c>
      <c r="I29" s="79"/>
      <c r="J29" s="1" t="s">
        <v>15</v>
      </c>
      <c r="K29" s="80">
        <f t="shared" si="1"/>
        <v>0.26</v>
      </c>
      <c r="L29" s="80">
        <f t="shared" si="2"/>
        <v>0.28000000000000003</v>
      </c>
      <c r="M29" s="80">
        <f t="shared" si="3"/>
        <v>0.26</v>
      </c>
      <c r="N29" s="80">
        <f t="shared" si="4"/>
        <v>0.28000000000000003</v>
      </c>
      <c r="O29" s="80">
        <f t="shared" si="5"/>
        <v>0.28999999999999998</v>
      </c>
      <c r="P29" s="80">
        <f t="shared" si="26"/>
        <v>0.26</v>
      </c>
      <c r="Q29" s="80">
        <f t="shared" si="6"/>
        <v>0.27</v>
      </c>
      <c r="R29" s="80">
        <f t="shared" si="7"/>
        <v>0.3</v>
      </c>
      <c r="S29" s="80">
        <f t="shared" si="8"/>
        <v>0.27</v>
      </c>
      <c r="T29" s="80">
        <f t="shared" si="9"/>
        <v>0.24</v>
      </c>
      <c r="U29" s="80">
        <f t="shared" si="10"/>
        <v>0.27</v>
      </c>
      <c r="V29" s="80">
        <f t="shared" si="11"/>
        <v>0.32</v>
      </c>
      <c r="W29" s="80">
        <f t="shared" si="12"/>
        <v>0.3</v>
      </c>
      <c r="X29" s="80">
        <f t="shared" si="13"/>
        <v>0.28000000000000003</v>
      </c>
      <c r="Y29" s="80">
        <f t="shared" si="14"/>
        <v>0.28000000000000003</v>
      </c>
      <c r="Z29" s="80">
        <f t="shared" si="15"/>
        <v>0.28000000000000003</v>
      </c>
      <c r="AA29" s="80">
        <f t="shared" si="16"/>
        <v>0.26</v>
      </c>
      <c r="AB29" s="80">
        <f t="shared" si="17"/>
        <v>0.31</v>
      </c>
      <c r="AC29" s="80">
        <f t="shared" si="18"/>
        <v>0.3</v>
      </c>
      <c r="AD29" s="80">
        <f t="shared" si="19"/>
        <v>0.3</v>
      </c>
      <c r="AE29" s="80">
        <f t="shared" si="20"/>
        <v>0.26</v>
      </c>
      <c r="AF29" s="80">
        <f t="shared" si="21"/>
        <v>0.3</v>
      </c>
      <c r="AG29" s="80">
        <f t="shared" si="22"/>
        <v>0.28000000000000003</v>
      </c>
      <c r="AH29" s="80">
        <f t="shared" si="23"/>
        <v>0.28000000000000003</v>
      </c>
      <c r="AI29" s="80">
        <f t="shared" si="24"/>
        <v>0.28999999999999998</v>
      </c>
      <c r="AJ29" s="80">
        <f t="shared" si="25"/>
        <v>0.28000000000000003</v>
      </c>
    </row>
    <row r="30" spans="1:36" ht="12.95" customHeight="1" x14ac:dyDescent="0.15">
      <c r="A30" s="79">
        <v>217</v>
      </c>
      <c r="B30" s="108" t="s">
        <v>63</v>
      </c>
      <c r="C30" s="108"/>
      <c r="D30" s="79">
        <v>10</v>
      </c>
      <c r="E30" s="79">
        <v>9</v>
      </c>
      <c r="F30" s="4">
        <f t="shared" si="0"/>
        <v>0.04</v>
      </c>
      <c r="G30" s="79" t="s">
        <v>69</v>
      </c>
      <c r="H30" s="85" t="s">
        <v>65</v>
      </c>
      <c r="I30" s="79"/>
      <c r="J30" s="1" t="s">
        <v>15</v>
      </c>
      <c r="K30" s="80">
        <f t="shared" si="1"/>
        <v>0.04</v>
      </c>
      <c r="L30" s="80">
        <f t="shared" si="2"/>
        <v>0.04</v>
      </c>
      <c r="M30" s="80">
        <f t="shared" si="3"/>
        <v>0.04</v>
      </c>
      <c r="N30" s="80">
        <f t="shared" si="4"/>
        <v>0.04</v>
      </c>
      <c r="O30" s="80">
        <f t="shared" si="5"/>
        <v>0.04</v>
      </c>
      <c r="P30" s="80">
        <f t="shared" si="26"/>
        <v>0.04</v>
      </c>
      <c r="Q30" s="80">
        <f t="shared" si="6"/>
        <v>0.04</v>
      </c>
      <c r="R30" s="80">
        <f t="shared" si="7"/>
        <v>0.04</v>
      </c>
      <c r="S30" s="80">
        <f t="shared" si="8"/>
        <v>0.04</v>
      </c>
      <c r="T30" s="80">
        <f t="shared" si="9"/>
        <v>0.04</v>
      </c>
      <c r="U30" s="80">
        <f t="shared" si="10"/>
        <v>0.04</v>
      </c>
      <c r="V30" s="80">
        <f t="shared" si="11"/>
        <v>0.04</v>
      </c>
      <c r="W30" s="80">
        <f t="shared" si="12"/>
        <v>0.04</v>
      </c>
      <c r="X30" s="80">
        <f t="shared" si="13"/>
        <v>0.04</v>
      </c>
      <c r="Y30" s="80">
        <f t="shared" si="14"/>
        <v>0.03</v>
      </c>
      <c r="Z30" s="80">
        <f t="shared" si="15"/>
        <v>0.04</v>
      </c>
      <c r="AA30" s="80">
        <f t="shared" si="16"/>
        <v>0.04</v>
      </c>
      <c r="AB30" s="80">
        <f t="shared" si="17"/>
        <v>0.04</v>
      </c>
      <c r="AC30" s="80">
        <f t="shared" si="18"/>
        <v>0.04</v>
      </c>
      <c r="AD30" s="80">
        <f t="shared" si="19"/>
        <v>0.05</v>
      </c>
      <c r="AE30" s="80">
        <f t="shared" si="20"/>
        <v>0.03</v>
      </c>
      <c r="AF30" s="80">
        <f t="shared" si="21"/>
        <v>0.04</v>
      </c>
      <c r="AG30" s="80">
        <f t="shared" si="22"/>
        <v>0.04</v>
      </c>
      <c r="AH30" s="80">
        <f t="shared" si="23"/>
        <v>0.03</v>
      </c>
      <c r="AI30" s="80">
        <f t="shared" si="24"/>
        <v>0.04</v>
      </c>
      <c r="AJ30" s="80">
        <f t="shared" si="25"/>
        <v>0.04</v>
      </c>
    </row>
    <row r="31" spans="1:36" ht="12.95" customHeight="1" x14ac:dyDescent="0.15">
      <c r="A31" s="79">
        <v>218</v>
      </c>
      <c r="B31" s="108" t="s">
        <v>86</v>
      </c>
      <c r="C31" s="108"/>
      <c r="D31" s="79">
        <v>14</v>
      </c>
      <c r="E31" s="79">
        <v>7</v>
      </c>
      <c r="F31" s="4">
        <f t="shared" si="0"/>
        <v>0.05</v>
      </c>
      <c r="G31" s="79"/>
      <c r="H31" s="85" t="s">
        <v>65</v>
      </c>
      <c r="I31" s="79"/>
      <c r="J31" s="1" t="s">
        <v>15</v>
      </c>
      <c r="K31" s="80">
        <f t="shared" si="1"/>
        <v>0.05</v>
      </c>
      <c r="L31" s="80">
        <f t="shared" si="2"/>
        <v>0.05</v>
      </c>
      <c r="M31" s="80">
        <f t="shared" si="3"/>
        <v>0.05</v>
      </c>
      <c r="N31" s="80">
        <f t="shared" si="4"/>
        <v>0.06</v>
      </c>
      <c r="O31" s="80">
        <f t="shared" si="5"/>
        <v>0.06</v>
      </c>
      <c r="P31" s="80">
        <f t="shared" si="26"/>
        <v>0.05</v>
      </c>
      <c r="Q31" s="80">
        <f t="shared" si="6"/>
        <v>0.05</v>
      </c>
      <c r="R31" s="80">
        <f t="shared" si="7"/>
        <v>0.06</v>
      </c>
      <c r="S31" s="80">
        <f t="shared" si="8"/>
        <v>0.05</v>
      </c>
      <c r="T31" s="80">
        <f t="shared" si="9"/>
        <v>0.05</v>
      </c>
      <c r="U31" s="80">
        <f t="shared" si="10"/>
        <v>0.06</v>
      </c>
      <c r="V31" s="80">
        <f t="shared" si="11"/>
        <v>0.06</v>
      </c>
      <c r="W31" s="80">
        <f t="shared" si="12"/>
        <v>0.06</v>
      </c>
      <c r="X31" s="80">
        <f t="shared" si="13"/>
        <v>0.06</v>
      </c>
      <c r="Y31" s="80">
        <f t="shared" si="14"/>
        <v>0.05</v>
      </c>
      <c r="Z31" s="80">
        <f t="shared" si="15"/>
        <v>0.06</v>
      </c>
      <c r="AA31" s="80">
        <f t="shared" si="16"/>
        <v>0.05</v>
      </c>
      <c r="AB31" s="80">
        <f t="shared" si="17"/>
        <v>0.06</v>
      </c>
      <c r="AC31" s="80">
        <f t="shared" si="18"/>
        <v>0.05</v>
      </c>
      <c r="AD31" s="80">
        <f t="shared" si="19"/>
        <v>7.0000000000000007E-2</v>
      </c>
      <c r="AE31" s="80">
        <f t="shared" si="20"/>
        <v>0.05</v>
      </c>
      <c r="AF31" s="80">
        <f t="shared" si="21"/>
        <v>0.06</v>
      </c>
      <c r="AG31" s="80">
        <f t="shared" si="22"/>
        <v>0.05</v>
      </c>
      <c r="AH31" s="80">
        <f t="shared" si="23"/>
        <v>0.05</v>
      </c>
      <c r="AI31" s="80">
        <f t="shared" si="24"/>
        <v>0.06</v>
      </c>
      <c r="AJ31" s="80">
        <f t="shared" si="25"/>
        <v>0.05</v>
      </c>
    </row>
    <row r="32" spans="1:36" ht="12.95" customHeight="1" x14ac:dyDescent="0.15">
      <c r="A32" s="79">
        <v>219</v>
      </c>
      <c r="B32" s="108" t="s">
        <v>61</v>
      </c>
      <c r="C32" s="108"/>
      <c r="D32" s="79">
        <v>14</v>
      </c>
      <c r="E32" s="79">
        <v>12</v>
      </c>
      <c r="F32" s="4">
        <f t="shared" si="0"/>
        <v>0.09</v>
      </c>
      <c r="G32" s="5" t="s">
        <v>69</v>
      </c>
      <c r="H32" s="85" t="s">
        <v>65</v>
      </c>
      <c r="I32" s="79"/>
      <c r="J32" s="1" t="s">
        <v>15</v>
      </c>
      <c r="K32" s="80">
        <f t="shared" si="1"/>
        <v>0.09</v>
      </c>
      <c r="L32" s="80">
        <f t="shared" si="2"/>
        <v>0.1</v>
      </c>
      <c r="M32" s="80">
        <f t="shared" si="3"/>
        <v>0.1</v>
      </c>
      <c r="N32" s="80">
        <f t="shared" si="4"/>
        <v>0.1</v>
      </c>
      <c r="O32" s="80">
        <f t="shared" si="5"/>
        <v>0.1</v>
      </c>
      <c r="P32" s="80">
        <f t="shared" si="26"/>
        <v>0.1</v>
      </c>
      <c r="Q32" s="80">
        <f t="shared" si="6"/>
        <v>0.09</v>
      </c>
      <c r="R32" s="80">
        <f t="shared" si="7"/>
        <v>0.1</v>
      </c>
      <c r="S32" s="80">
        <f t="shared" si="8"/>
        <v>0.1</v>
      </c>
      <c r="T32" s="80">
        <f t="shared" si="9"/>
        <v>0.1</v>
      </c>
      <c r="U32" s="80">
        <f t="shared" si="10"/>
        <v>0.1</v>
      </c>
      <c r="V32" s="80">
        <f t="shared" si="11"/>
        <v>0.1</v>
      </c>
      <c r="W32" s="80">
        <f t="shared" si="12"/>
        <v>0.1</v>
      </c>
      <c r="X32" s="80">
        <f t="shared" si="13"/>
        <v>0.1</v>
      </c>
      <c r="Y32" s="80">
        <f t="shared" si="14"/>
        <v>0.08</v>
      </c>
      <c r="Z32" s="80">
        <f t="shared" si="15"/>
        <v>0.1</v>
      </c>
      <c r="AA32" s="80">
        <f t="shared" si="16"/>
        <v>0.09</v>
      </c>
      <c r="AB32" s="80">
        <f t="shared" si="17"/>
        <v>0.09</v>
      </c>
      <c r="AC32" s="80">
        <f t="shared" si="18"/>
        <v>0.1</v>
      </c>
      <c r="AD32" s="80">
        <f t="shared" si="19"/>
        <v>0.12</v>
      </c>
      <c r="AE32" s="80">
        <f t="shared" si="20"/>
        <v>0.09</v>
      </c>
      <c r="AF32" s="80">
        <f t="shared" si="21"/>
        <v>0.09</v>
      </c>
      <c r="AG32" s="80">
        <f t="shared" si="22"/>
        <v>0.09</v>
      </c>
      <c r="AH32" s="80">
        <f t="shared" si="23"/>
        <v>0.09</v>
      </c>
      <c r="AI32" s="80">
        <f t="shared" si="24"/>
        <v>0.1</v>
      </c>
      <c r="AJ32" s="80">
        <f t="shared" si="25"/>
        <v>0.09</v>
      </c>
    </row>
    <row r="33" spans="1:36" ht="12.95" customHeight="1" x14ac:dyDescent="0.15">
      <c r="A33" s="79">
        <v>220</v>
      </c>
      <c r="B33" s="108" t="s">
        <v>61</v>
      </c>
      <c r="C33" s="108"/>
      <c r="D33" s="79">
        <v>14</v>
      </c>
      <c r="E33" s="79">
        <v>11</v>
      </c>
      <c r="F33" s="4">
        <f t="shared" si="0"/>
        <v>0.08</v>
      </c>
      <c r="G33" s="79" t="s">
        <v>69</v>
      </c>
      <c r="H33" s="85" t="s">
        <v>65</v>
      </c>
      <c r="I33" s="79"/>
      <c r="J33" s="1" t="s">
        <v>15</v>
      </c>
      <c r="K33" s="80">
        <f t="shared" si="1"/>
        <v>0.09</v>
      </c>
      <c r="L33" s="80">
        <f t="shared" si="2"/>
        <v>0.09</v>
      </c>
      <c r="M33" s="80">
        <f t="shared" si="3"/>
        <v>0.09</v>
      </c>
      <c r="N33" s="80">
        <f t="shared" si="4"/>
        <v>0.09</v>
      </c>
      <c r="O33" s="80">
        <f t="shared" si="5"/>
        <v>0.09</v>
      </c>
      <c r="P33" s="80">
        <f t="shared" si="26"/>
        <v>0.09</v>
      </c>
      <c r="Q33" s="80">
        <f t="shared" si="6"/>
        <v>0.08</v>
      </c>
      <c r="R33" s="80">
        <f t="shared" si="7"/>
        <v>0.09</v>
      </c>
      <c r="S33" s="80">
        <f t="shared" si="8"/>
        <v>0.09</v>
      </c>
      <c r="T33" s="80">
        <f t="shared" si="9"/>
        <v>0.09</v>
      </c>
      <c r="U33" s="80">
        <f t="shared" si="10"/>
        <v>0.09</v>
      </c>
      <c r="V33" s="80">
        <f t="shared" si="11"/>
        <v>0.09</v>
      </c>
      <c r="W33" s="80">
        <f t="shared" si="12"/>
        <v>0.09</v>
      </c>
      <c r="X33" s="80">
        <f t="shared" si="13"/>
        <v>0.09</v>
      </c>
      <c r="Y33" s="80">
        <f t="shared" si="14"/>
        <v>0.08</v>
      </c>
      <c r="Z33" s="80">
        <f t="shared" si="15"/>
        <v>0.09</v>
      </c>
      <c r="AA33" s="80">
        <f t="shared" si="16"/>
        <v>0.08</v>
      </c>
      <c r="AB33" s="80">
        <f t="shared" si="17"/>
        <v>0.09</v>
      </c>
      <c r="AC33" s="80">
        <f t="shared" si="18"/>
        <v>0.09</v>
      </c>
      <c r="AD33" s="80">
        <f t="shared" si="19"/>
        <v>0.11</v>
      </c>
      <c r="AE33" s="80">
        <f t="shared" si="20"/>
        <v>0.08</v>
      </c>
      <c r="AF33" s="80">
        <f t="shared" si="21"/>
        <v>0.09</v>
      </c>
      <c r="AG33" s="80">
        <f t="shared" si="22"/>
        <v>0.08</v>
      </c>
      <c r="AH33" s="80">
        <f t="shared" si="23"/>
        <v>0.08</v>
      </c>
      <c r="AI33" s="80">
        <f t="shared" si="24"/>
        <v>0.09</v>
      </c>
      <c r="AJ33" s="80">
        <f t="shared" si="25"/>
        <v>0.08</v>
      </c>
    </row>
    <row r="34" spans="1:36" ht="12.95" customHeight="1" x14ac:dyDescent="0.15">
      <c r="A34" s="79">
        <v>221</v>
      </c>
      <c r="B34" s="108" t="s">
        <v>58</v>
      </c>
      <c r="C34" s="108"/>
      <c r="D34" s="79">
        <v>8</v>
      </c>
      <c r="E34" s="79">
        <v>7</v>
      </c>
      <c r="F34" s="4">
        <f t="shared" si="0"/>
        <v>0.02</v>
      </c>
      <c r="G34" s="79"/>
      <c r="H34" s="85" t="s">
        <v>65</v>
      </c>
      <c r="I34" s="79"/>
      <c r="K34" s="80">
        <f t="shared" si="1"/>
        <v>0.02</v>
      </c>
      <c r="L34" s="80">
        <f t="shared" si="2"/>
        <v>0.02</v>
      </c>
      <c r="M34" s="80">
        <f t="shared" si="3"/>
        <v>0.02</v>
      </c>
      <c r="N34" s="80">
        <f t="shared" si="4"/>
        <v>0.02</v>
      </c>
      <c r="O34" s="80">
        <f t="shared" si="5"/>
        <v>0.02</v>
      </c>
      <c r="P34" s="80">
        <f t="shared" si="26"/>
        <v>0.02</v>
      </c>
      <c r="Q34" s="80">
        <f t="shared" si="6"/>
        <v>0.02</v>
      </c>
      <c r="R34" s="80">
        <f t="shared" si="7"/>
        <v>0.02</v>
      </c>
      <c r="S34" s="80">
        <f t="shared" si="8"/>
        <v>0.02</v>
      </c>
      <c r="T34" s="80">
        <f t="shared" si="9"/>
        <v>0.02</v>
      </c>
      <c r="U34" s="80">
        <f t="shared" si="10"/>
        <v>0.02</v>
      </c>
      <c r="V34" s="80">
        <f t="shared" si="11"/>
        <v>0.02</v>
      </c>
      <c r="W34" s="80">
        <f t="shared" si="12"/>
        <v>0.02</v>
      </c>
      <c r="X34" s="80">
        <f t="shared" si="13"/>
        <v>0.02</v>
      </c>
      <c r="Y34" s="80">
        <f t="shared" si="14"/>
        <v>0.02</v>
      </c>
      <c r="Z34" s="80">
        <f t="shared" si="15"/>
        <v>0.02</v>
      </c>
      <c r="AA34" s="80">
        <f t="shared" si="16"/>
        <v>0.02</v>
      </c>
      <c r="AB34" s="80">
        <f t="shared" si="17"/>
        <v>0.02</v>
      </c>
      <c r="AC34" s="80">
        <f t="shared" si="18"/>
        <v>0.02</v>
      </c>
      <c r="AD34" s="80">
        <f t="shared" si="19"/>
        <v>0.03</v>
      </c>
      <c r="AE34" s="80">
        <f t="shared" si="20"/>
        <v>0.02</v>
      </c>
      <c r="AF34" s="80">
        <f t="shared" si="21"/>
        <v>0.02</v>
      </c>
      <c r="AG34" s="80">
        <f t="shared" si="22"/>
        <v>0.02</v>
      </c>
      <c r="AH34" s="80">
        <f t="shared" si="23"/>
        <v>0.02</v>
      </c>
      <c r="AI34" s="80">
        <f t="shared" si="24"/>
        <v>0.02</v>
      </c>
      <c r="AJ34" s="80">
        <f t="shared" si="25"/>
        <v>0.02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87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31</v>
      </c>
      <c r="D47" s="14">
        <f>COUNTIF(G4:G43,"*下層*")</f>
        <v>0</v>
      </c>
      <c r="E47" s="14">
        <f>COUNTA(A4:A43)</f>
        <v>31</v>
      </c>
      <c r="F47" s="10"/>
      <c r="G47" s="15">
        <f>C47*100</f>
        <v>3100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3.3399999999999994</v>
      </c>
      <c r="D50" s="16">
        <f>SUMIF(G4:G43,"*下層*",F4:F43)</f>
        <v>0</v>
      </c>
      <c r="E50" s="4">
        <f>SUM(F4:F43)</f>
        <v>3.3399999999999994</v>
      </c>
      <c r="F50" s="13"/>
      <c r="G50" s="17">
        <f>C50*100</f>
        <v>333.99999999999994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形状比＝71、Sr＝18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23</v>
      </c>
      <c r="D54" s="14">
        <f>COUNTIF(H4:H43,"▲")</f>
        <v>0</v>
      </c>
      <c r="E54" s="14">
        <f>COUNTA(H4:H43)</f>
        <v>23</v>
      </c>
      <c r="F54" s="10"/>
      <c r="G54" s="15">
        <f>C54*100</f>
        <v>2300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1.4500000000000006</v>
      </c>
      <c r="D57" s="16">
        <f>SUMIF(H4:H43,"▲",F4:F43)</f>
        <v>0</v>
      </c>
      <c r="E57" s="16">
        <f>SUM(C57:D57)</f>
        <v>1.4500000000000006</v>
      </c>
      <c r="F57" s="13"/>
      <c r="G57" s="19">
        <f>C57*100</f>
        <v>145.00000000000006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74.2</v>
      </c>
      <c r="D61" s="20" t="str">
        <f>IF(D47&gt;0,ROUND(D54/D47*100,1),"")</f>
        <v/>
      </c>
      <c r="E61" s="20">
        <f>ROUND(E54/E47*100,1)</f>
        <v>74.2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43.4</v>
      </c>
      <c r="D62" s="20" t="str">
        <f>IF(D47&gt;0,ROUND(D57/D50*100,1),"")</f>
        <v/>
      </c>
      <c r="E62" s="20">
        <f>ROUND(E57/E50*100,1)</f>
        <v>43.4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1.8899999999999988</v>
      </c>
      <c r="D69" s="16" t="str">
        <f>IF(D66&gt;0,D50-D57,"")</f>
        <v/>
      </c>
      <c r="E69" s="4">
        <f>SUM(C69:D69)</f>
        <v>1.8899999999999988</v>
      </c>
      <c r="F69" s="13"/>
      <c r="G69" s="17">
        <f>C69*100</f>
        <v>188.99999999999989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形状比＝62、Sr＝27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67" priority="16" stopIfTrue="1">
      <formula>AND(($H4="スギ"),(#REF!&lt;12))</formula>
    </cfRule>
  </conditionalFormatting>
  <conditionalFormatting sqref="L4:L43">
    <cfRule type="expression" dxfId="766" priority="15" stopIfTrue="1">
      <formula>AND(($H4="スギ"),(#REF!&lt;22),(#REF!&gt;=12))</formula>
    </cfRule>
  </conditionalFormatting>
  <conditionalFormatting sqref="M4:M43">
    <cfRule type="expression" dxfId="765" priority="14" stopIfTrue="1">
      <formula>AND(($H4="スギ"),(#REF!&lt;32),(#REF!&gt;=22))</formula>
    </cfRule>
  </conditionalFormatting>
  <conditionalFormatting sqref="N4:N43">
    <cfRule type="expression" dxfId="764" priority="13" stopIfTrue="1">
      <formula>AND(($H4="スギ"),(#REF!&lt;42),(#REF!&gt;=32))</formula>
    </cfRule>
  </conditionalFormatting>
  <conditionalFormatting sqref="U4:U43 Z4:AF43 AJ4:AJ43 O4:P43">
    <cfRule type="expression" dxfId="763" priority="12" stopIfTrue="1">
      <formula>AND(($H4="スギ"),(#REF!&gt;=42))</formula>
    </cfRule>
  </conditionalFormatting>
  <conditionalFormatting sqref="Q4:Q43 AA4:AA43">
    <cfRule type="expression" dxfId="762" priority="11" stopIfTrue="1">
      <formula>AND(($H4="ヒノキ"),(#REF!&lt;12))</formula>
    </cfRule>
  </conditionalFormatting>
  <conditionalFormatting sqref="R4:R43 AB4:AE43">
    <cfRule type="expression" dxfId="761" priority="10" stopIfTrue="1">
      <formula>AND(($H4="ヒノキ"),(#REF!&lt;22),(#REF!&gt;=12))</formula>
    </cfRule>
  </conditionalFormatting>
  <conditionalFormatting sqref="S4:S43">
    <cfRule type="expression" dxfId="760" priority="9" stopIfTrue="1">
      <formula>AND(($H4="ヒノキ"),(#REF!&lt;32),(#REF!&gt;=22))</formula>
    </cfRule>
  </conditionalFormatting>
  <conditionalFormatting sqref="T4:U43 Z4:AF43 AJ4:AJ43">
    <cfRule type="expression" dxfId="759" priority="8" stopIfTrue="1">
      <formula>AND(($H4="ヒノキ"),(#REF!&gt;=32))</formula>
    </cfRule>
  </conditionalFormatting>
  <conditionalFormatting sqref="V4:V43 AA4:AA43">
    <cfRule type="expression" dxfId="758" priority="7" stopIfTrue="1">
      <formula>AND(($H4="アカマツ"),(#REF!&lt;12))</formula>
    </cfRule>
  </conditionalFormatting>
  <conditionalFormatting sqref="W4:W43 AB4:AB43">
    <cfRule type="expression" dxfId="757" priority="6" stopIfTrue="1">
      <formula>AND(($H4="アカマツ"),(#REF!&lt;22),(#REF!&gt;=12))</formula>
    </cfRule>
  </conditionalFormatting>
  <conditionalFormatting sqref="X4:X43 AC4:AC43">
    <cfRule type="expression" dxfId="756" priority="5" stopIfTrue="1">
      <formula>AND(($H4="アカマツ"),(#REF!&lt;42),(#REF!&gt;=22))</formula>
    </cfRule>
  </conditionalFormatting>
  <conditionalFormatting sqref="Y4:AF43 AJ4:AJ43">
    <cfRule type="expression" dxfId="755" priority="4" stopIfTrue="1">
      <formula>AND(($H4="アカマツ"),(#REF!&gt;=42))</formula>
    </cfRule>
  </conditionalFormatting>
  <conditionalFormatting sqref="AG4:AG43">
    <cfRule type="expression" dxfId="754" priority="3" stopIfTrue="1">
      <formula>AND(($H4&lt;&gt;"スギ"),($H4&lt;&gt;"ヒノキ"),($H4&lt;&gt;"アカマツ"),(#REF!&lt;12))</formula>
    </cfRule>
  </conditionalFormatting>
  <conditionalFormatting sqref="AH4:AH43">
    <cfRule type="expression" dxfId="7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244</v>
      </c>
      <c r="B2" s="109"/>
      <c r="C2" s="109"/>
      <c r="D2" s="109"/>
      <c r="E2" s="109"/>
      <c r="F2" s="109"/>
      <c r="G2" s="109"/>
      <c r="H2" s="110" t="s">
        <v>90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141</v>
      </c>
      <c r="B4" s="108" t="s">
        <v>61</v>
      </c>
      <c r="C4" s="108"/>
      <c r="D4" s="79">
        <v>32</v>
      </c>
      <c r="E4" s="79">
        <v>17</v>
      </c>
      <c r="F4" s="4">
        <f t="shared" ref="F4:F43" si="0">IF(D4&gt;0,IF(B4="スギ",P4,IF(B4="ヒノキ",U4,IF(B4="アカマツ",Z4,IF(B4="カラマツ",AF4,AJ4)))),"")</f>
        <v>0.61</v>
      </c>
      <c r="G4" s="5" t="s">
        <v>69</v>
      </c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80">
        <f t="shared" ref="L4:L43" si="2">ROUND(10^(-5+0.73504+1.83346*LOG(D4)+1.06569*LOG(E4)),2)</f>
        <v>0.64</v>
      </c>
      <c r="M4" s="80">
        <f t="shared" ref="M4:M43" si="3">ROUND(10^(-5+0.71514+1.74357*LOG(D4)+1.17719*LOG(E4)),2)</f>
        <v>0.61</v>
      </c>
      <c r="N4" s="80">
        <f t="shared" ref="N4:N43" si="4">ROUND(10^(-5+0.82956+1.76381*LOG(D4)+1.06412*LOG(E4)),2)</f>
        <v>0.62</v>
      </c>
      <c r="O4" s="80">
        <f t="shared" ref="O4:O43" si="5">ROUND(10^(-5+0.88226+1.79204*LOG(D4)+0.99303*LOG(E4)),2)</f>
        <v>0.63</v>
      </c>
      <c r="P4" s="80">
        <f>HLOOKUP($D4,K$3:O$43,MATCH($A4,$A$3:$A$43,0),1)</f>
        <v>0.62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0.57999999999999996</v>
      </c>
      <c r="R4" s="80">
        <f t="shared" ref="R4:R43" si="7">ROUND(10^(1.905709*LOG(D4)+1.011385*LOG(E4)-4.293729),2)</f>
        <v>0.66</v>
      </c>
      <c r="S4" s="80">
        <f t="shared" ref="S4:S43" si="8">ROUND(10^(1.771888*LOG(D4)+1.138415*LOG(E4)-4.271259),2)</f>
        <v>0.63</v>
      </c>
      <c r="T4" s="80">
        <f t="shared" ref="T4:T43" si="9">ROUND(10^(1.671519*LOG(D4)+1.363617*LOG(E4)-4.404407),2)</f>
        <v>0.62</v>
      </c>
      <c r="U4" s="80">
        <f t="shared" ref="U4:U43" si="10">HLOOKUP($D4,Q$3:T$43,MATCH($A4,$A$3:$A$43,0),1)</f>
        <v>0.62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0.69</v>
      </c>
      <c r="W4" s="80">
        <f t="shared" ref="W4:W43" si="12">ROUND(10^(-4.155639+1.847898*LOG(D4)+0.951955*LOG(E4)),2)</f>
        <v>0.63</v>
      </c>
      <c r="X4" s="80">
        <f t="shared" ref="X4:X43" si="13">ROUND(10^(-4.194535+1.804172*LOG(D4)+1.034248*LOG(E4)),2)</f>
        <v>0.62</v>
      </c>
      <c r="Y4" s="80">
        <f t="shared" ref="Y4:Y43" si="14">ROUND(10^(-4.42347+2.006485*LOG(D4)+0.967757*LOG(E4)),2)</f>
        <v>0.61</v>
      </c>
      <c r="Z4" s="80">
        <f t="shared" ref="Z4:Z43" si="15">HLOOKUP($D4,V$3:Y$43,MATCH($A4,$A$3:$A$43,0),1)</f>
        <v>0.62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0.56000000000000005</v>
      </c>
      <c r="AB4" s="80">
        <f t="shared" ref="AB4:AB43" si="17">ROUND(10^(1.979213*LOG(D4)+0.998347*LOG(E4)-4.369281),2)</f>
        <v>0.69</v>
      </c>
      <c r="AC4" s="80">
        <f t="shared" ref="AC4:AC43" si="18">ROUND(10^(1.904401*LOG(D4)+1.062478*LOG(E4)-4.348104),2)</f>
        <v>0.67</v>
      </c>
      <c r="AD4" s="80">
        <f t="shared" ref="AD4:AD43" si="19">ROUND(10^(1.640825*LOG(D4)+1.080387*LOG(E4)-3.976731),2)</f>
        <v>0.66</v>
      </c>
      <c r="AE4" s="80">
        <f t="shared" ref="AE4:AE43" si="20">ROUND(10^(1.90887*LOG(D4)+1.088002*LOG(E4)-4.431495),2)</f>
        <v>0.6</v>
      </c>
      <c r="AF4" s="80">
        <f t="shared" ref="AF4:AF43" si="21">HLOOKUP($D4,AA$3:AE$43,MATCH($A4,$A$3:$A$43,0),1)</f>
        <v>0.66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0.57999999999999996</v>
      </c>
      <c r="AH4" s="80">
        <f t="shared" ref="AH4:AH43" si="23">ROUND(10^(1.93813902*LOG(D4)+0.96697002*LOG(E4)-4.32216295),2)</f>
        <v>0.61</v>
      </c>
      <c r="AI4" s="80">
        <f t="shared" ref="AI4:AI43" si="24">ROUND(10^(1.82464098*LOG(D4)+0.97625989*LOG(E4)-4.15096808),2)</f>
        <v>0.63</v>
      </c>
      <c r="AJ4" s="80">
        <f t="shared" ref="AJ4:AJ43" si="25">HLOOKUP($D4,AG$3:AI$43,MATCH($A4,$A$3:$A$43,0),1)</f>
        <v>0.61</v>
      </c>
    </row>
    <row r="5" spans="1:36" ht="12.95" customHeight="1" x14ac:dyDescent="0.15">
      <c r="A5" s="79">
        <v>142</v>
      </c>
      <c r="B5" s="108" t="s">
        <v>61</v>
      </c>
      <c r="C5" s="108"/>
      <c r="D5" s="79">
        <v>8</v>
      </c>
      <c r="E5" s="79">
        <v>7</v>
      </c>
      <c r="F5" s="4">
        <f t="shared" si="0"/>
        <v>0.02</v>
      </c>
      <c r="G5" s="79" t="s">
        <v>69</v>
      </c>
      <c r="H5" s="79" t="s">
        <v>65</v>
      </c>
      <c r="I5" s="79"/>
      <c r="J5" s="1" t="s">
        <v>15</v>
      </c>
      <c r="K5" s="80">
        <f t="shared" si="1"/>
        <v>0.02</v>
      </c>
      <c r="L5" s="80">
        <f t="shared" si="2"/>
        <v>0.02</v>
      </c>
      <c r="M5" s="80">
        <f t="shared" si="3"/>
        <v>0.02</v>
      </c>
      <c r="N5" s="80">
        <f t="shared" si="4"/>
        <v>0.02</v>
      </c>
      <c r="O5" s="80">
        <f t="shared" si="5"/>
        <v>0.02</v>
      </c>
      <c r="P5" s="80">
        <f t="shared" ref="P5:P43" si="26">HLOOKUP($D5,K$3:O$43,MATCH(A5,$A$3:$A$43,0),1)</f>
        <v>0.02</v>
      </c>
      <c r="Q5" s="80">
        <f t="shared" si="6"/>
        <v>0.02</v>
      </c>
      <c r="R5" s="80">
        <f t="shared" si="7"/>
        <v>0.02</v>
      </c>
      <c r="S5" s="80">
        <f t="shared" si="8"/>
        <v>0.02</v>
      </c>
      <c r="T5" s="80">
        <f t="shared" si="9"/>
        <v>0.02</v>
      </c>
      <c r="U5" s="80">
        <f t="shared" si="10"/>
        <v>0.02</v>
      </c>
      <c r="V5" s="80">
        <f t="shared" si="11"/>
        <v>0.02</v>
      </c>
      <c r="W5" s="80">
        <f t="shared" si="12"/>
        <v>0.02</v>
      </c>
      <c r="X5" s="80">
        <f t="shared" si="13"/>
        <v>0.02</v>
      </c>
      <c r="Y5" s="80">
        <f t="shared" si="14"/>
        <v>0.02</v>
      </c>
      <c r="Z5" s="80">
        <f t="shared" si="15"/>
        <v>0.02</v>
      </c>
      <c r="AA5" s="80">
        <f t="shared" si="16"/>
        <v>0.02</v>
      </c>
      <c r="AB5" s="80">
        <f t="shared" si="17"/>
        <v>0.02</v>
      </c>
      <c r="AC5" s="80">
        <f t="shared" si="18"/>
        <v>0.02</v>
      </c>
      <c r="AD5" s="80">
        <f t="shared" si="19"/>
        <v>0.03</v>
      </c>
      <c r="AE5" s="80">
        <f t="shared" si="20"/>
        <v>0.02</v>
      </c>
      <c r="AF5" s="80">
        <f t="shared" si="21"/>
        <v>0.02</v>
      </c>
      <c r="AG5" s="80">
        <f t="shared" si="22"/>
        <v>0.02</v>
      </c>
      <c r="AH5" s="80">
        <f t="shared" si="23"/>
        <v>0.02</v>
      </c>
      <c r="AI5" s="80">
        <f t="shared" si="24"/>
        <v>0.02</v>
      </c>
      <c r="AJ5" s="80">
        <f t="shared" si="25"/>
        <v>0.02</v>
      </c>
    </row>
    <row r="6" spans="1:36" ht="12.95" customHeight="1" x14ac:dyDescent="0.15">
      <c r="A6" s="79">
        <v>143</v>
      </c>
      <c r="B6" s="108" t="s">
        <v>68</v>
      </c>
      <c r="C6" s="108"/>
      <c r="D6" s="79">
        <v>18</v>
      </c>
      <c r="E6" s="79">
        <v>13</v>
      </c>
      <c r="F6" s="4">
        <f t="shared" si="0"/>
        <v>0.15</v>
      </c>
      <c r="G6" s="5" t="s">
        <v>69</v>
      </c>
      <c r="H6" s="79"/>
      <c r="I6" s="79"/>
      <c r="J6" s="1" t="s">
        <v>15</v>
      </c>
      <c r="K6" s="80">
        <f t="shared" si="1"/>
        <v>0.16</v>
      </c>
      <c r="L6" s="80">
        <f t="shared" si="2"/>
        <v>0.17</v>
      </c>
      <c r="M6" s="80">
        <f t="shared" si="3"/>
        <v>0.16</v>
      </c>
      <c r="N6" s="80">
        <f t="shared" si="4"/>
        <v>0.17</v>
      </c>
      <c r="O6" s="80">
        <f t="shared" si="5"/>
        <v>0.17</v>
      </c>
      <c r="P6" s="80">
        <f t="shared" si="26"/>
        <v>0.17</v>
      </c>
      <c r="Q6" s="80">
        <f t="shared" si="6"/>
        <v>0.16</v>
      </c>
      <c r="R6" s="80">
        <f t="shared" si="7"/>
        <v>0.17</v>
      </c>
      <c r="S6" s="80">
        <f t="shared" si="8"/>
        <v>0.17</v>
      </c>
      <c r="T6" s="80">
        <f t="shared" si="9"/>
        <v>0.16</v>
      </c>
      <c r="U6" s="80">
        <f t="shared" si="10"/>
        <v>0.17</v>
      </c>
      <c r="V6" s="80">
        <f t="shared" si="11"/>
        <v>0.18</v>
      </c>
      <c r="W6" s="80">
        <f t="shared" si="12"/>
        <v>0.17</v>
      </c>
      <c r="X6" s="80">
        <f t="shared" si="13"/>
        <v>0.17</v>
      </c>
      <c r="Y6" s="80">
        <f t="shared" si="14"/>
        <v>0.15</v>
      </c>
      <c r="Z6" s="80">
        <f t="shared" si="15"/>
        <v>0.17</v>
      </c>
      <c r="AA6" s="80">
        <f t="shared" si="16"/>
        <v>0.15</v>
      </c>
      <c r="AB6" s="80">
        <f t="shared" si="17"/>
        <v>0.17</v>
      </c>
      <c r="AC6" s="80">
        <f t="shared" si="18"/>
        <v>0.17</v>
      </c>
      <c r="AD6" s="80">
        <f t="shared" si="19"/>
        <v>0.19</v>
      </c>
      <c r="AE6" s="80">
        <f t="shared" si="20"/>
        <v>0.15</v>
      </c>
      <c r="AF6" s="80">
        <f t="shared" si="21"/>
        <v>0.17</v>
      </c>
      <c r="AG6" s="80">
        <f t="shared" si="22"/>
        <v>0.15</v>
      </c>
      <c r="AH6" s="80">
        <f t="shared" si="23"/>
        <v>0.15</v>
      </c>
      <c r="AI6" s="80">
        <f t="shared" si="24"/>
        <v>0.17</v>
      </c>
      <c r="AJ6" s="80">
        <f t="shared" si="25"/>
        <v>0.15</v>
      </c>
    </row>
    <row r="7" spans="1:36" ht="12.95" customHeight="1" x14ac:dyDescent="0.15">
      <c r="A7" s="79">
        <v>144</v>
      </c>
      <c r="B7" s="108" t="s">
        <v>68</v>
      </c>
      <c r="C7" s="108"/>
      <c r="D7" s="79">
        <v>12</v>
      </c>
      <c r="E7" s="79">
        <v>10</v>
      </c>
      <c r="F7" s="4">
        <f t="shared" si="0"/>
        <v>0.05</v>
      </c>
      <c r="G7" s="79" t="s">
        <v>69</v>
      </c>
      <c r="H7" s="79" t="s">
        <v>65</v>
      </c>
      <c r="I7" s="79"/>
      <c r="J7" s="1" t="s">
        <v>15</v>
      </c>
      <c r="K7" s="80">
        <f t="shared" si="1"/>
        <v>0.06</v>
      </c>
      <c r="L7" s="80">
        <f t="shared" si="2"/>
        <v>0.06</v>
      </c>
      <c r="M7" s="80">
        <f t="shared" si="3"/>
        <v>0.06</v>
      </c>
      <c r="N7" s="80">
        <f t="shared" si="4"/>
        <v>0.06</v>
      </c>
      <c r="O7" s="80">
        <f t="shared" si="5"/>
        <v>0.06</v>
      </c>
      <c r="P7" s="80">
        <f t="shared" si="26"/>
        <v>0.06</v>
      </c>
      <c r="Q7" s="80">
        <f t="shared" si="6"/>
        <v>0.06</v>
      </c>
      <c r="R7" s="80">
        <f t="shared" si="7"/>
        <v>0.06</v>
      </c>
      <c r="S7" s="80">
        <f t="shared" si="8"/>
        <v>0.06</v>
      </c>
      <c r="T7" s="80">
        <f t="shared" si="9"/>
        <v>0.06</v>
      </c>
      <c r="U7" s="80">
        <f t="shared" si="10"/>
        <v>0.06</v>
      </c>
      <c r="V7" s="80">
        <f t="shared" si="11"/>
        <v>0.06</v>
      </c>
      <c r="W7" s="80">
        <f t="shared" si="12"/>
        <v>0.06</v>
      </c>
      <c r="X7" s="80">
        <f t="shared" si="13"/>
        <v>0.06</v>
      </c>
      <c r="Y7" s="80">
        <f t="shared" si="14"/>
        <v>0.05</v>
      </c>
      <c r="Z7" s="80">
        <f t="shared" si="15"/>
        <v>0.06</v>
      </c>
      <c r="AA7" s="80">
        <f t="shared" si="16"/>
        <v>0.06</v>
      </c>
      <c r="AB7" s="80">
        <f t="shared" si="17"/>
        <v>0.06</v>
      </c>
      <c r="AC7" s="80">
        <f t="shared" si="18"/>
        <v>0.06</v>
      </c>
      <c r="AD7" s="80">
        <f t="shared" si="19"/>
        <v>7.0000000000000007E-2</v>
      </c>
      <c r="AE7" s="80">
        <f t="shared" si="20"/>
        <v>0.05</v>
      </c>
      <c r="AF7" s="80">
        <f t="shared" si="21"/>
        <v>0.06</v>
      </c>
      <c r="AG7" s="80">
        <f t="shared" si="22"/>
        <v>0.05</v>
      </c>
      <c r="AH7" s="80">
        <f t="shared" si="23"/>
        <v>0.05</v>
      </c>
      <c r="AI7" s="80">
        <f t="shared" si="24"/>
        <v>0.06</v>
      </c>
      <c r="AJ7" s="80">
        <f t="shared" si="25"/>
        <v>0.05</v>
      </c>
    </row>
    <row r="8" spans="1:36" ht="12.95" customHeight="1" x14ac:dyDescent="0.15">
      <c r="A8" s="79">
        <v>145</v>
      </c>
      <c r="B8" s="108" t="s">
        <v>68</v>
      </c>
      <c r="C8" s="108"/>
      <c r="D8" s="79">
        <v>18</v>
      </c>
      <c r="E8" s="79">
        <v>13</v>
      </c>
      <c r="F8" s="4">
        <f t="shared" si="0"/>
        <v>0.15</v>
      </c>
      <c r="G8" s="5" t="s">
        <v>69</v>
      </c>
      <c r="H8" s="79"/>
      <c r="I8" s="79"/>
      <c r="J8" s="1" t="s">
        <v>15</v>
      </c>
      <c r="K8" s="80">
        <f t="shared" si="1"/>
        <v>0.16</v>
      </c>
      <c r="L8" s="80">
        <f t="shared" si="2"/>
        <v>0.17</v>
      </c>
      <c r="M8" s="80">
        <f t="shared" si="3"/>
        <v>0.16</v>
      </c>
      <c r="N8" s="80">
        <f t="shared" si="4"/>
        <v>0.17</v>
      </c>
      <c r="O8" s="80">
        <f t="shared" si="5"/>
        <v>0.17</v>
      </c>
      <c r="P8" s="80">
        <f t="shared" si="26"/>
        <v>0.17</v>
      </c>
      <c r="Q8" s="80">
        <f t="shared" si="6"/>
        <v>0.16</v>
      </c>
      <c r="R8" s="80">
        <f t="shared" si="7"/>
        <v>0.17</v>
      </c>
      <c r="S8" s="80">
        <f t="shared" si="8"/>
        <v>0.17</v>
      </c>
      <c r="T8" s="80">
        <f t="shared" si="9"/>
        <v>0.16</v>
      </c>
      <c r="U8" s="80">
        <f t="shared" si="10"/>
        <v>0.17</v>
      </c>
      <c r="V8" s="80">
        <f t="shared" si="11"/>
        <v>0.18</v>
      </c>
      <c r="W8" s="80">
        <f t="shared" si="12"/>
        <v>0.17</v>
      </c>
      <c r="X8" s="80">
        <f t="shared" si="13"/>
        <v>0.17</v>
      </c>
      <c r="Y8" s="80">
        <f t="shared" si="14"/>
        <v>0.15</v>
      </c>
      <c r="Z8" s="80">
        <f t="shared" si="15"/>
        <v>0.17</v>
      </c>
      <c r="AA8" s="80">
        <f t="shared" si="16"/>
        <v>0.15</v>
      </c>
      <c r="AB8" s="80">
        <f t="shared" si="17"/>
        <v>0.17</v>
      </c>
      <c r="AC8" s="80">
        <f t="shared" si="18"/>
        <v>0.17</v>
      </c>
      <c r="AD8" s="80">
        <f t="shared" si="19"/>
        <v>0.19</v>
      </c>
      <c r="AE8" s="80">
        <f t="shared" si="20"/>
        <v>0.15</v>
      </c>
      <c r="AF8" s="80">
        <f t="shared" si="21"/>
        <v>0.17</v>
      </c>
      <c r="AG8" s="80">
        <f t="shared" si="22"/>
        <v>0.15</v>
      </c>
      <c r="AH8" s="80">
        <f t="shared" si="23"/>
        <v>0.15</v>
      </c>
      <c r="AI8" s="80">
        <f t="shared" si="24"/>
        <v>0.17</v>
      </c>
      <c r="AJ8" s="80">
        <f t="shared" si="25"/>
        <v>0.15</v>
      </c>
    </row>
    <row r="9" spans="1:36" ht="12.95" customHeight="1" x14ac:dyDescent="0.15">
      <c r="A9" s="79">
        <v>146</v>
      </c>
      <c r="B9" s="108" t="s">
        <v>68</v>
      </c>
      <c r="C9" s="108"/>
      <c r="D9" s="79">
        <v>10</v>
      </c>
      <c r="E9" s="79">
        <v>9</v>
      </c>
      <c r="F9" s="4">
        <f t="shared" si="0"/>
        <v>0.04</v>
      </c>
      <c r="G9" s="79" t="s">
        <v>69</v>
      </c>
      <c r="H9" s="79" t="s">
        <v>65</v>
      </c>
      <c r="I9" s="79"/>
      <c r="J9" s="1" t="s">
        <v>15</v>
      </c>
      <c r="K9" s="80">
        <f t="shared" si="1"/>
        <v>0.04</v>
      </c>
      <c r="L9" s="80">
        <f t="shared" si="2"/>
        <v>0.04</v>
      </c>
      <c r="M9" s="80">
        <f t="shared" si="3"/>
        <v>0.04</v>
      </c>
      <c r="N9" s="80">
        <f t="shared" si="4"/>
        <v>0.04</v>
      </c>
      <c r="O9" s="80">
        <f t="shared" si="5"/>
        <v>0.04</v>
      </c>
      <c r="P9" s="80">
        <f t="shared" si="26"/>
        <v>0.04</v>
      </c>
      <c r="Q9" s="80">
        <f t="shared" si="6"/>
        <v>0.04</v>
      </c>
      <c r="R9" s="80">
        <f t="shared" si="7"/>
        <v>0.04</v>
      </c>
      <c r="S9" s="80">
        <f t="shared" si="8"/>
        <v>0.04</v>
      </c>
      <c r="T9" s="80">
        <f t="shared" si="9"/>
        <v>0.04</v>
      </c>
      <c r="U9" s="80">
        <f t="shared" si="10"/>
        <v>0.04</v>
      </c>
      <c r="V9" s="80">
        <f t="shared" si="11"/>
        <v>0.04</v>
      </c>
      <c r="W9" s="80">
        <f t="shared" si="12"/>
        <v>0.04</v>
      </c>
      <c r="X9" s="80">
        <f t="shared" si="13"/>
        <v>0.04</v>
      </c>
      <c r="Y9" s="80">
        <f t="shared" si="14"/>
        <v>0.03</v>
      </c>
      <c r="Z9" s="80">
        <f t="shared" si="15"/>
        <v>0.04</v>
      </c>
      <c r="AA9" s="80">
        <f t="shared" si="16"/>
        <v>0.04</v>
      </c>
      <c r="AB9" s="80">
        <f t="shared" si="17"/>
        <v>0.04</v>
      </c>
      <c r="AC9" s="80">
        <f t="shared" si="18"/>
        <v>0.04</v>
      </c>
      <c r="AD9" s="80">
        <f t="shared" si="19"/>
        <v>0.05</v>
      </c>
      <c r="AE9" s="80">
        <f t="shared" si="20"/>
        <v>0.03</v>
      </c>
      <c r="AF9" s="80">
        <f t="shared" si="21"/>
        <v>0.04</v>
      </c>
      <c r="AG9" s="80">
        <f t="shared" si="22"/>
        <v>0.04</v>
      </c>
      <c r="AH9" s="80">
        <f t="shared" si="23"/>
        <v>0.03</v>
      </c>
      <c r="AI9" s="80">
        <f t="shared" si="24"/>
        <v>0.04</v>
      </c>
      <c r="AJ9" s="80">
        <f t="shared" si="25"/>
        <v>0.04</v>
      </c>
    </row>
    <row r="10" spans="1:36" ht="12.95" customHeight="1" x14ac:dyDescent="0.15">
      <c r="A10" s="79">
        <v>147</v>
      </c>
      <c r="B10" s="108" t="s">
        <v>59</v>
      </c>
      <c r="C10" s="108"/>
      <c r="D10" s="79">
        <v>12</v>
      </c>
      <c r="E10" s="79">
        <v>9</v>
      </c>
      <c r="F10" s="4">
        <f t="shared" si="0"/>
        <v>0.05</v>
      </c>
      <c r="G10" s="79"/>
      <c r="H10" s="79"/>
      <c r="I10" s="79"/>
      <c r="J10" s="1" t="s">
        <v>15</v>
      </c>
      <c r="K10" s="80">
        <f t="shared" si="1"/>
        <v>0.05</v>
      </c>
      <c r="L10" s="80">
        <f t="shared" si="2"/>
        <v>0.05</v>
      </c>
      <c r="M10" s="80">
        <f t="shared" si="3"/>
        <v>0.05</v>
      </c>
      <c r="N10" s="80">
        <f t="shared" si="4"/>
        <v>0.06</v>
      </c>
      <c r="O10" s="80">
        <f t="shared" si="5"/>
        <v>0.06</v>
      </c>
      <c r="P10" s="80">
        <f t="shared" si="26"/>
        <v>0.05</v>
      </c>
      <c r="Q10" s="80">
        <f t="shared" si="6"/>
        <v>0.05</v>
      </c>
      <c r="R10" s="80">
        <f t="shared" si="7"/>
        <v>0.05</v>
      </c>
      <c r="S10" s="80">
        <f t="shared" si="8"/>
        <v>0.05</v>
      </c>
      <c r="T10" s="80">
        <f t="shared" si="9"/>
        <v>0.05</v>
      </c>
      <c r="U10" s="80">
        <f t="shared" si="10"/>
        <v>0.05</v>
      </c>
      <c r="V10" s="80">
        <f t="shared" si="11"/>
        <v>0.06</v>
      </c>
      <c r="W10" s="80">
        <f t="shared" si="12"/>
        <v>0.06</v>
      </c>
      <c r="X10" s="80">
        <f t="shared" si="13"/>
        <v>0.05</v>
      </c>
      <c r="Y10" s="80">
        <f t="shared" si="14"/>
        <v>0.05</v>
      </c>
      <c r="Z10" s="80">
        <f t="shared" si="15"/>
        <v>0.06</v>
      </c>
      <c r="AA10" s="80">
        <f t="shared" si="16"/>
        <v>0.05</v>
      </c>
      <c r="AB10" s="80">
        <f t="shared" si="17"/>
        <v>0.05</v>
      </c>
      <c r="AC10" s="80">
        <f t="shared" si="18"/>
        <v>0.05</v>
      </c>
      <c r="AD10" s="80">
        <f t="shared" si="19"/>
        <v>7.0000000000000007E-2</v>
      </c>
      <c r="AE10" s="80">
        <f t="shared" si="20"/>
        <v>0.05</v>
      </c>
      <c r="AF10" s="80">
        <f t="shared" si="21"/>
        <v>0.05</v>
      </c>
      <c r="AG10" s="80">
        <f t="shared" si="22"/>
        <v>0.05</v>
      </c>
      <c r="AH10" s="80">
        <f t="shared" si="23"/>
        <v>0.05</v>
      </c>
      <c r="AI10" s="80">
        <f t="shared" si="24"/>
        <v>0.06</v>
      </c>
      <c r="AJ10" s="80">
        <f t="shared" si="25"/>
        <v>0.05</v>
      </c>
    </row>
    <row r="11" spans="1:36" ht="12.95" customHeight="1" x14ac:dyDescent="0.15">
      <c r="A11" s="79">
        <v>148</v>
      </c>
      <c r="B11" s="108" t="s">
        <v>59</v>
      </c>
      <c r="C11" s="108"/>
      <c r="D11" s="79">
        <v>8</v>
      </c>
      <c r="E11" s="79">
        <v>9</v>
      </c>
      <c r="F11" s="4">
        <f t="shared" si="0"/>
        <v>0.02</v>
      </c>
      <c r="G11" s="5"/>
      <c r="H11" s="79" t="s">
        <v>65</v>
      </c>
      <c r="I11" s="79"/>
      <c r="J11" s="1" t="s">
        <v>15</v>
      </c>
      <c r="K11" s="80">
        <f t="shared" si="1"/>
        <v>0.03</v>
      </c>
      <c r="L11" s="80">
        <f t="shared" si="2"/>
        <v>0.03</v>
      </c>
      <c r="M11" s="80">
        <f t="shared" si="3"/>
        <v>0.03</v>
      </c>
      <c r="N11" s="80">
        <f t="shared" si="4"/>
        <v>0.03</v>
      </c>
      <c r="O11" s="80">
        <f t="shared" si="5"/>
        <v>0.03</v>
      </c>
      <c r="P11" s="80">
        <f t="shared" si="26"/>
        <v>0.03</v>
      </c>
      <c r="Q11" s="80">
        <f t="shared" si="6"/>
        <v>0.03</v>
      </c>
      <c r="R11" s="80">
        <f t="shared" si="7"/>
        <v>0.02</v>
      </c>
      <c r="S11" s="80">
        <f t="shared" si="8"/>
        <v>0.03</v>
      </c>
      <c r="T11" s="80">
        <f t="shared" si="9"/>
        <v>0.03</v>
      </c>
      <c r="U11" s="80">
        <f t="shared" si="10"/>
        <v>0.03</v>
      </c>
      <c r="V11" s="80">
        <f t="shared" si="11"/>
        <v>0.03</v>
      </c>
      <c r="W11" s="80">
        <f t="shared" si="12"/>
        <v>0.03</v>
      </c>
      <c r="X11" s="80">
        <f t="shared" si="13"/>
        <v>0.03</v>
      </c>
      <c r="Y11" s="80">
        <f t="shared" si="14"/>
        <v>0.02</v>
      </c>
      <c r="Z11" s="80">
        <f t="shared" si="15"/>
        <v>0.03</v>
      </c>
      <c r="AA11" s="80">
        <f t="shared" si="16"/>
        <v>0.02</v>
      </c>
      <c r="AB11" s="80">
        <f t="shared" si="17"/>
        <v>0.02</v>
      </c>
      <c r="AC11" s="80">
        <f t="shared" si="18"/>
        <v>0.02</v>
      </c>
      <c r="AD11" s="80">
        <f t="shared" si="19"/>
        <v>0.03</v>
      </c>
      <c r="AE11" s="80">
        <f t="shared" si="20"/>
        <v>0.02</v>
      </c>
      <c r="AF11" s="80">
        <f t="shared" si="21"/>
        <v>0.02</v>
      </c>
      <c r="AG11" s="80">
        <f t="shared" si="22"/>
        <v>0.02</v>
      </c>
      <c r="AH11" s="80">
        <f t="shared" si="23"/>
        <v>0.02</v>
      </c>
      <c r="AI11" s="80">
        <f t="shared" si="24"/>
        <v>0.03</v>
      </c>
      <c r="AJ11" s="80">
        <f t="shared" si="25"/>
        <v>0.02</v>
      </c>
    </row>
    <row r="12" spans="1:36" ht="12.95" customHeight="1" x14ac:dyDescent="0.15">
      <c r="A12" s="79">
        <v>149</v>
      </c>
      <c r="B12" s="108" t="s">
        <v>84</v>
      </c>
      <c r="C12" s="108"/>
      <c r="D12" s="79">
        <v>10</v>
      </c>
      <c r="E12" s="79">
        <v>9</v>
      </c>
      <c r="F12" s="4">
        <f t="shared" si="0"/>
        <v>0.04</v>
      </c>
      <c r="G12" s="5" t="s">
        <v>69</v>
      </c>
      <c r="H12" s="79" t="s">
        <v>65</v>
      </c>
      <c r="I12" s="79"/>
      <c r="J12" s="1" t="s">
        <v>15</v>
      </c>
      <c r="K12" s="80">
        <f t="shared" si="1"/>
        <v>0.04</v>
      </c>
      <c r="L12" s="80">
        <f t="shared" si="2"/>
        <v>0.04</v>
      </c>
      <c r="M12" s="80">
        <f t="shared" si="3"/>
        <v>0.04</v>
      </c>
      <c r="N12" s="80">
        <f t="shared" si="4"/>
        <v>0.04</v>
      </c>
      <c r="O12" s="80">
        <f t="shared" si="5"/>
        <v>0.04</v>
      </c>
      <c r="P12" s="80">
        <f t="shared" si="26"/>
        <v>0.04</v>
      </c>
      <c r="Q12" s="80">
        <f t="shared" si="6"/>
        <v>0.04</v>
      </c>
      <c r="R12" s="80">
        <f t="shared" si="7"/>
        <v>0.04</v>
      </c>
      <c r="S12" s="80">
        <f t="shared" si="8"/>
        <v>0.04</v>
      </c>
      <c r="T12" s="80">
        <f t="shared" si="9"/>
        <v>0.04</v>
      </c>
      <c r="U12" s="80">
        <f t="shared" si="10"/>
        <v>0.04</v>
      </c>
      <c r="V12" s="80">
        <f t="shared" si="11"/>
        <v>0.04</v>
      </c>
      <c r="W12" s="80">
        <f t="shared" si="12"/>
        <v>0.04</v>
      </c>
      <c r="X12" s="80">
        <f t="shared" si="13"/>
        <v>0.04</v>
      </c>
      <c r="Y12" s="80">
        <f t="shared" si="14"/>
        <v>0.03</v>
      </c>
      <c r="Z12" s="80">
        <f t="shared" si="15"/>
        <v>0.04</v>
      </c>
      <c r="AA12" s="80">
        <f t="shared" si="16"/>
        <v>0.04</v>
      </c>
      <c r="AB12" s="80">
        <f t="shared" si="17"/>
        <v>0.04</v>
      </c>
      <c r="AC12" s="80">
        <f t="shared" si="18"/>
        <v>0.04</v>
      </c>
      <c r="AD12" s="80">
        <f t="shared" si="19"/>
        <v>0.05</v>
      </c>
      <c r="AE12" s="80">
        <f t="shared" si="20"/>
        <v>0.03</v>
      </c>
      <c r="AF12" s="80">
        <f t="shared" si="21"/>
        <v>0.04</v>
      </c>
      <c r="AG12" s="80">
        <f t="shared" si="22"/>
        <v>0.04</v>
      </c>
      <c r="AH12" s="80">
        <f t="shared" si="23"/>
        <v>0.03</v>
      </c>
      <c r="AI12" s="80">
        <f t="shared" si="24"/>
        <v>0.04</v>
      </c>
      <c r="AJ12" s="80">
        <f t="shared" si="25"/>
        <v>0.04</v>
      </c>
    </row>
    <row r="13" spans="1:36" ht="12.95" customHeight="1" x14ac:dyDescent="0.15">
      <c r="A13" s="79">
        <v>150</v>
      </c>
      <c r="B13" s="108" t="s">
        <v>84</v>
      </c>
      <c r="C13" s="108"/>
      <c r="D13" s="79">
        <v>8</v>
      </c>
      <c r="E13" s="79">
        <v>7</v>
      </c>
      <c r="F13" s="4">
        <f t="shared" si="0"/>
        <v>0.02</v>
      </c>
      <c r="G13" s="79" t="s">
        <v>69</v>
      </c>
      <c r="H13" s="79" t="s">
        <v>65</v>
      </c>
      <c r="I13" s="79"/>
      <c r="J13" s="1" t="s">
        <v>15</v>
      </c>
      <c r="K13" s="80">
        <f t="shared" si="1"/>
        <v>0.02</v>
      </c>
      <c r="L13" s="80">
        <f t="shared" si="2"/>
        <v>0.02</v>
      </c>
      <c r="M13" s="80">
        <f t="shared" si="3"/>
        <v>0.02</v>
      </c>
      <c r="N13" s="80">
        <f t="shared" si="4"/>
        <v>0.02</v>
      </c>
      <c r="O13" s="80">
        <f t="shared" si="5"/>
        <v>0.02</v>
      </c>
      <c r="P13" s="80">
        <f t="shared" si="26"/>
        <v>0.02</v>
      </c>
      <c r="Q13" s="80">
        <f t="shared" si="6"/>
        <v>0.02</v>
      </c>
      <c r="R13" s="80">
        <f t="shared" si="7"/>
        <v>0.02</v>
      </c>
      <c r="S13" s="80">
        <f t="shared" si="8"/>
        <v>0.02</v>
      </c>
      <c r="T13" s="80">
        <f t="shared" si="9"/>
        <v>0.02</v>
      </c>
      <c r="U13" s="80">
        <f t="shared" si="10"/>
        <v>0.02</v>
      </c>
      <c r="V13" s="80">
        <f t="shared" si="11"/>
        <v>0.02</v>
      </c>
      <c r="W13" s="80">
        <f t="shared" si="12"/>
        <v>0.02</v>
      </c>
      <c r="X13" s="80">
        <f t="shared" si="13"/>
        <v>0.02</v>
      </c>
      <c r="Y13" s="80">
        <f t="shared" si="14"/>
        <v>0.02</v>
      </c>
      <c r="Z13" s="80">
        <f t="shared" si="15"/>
        <v>0.02</v>
      </c>
      <c r="AA13" s="80">
        <f t="shared" si="16"/>
        <v>0.02</v>
      </c>
      <c r="AB13" s="80">
        <f t="shared" si="17"/>
        <v>0.02</v>
      </c>
      <c r="AC13" s="80">
        <f t="shared" si="18"/>
        <v>0.02</v>
      </c>
      <c r="AD13" s="80">
        <f t="shared" si="19"/>
        <v>0.03</v>
      </c>
      <c r="AE13" s="80">
        <f t="shared" si="20"/>
        <v>0.02</v>
      </c>
      <c r="AF13" s="80">
        <f t="shared" si="21"/>
        <v>0.02</v>
      </c>
      <c r="AG13" s="80">
        <f t="shared" si="22"/>
        <v>0.02</v>
      </c>
      <c r="AH13" s="80">
        <f t="shared" si="23"/>
        <v>0.02</v>
      </c>
      <c r="AI13" s="80">
        <f t="shared" si="24"/>
        <v>0.02</v>
      </c>
      <c r="AJ13" s="80">
        <f t="shared" si="25"/>
        <v>0.02</v>
      </c>
    </row>
    <row r="14" spans="1:36" ht="12.95" customHeight="1" x14ac:dyDescent="0.15">
      <c r="A14" s="79">
        <v>151</v>
      </c>
      <c r="B14" s="108" t="s">
        <v>61</v>
      </c>
      <c r="C14" s="108"/>
      <c r="D14" s="79">
        <v>8</v>
      </c>
      <c r="E14" s="79">
        <v>7</v>
      </c>
      <c r="F14" s="4">
        <f t="shared" si="0"/>
        <v>0.02</v>
      </c>
      <c r="G14" s="5"/>
      <c r="H14" s="79" t="s">
        <v>65</v>
      </c>
      <c r="I14" s="79"/>
      <c r="J14" s="1" t="s">
        <v>15</v>
      </c>
      <c r="K14" s="80">
        <f t="shared" si="1"/>
        <v>0.02</v>
      </c>
      <c r="L14" s="80">
        <f t="shared" si="2"/>
        <v>0.02</v>
      </c>
      <c r="M14" s="80">
        <f t="shared" si="3"/>
        <v>0.02</v>
      </c>
      <c r="N14" s="80">
        <f t="shared" si="4"/>
        <v>0.02</v>
      </c>
      <c r="O14" s="80">
        <f t="shared" si="5"/>
        <v>0.02</v>
      </c>
      <c r="P14" s="80">
        <f t="shared" si="26"/>
        <v>0.02</v>
      </c>
      <c r="Q14" s="80">
        <f t="shared" si="6"/>
        <v>0.02</v>
      </c>
      <c r="R14" s="80">
        <f t="shared" si="7"/>
        <v>0.02</v>
      </c>
      <c r="S14" s="80">
        <f t="shared" si="8"/>
        <v>0.02</v>
      </c>
      <c r="T14" s="80">
        <f t="shared" si="9"/>
        <v>0.02</v>
      </c>
      <c r="U14" s="80">
        <f t="shared" si="10"/>
        <v>0.02</v>
      </c>
      <c r="V14" s="80">
        <f t="shared" si="11"/>
        <v>0.02</v>
      </c>
      <c r="W14" s="80">
        <f t="shared" si="12"/>
        <v>0.02</v>
      </c>
      <c r="X14" s="80">
        <f t="shared" si="13"/>
        <v>0.02</v>
      </c>
      <c r="Y14" s="80">
        <f t="shared" si="14"/>
        <v>0.02</v>
      </c>
      <c r="Z14" s="80">
        <f t="shared" si="15"/>
        <v>0.02</v>
      </c>
      <c r="AA14" s="80">
        <f t="shared" si="16"/>
        <v>0.02</v>
      </c>
      <c r="AB14" s="80">
        <f t="shared" si="17"/>
        <v>0.02</v>
      </c>
      <c r="AC14" s="80">
        <f t="shared" si="18"/>
        <v>0.02</v>
      </c>
      <c r="AD14" s="80">
        <f t="shared" si="19"/>
        <v>0.03</v>
      </c>
      <c r="AE14" s="80">
        <f t="shared" si="20"/>
        <v>0.02</v>
      </c>
      <c r="AF14" s="80">
        <f t="shared" si="21"/>
        <v>0.02</v>
      </c>
      <c r="AG14" s="80">
        <f t="shared" si="22"/>
        <v>0.02</v>
      </c>
      <c r="AH14" s="80">
        <f t="shared" si="23"/>
        <v>0.02</v>
      </c>
      <c r="AI14" s="80">
        <f t="shared" si="24"/>
        <v>0.02</v>
      </c>
      <c r="AJ14" s="80">
        <f t="shared" si="25"/>
        <v>0.02</v>
      </c>
    </row>
    <row r="15" spans="1:36" ht="12.95" customHeight="1" x14ac:dyDescent="0.15">
      <c r="A15" s="79">
        <v>152</v>
      </c>
      <c r="B15" s="108" t="s">
        <v>88</v>
      </c>
      <c r="C15" s="108"/>
      <c r="D15" s="79">
        <v>8</v>
      </c>
      <c r="E15" s="79">
        <v>8</v>
      </c>
      <c r="F15" s="4">
        <f t="shared" si="0"/>
        <v>0.02</v>
      </c>
      <c r="G15" s="79"/>
      <c r="H15" s="79" t="s">
        <v>65</v>
      </c>
      <c r="I15" s="79"/>
      <c r="J15" s="1" t="s">
        <v>15</v>
      </c>
      <c r="K15" s="80">
        <f t="shared" si="1"/>
        <v>0.02</v>
      </c>
      <c r="L15" s="80">
        <f t="shared" si="2"/>
        <v>0.02</v>
      </c>
      <c r="M15" s="80">
        <f t="shared" si="3"/>
        <v>0.02</v>
      </c>
      <c r="N15" s="80">
        <f t="shared" si="4"/>
        <v>0.02</v>
      </c>
      <c r="O15" s="80">
        <f t="shared" si="5"/>
        <v>0.02</v>
      </c>
      <c r="P15" s="80">
        <f t="shared" si="26"/>
        <v>0.02</v>
      </c>
      <c r="Q15" s="80">
        <f t="shared" si="6"/>
        <v>0.02</v>
      </c>
      <c r="R15" s="80">
        <f t="shared" si="7"/>
        <v>0.02</v>
      </c>
      <c r="S15" s="80">
        <f t="shared" si="8"/>
        <v>0.02</v>
      </c>
      <c r="T15" s="80">
        <f t="shared" si="9"/>
        <v>0.02</v>
      </c>
      <c r="U15" s="80">
        <f t="shared" si="10"/>
        <v>0.02</v>
      </c>
      <c r="V15" s="80">
        <f t="shared" si="11"/>
        <v>0.02</v>
      </c>
      <c r="W15" s="80">
        <f t="shared" si="12"/>
        <v>0.02</v>
      </c>
      <c r="X15" s="80">
        <f t="shared" si="13"/>
        <v>0.02</v>
      </c>
      <c r="Y15" s="80">
        <f t="shared" si="14"/>
        <v>0.02</v>
      </c>
      <c r="Z15" s="80">
        <f t="shared" si="15"/>
        <v>0.02</v>
      </c>
      <c r="AA15" s="80">
        <f t="shared" si="16"/>
        <v>0.02</v>
      </c>
      <c r="AB15" s="80">
        <f t="shared" si="17"/>
        <v>0.02</v>
      </c>
      <c r="AC15" s="80">
        <f t="shared" si="18"/>
        <v>0.02</v>
      </c>
      <c r="AD15" s="80">
        <f t="shared" si="19"/>
        <v>0.03</v>
      </c>
      <c r="AE15" s="80">
        <f t="shared" si="20"/>
        <v>0.02</v>
      </c>
      <c r="AF15" s="80">
        <f t="shared" si="21"/>
        <v>0.02</v>
      </c>
      <c r="AG15" s="80">
        <f t="shared" si="22"/>
        <v>0.02</v>
      </c>
      <c r="AH15" s="80">
        <f t="shared" si="23"/>
        <v>0.02</v>
      </c>
      <c r="AI15" s="80">
        <f t="shared" si="24"/>
        <v>0.02</v>
      </c>
      <c r="AJ15" s="80">
        <f t="shared" si="25"/>
        <v>0.02</v>
      </c>
    </row>
    <row r="16" spans="1:36" ht="12.95" customHeight="1" x14ac:dyDescent="0.15">
      <c r="A16" s="79">
        <v>153</v>
      </c>
      <c r="B16" s="108" t="s">
        <v>86</v>
      </c>
      <c r="C16" s="108"/>
      <c r="D16" s="79">
        <v>14</v>
      </c>
      <c r="E16" s="79">
        <v>5</v>
      </c>
      <c r="F16" s="4">
        <f t="shared" si="0"/>
        <v>0.04</v>
      </c>
      <c r="G16" s="5"/>
      <c r="H16" s="79" t="s">
        <v>65</v>
      </c>
      <c r="I16" s="79"/>
      <c r="J16" s="1" t="s">
        <v>15</v>
      </c>
      <c r="K16" s="80">
        <f t="shared" si="1"/>
        <v>0.04</v>
      </c>
      <c r="L16" s="80">
        <f t="shared" si="2"/>
        <v>0.04</v>
      </c>
      <c r="M16" s="80">
        <f t="shared" si="3"/>
        <v>0.03</v>
      </c>
      <c r="N16" s="80">
        <f t="shared" si="4"/>
        <v>0.04</v>
      </c>
      <c r="O16" s="80">
        <f t="shared" si="5"/>
        <v>0.04</v>
      </c>
      <c r="P16" s="80">
        <f t="shared" si="26"/>
        <v>0.04</v>
      </c>
      <c r="Q16" s="80">
        <f t="shared" si="6"/>
        <v>0.04</v>
      </c>
      <c r="R16" s="80">
        <f t="shared" si="7"/>
        <v>0.04</v>
      </c>
      <c r="S16" s="80">
        <f t="shared" si="8"/>
        <v>0.04</v>
      </c>
      <c r="T16" s="80">
        <f t="shared" si="9"/>
        <v>0.03</v>
      </c>
      <c r="U16" s="80">
        <f t="shared" si="10"/>
        <v>0.04</v>
      </c>
      <c r="V16" s="80">
        <f t="shared" si="11"/>
        <v>0.04</v>
      </c>
      <c r="W16" s="80">
        <f t="shared" si="12"/>
        <v>0.04</v>
      </c>
      <c r="X16" s="80">
        <f t="shared" si="13"/>
        <v>0.04</v>
      </c>
      <c r="Y16" s="80">
        <f t="shared" si="14"/>
        <v>0.04</v>
      </c>
      <c r="Z16" s="80">
        <f t="shared" si="15"/>
        <v>0.04</v>
      </c>
      <c r="AA16" s="80">
        <f t="shared" si="16"/>
        <v>0.04</v>
      </c>
      <c r="AB16" s="80">
        <f t="shared" si="17"/>
        <v>0.04</v>
      </c>
      <c r="AC16" s="80">
        <f t="shared" si="18"/>
        <v>0.04</v>
      </c>
      <c r="AD16" s="80">
        <f t="shared" si="19"/>
        <v>0.05</v>
      </c>
      <c r="AE16" s="80">
        <f t="shared" si="20"/>
        <v>0.03</v>
      </c>
      <c r="AF16" s="80">
        <f t="shared" si="21"/>
        <v>0.04</v>
      </c>
      <c r="AG16" s="80">
        <f t="shared" si="22"/>
        <v>0.04</v>
      </c>
      <c r="AH16" s="80">
        <f t="shared" si="23"/>
        <v>0.04</v>
      </c>
      <c r="AI16" s="80">
        <f t="shared" si="24"/>
        <v>0.04</v>
      </c>
      <c r="AJ16" s="80">
        <f t="shared" si="25"/>
        <v>0.04</v>
      </c>
    </row>
    <row r="17" spans="1:36" ht="12.95" customHeight="1" x14ac:dyDescent="0.15">
      <c r="A17" s="79">
        <v>154</v>
      </c>
      <c r="B17" s="108" t="s">
        <v>59</v>
      </c>
      <c r="C17" s="108"/>
      <c r="D17" s="79">
        <v>8</v>
      </c>
      <c r="E17" s="79">
        <v>7</v>
      </c>
      <c r="F17" s="4">
        <f t="shared" si="0"/>
        <v>0.02</v>
      </c>
      <c r="G17" s="79"/>
      <c r="H17" s="79" t="s">
        <v>65</v>
      </c>
      <c r="I17" s="79"/>
      <c r="J17" s="1" t="s">
        <v>15</v>
      </c>
      <c r="K17" s="80">
        <f t="shared" si="1"/>
        <v>0.02</v>
      </c>
      <c r="L17" s="80">
        <f t="shared" si="2"/>
        <v>0.02</v>
      </c>
      <c r="M17" s="80">
        <f t="shared" si="3"/>
        <v>0.02</v>
      </c>
      <c r="N17" s="80">
        <f t="shared" si="4"/>
        <v>0.02</v>
      </c>
      <c r="O17" s="80">
        <f t="shared" si="5"/>
        <v>0.02</v>
      </c>
      <c r="P17" s="80">
        <f t="shared" si="26"/>
        <v>0.02</v>
      </c>
      <c r="Q17" s="80">
        <f t="shared" si="6"/>
        <v>0.02</v>
      </c>
      <c r="R17" s="80">
        <f t="shared" si="7"/>
        <v>0.02</v>
      </c>
      <c r="S17" s="80">
        <f t="shared" si="8"/>
        <v>0.02</v>
      </c>
      <c r="T17" s="80">
        <f t="shared" si="9"/>
        <v>0.02</v>
      </c>
      <c r="U17" s="80">
        <f t="shared" si="10"/>
        <v>0.02</v>
      </c>
      <c r="V17" s="80">
        <f t="shared" si="11"/>
        <v>0.02</v>
      </c>
      <c r="W17" s="80">
        <f t="shared" si="12"/>
        <v>0.02</v>
      </c>
      <c r="X17" s="80">
        <f t="shared" si="13"/>
        <v>0.02</v>
      </c>
      <c r="Y17" s="80">
        <f t="shared" si="14"/>
        <v>0.02</v>
      </c>
      <c r="Z17" s="80">
        <f t="shared" si="15"/>
        <v>0.02</v>
      </c>
      <c r="AA17" s="80">
        <f t="shared" si="16"/>
        <v>0.02</v>
      </c>
      <c r="AB17" s="80">
        <f t="shared" si="17"/>
        <v>0.02</v>
      </c>
      <c r="AC17" s="80">
        <f t="shared" si="18"/>
        <v>0.02</v>
      </c>
      <c r="AD17" s="80">
        <f t="shared" si="19"/>
        <v>0.03</v>
      </c>
      <c r="AE17" s="80">
        <f t="shared" si="20"/>
        <v>0.02</v>
      </c>
      <c r="AF17" s="80">
        <f t="shared" si="21"/>
        <v>0.02</v>
      </c>
      <c r="AG17" s="80">
        <f t="shared" si="22"/>
        <v>0.02</v>
      </c>
      <c r="AH17" s="80">
        <f t="shared" si="23"/>
        <v>0.02</v>
      </c>
      <c r="AI17" s="80">
        <f t="shared" si="24"/>
        <v>0.02</v>
      </c>
      <c r="AJ17" s="80">
        <f t="shared" si="25"/>
        <v>0.02</v>
      </c>
    </row>
    <row r="18" spans="1:36" ht="12.95" customHeight="1" x14ac:dyDescent="0.15">
      <c r="A18" s="79">
        <v>155</v>
      </c>
      <c r="B18" s="108" t="s">
        <v>68</v>
      </c>
      <c r="C18" s="108"/>
      <c r="D18" s="79">
        <v>18</v>
      </c>
      <c r="E18" s="79">
        <v>13</v>
      </c>
      <c r="F18" s="4">
        <f t="shared" si="0"/>
        <v>0.15</v>
      </c>
      <c r="G18" s="5" t="s">
        <v>69</v>
      </c>
      <c r="H18" s="79" t="s">
        <v>65</v>
      </c>
      <c r="I18" s="79"/>
      <c r="J18" s="1" t="s">
        <v>15</v>
      </c>
      <c r="K18" s="80">
        <f t="shared" si="1"/>
        <v>0.16</v>
      </c>
      <c r="L18" s="80">
        <f t="shared" si="2"/>
        <v>0.17</v>
      </c>
      <c r="M18" s="80">
        <f t="shared" si="3"/>
        <v>0.16</v>
      </c>
      <c r="N18" s="80">
        <f t="shared" si="4"/>
        <v>0.17</v>
      </c>
      <c r="O18" s="80">
        <f t="shared" si="5"/>
        <v>0.17</v>
      </c>
      <c r="P18" s="80">
        <f t="shared" si="26"/>
        <v>0.17</v>
      </c>
      <c r="Q18" s="80">
        <f t="shared" si="6"/>
        <v>0.16</v>
      </c>
      <c r="R18" s="80">
        <f t="shared" si="7"/>
        <v>0.17</v>
      </c>
      <c r="S18" s="80">
        <f t="shared" si="8"/>
        <v>0.17</v>
      </c>
      <c r="T18" s="80">
        <f t="shared" si="9"/>
        <v>0.16</v>
      </c>
      <c r="U18" s="80">
        <f t="shared" si="10"/>
        <v>0.17</v>
      </c>
      <c r="V18" s="80">
        <f t="shared" si="11"/>
        <v>0.18</v>
      </c>
      <c r="W18" s="80">
        <f t="shared" si="12"/>
        <v>0.17</v>
      </c>
      <c r="X18" s="80">
        <f t="shared" si="13"/>
        <v>0.17</v>
      </c>
      <c r="Y18" s="80">
        <f t="shared" si="14"/>
        <v>0.15</v>
      </c>
      <c r="Z18" s="80">
        <f t="shared" si="15"/>
        <v>0.17</v>
      </c>
      <c r="AA18" s="80">
        <f t="shared" si="16"/>
        <v>0.15</v>
      </c>
      <c r="AB18" s="80">
        <f t="shared" si="17"/>
        <v>0.17</v>
      </c>
      <c r="AC18" s="80">
        <f t="shared" si="18"/>
        <v>0.17</v>
      </c>
      <c r="AD18" s="80">
        <f t="shared" si="19"/>
        <v>0.19</v>
      </c>
      <c r="AE18" s="80">
        <f t="shared" si="20"/>
        <v>0.15</v>
      </c>
      <c r="AF18" s="80">
        <f t="shared" si="21"/>
        <v>0.17</v>
      </c>
      <c r="AG18" s="80">
        <f t="shared" si="22"/>
        <v>0.15</v>
      </c>
      <c r="AH18" s="80">
        <f t="shared" si="23"/>
        <v>0.15</v>
      </c>
      <c r="AI18" s="80">
        <f t="shared" si="24"/>
        <v>0.17</v>
      </c>
      <c r="AJ18" s="80">
        <f t="shared" si="25"/>
        <v>0.15</v>
      </c>
    </row>
    <row r="19" spans="1:36" ht="12.95" customHeight="1" x14ac:dyDescent="0.15">
      <c r="A19" s="79">
        <v>156</v>
      </c>
      <c r="B19" s="108" t="s">
        <v>68</v>
      </c>
      <c r="C19" s="108"/>
      <c r="D19" s="79">
        <v>18</v>
      </c>
      <c r="E19" s="79">
        <v>13</v>
      </c>
      <c r="F19" s="4">
        <f t="shared" si="0"/>
        <v>0.15</v>
      </c>
      <c r="G19" s="5" t="s">
        <v>69</v>
      </c>
      <c r="H19" s="79"/>
      <c r="I19" s="79"/>
      <c r="J19" s="1" t="s">
        <v>15</v>
      </c>
      <c r="K19" s="80">
        <f t="shared" si="1"/>
        <v>0.16</v>
      </c>
      <c r="L19" s="80">
        <f t="shared" si="2"/>
        <v>0.17</v>
      </c>
      <c r="M19" s="80">
        <f t="shared" si="3"/>
        <v>0.16</v>
      </c>
      <c r="N19" s="80">
        <f t="shared" si="4"/>
        <v>0.17</v>
      </c>
      <c r="O19" s="80">
        <f t="shared" si="5"/>
        <v>0.17</v>
      </c>
      <c r="P19" s="80">
        <f t="shared" si="26"/>
        <v>0.17</v>
      </c>
      <c r="Q19" s="80">
        <f t="shared" si="6"/>
        <v>0.16</v>
      </c>
      <c r="R19" s="80">
        <f t="shared" si="7"/>
        <v>0.17</v>
      </c>
      <c r="S19" s="80">
        <f t="shared" si="8"/>
        <v>0.17</v>
      </c>
      <c r="T19" s="80">
        <f t="shared" si="9"/>
        <v>0.16</v>
      </c>
      <c r="U19" s="80">
        <f t="shared" si="10"/>
        <v>0.17</v>
      </c>
      <c r="V19" s="80">
        <f t="shared" si="11"/>
        <v>0.18</v>
      </c>
      <c r="W19" s="80">
        <f t="shared" si="12"/>
        <v>0.17</v>
      </c>
      <c r="X19" s="80">
        <f t="shared" si="13"/>
        <v>0.17</v>
      </c>
      <c r="Y19" s="80">
        <f t="shared" si="14"/>
        <v>0.15</v>
      </c>
      <c r="Z19" s="80">
        <f t="shared" si="15"/>
        <v>0.17</v>
      </c>
      <c r="AA19" s="80">
        <f t="shared" si="16"/>
        <v>0.15</v>
      </c>
      <c r="AB19" s="80">
        <f t="shared" si="17"/>
        <v>0.17</v>
      </c>
      <c r="AC19" s="80">
        <f t="shared" si="18"/>
        <v>0.17</v>
      </c>
      <c r="AD19" s="80">
        <f t="shared" si="19"/>
        <v>0.19</v>
      </c>
      <c r="AE19" s="80">
        <f t="shared" si="20"/>
        <v>0.15</v>
      </c>
      <c r="AF19" s="80">
        <f t="shared" si="21"/>
        <v>0.17</v>
      </c>
      <c r="AG19" s="80">
        <f t="shared" si="22"/>
        <v>0.15</v>
      </c>
      <c r="AH19" s="80">
        <f t="shared" si="23"/>
        <v>0.15</v>
      </c>
      <c r="AI19" s="80">
        <f t="shared" si="24"/>
        <v>0.17</v>
      </c>
      <c r="AJ19" s="80">
        <f t="shared" si="25"/>
        <v>0.15</v>
      </c>
    </row>
    <row r="20" spans="1:36" ht="12.95" customHeight="1" x14ac:dyDescent="0.15">
      <c r="A20" s="79">
        <v>157</v>
      </c>
      <c r="B20" s="108" t="s">
        <v>68</v>
      </c>
      <c r="C20" s="108"/>
      <c r="D20" s="79">
        <v>16</v>
      </c>
      <c r="E20" s="79">
        <v>14</v>
      </c>
      <c r="F20" s="4">
        <f t="shared" si="0"/>
        <v>0.13</v>
      </c>
      <c r="G20" s="79" t="s">
        <v>69</v>
      </c>
      <c r="H20" s="79" t="s">
        <v>65</v>
      </c>
      <c r="I20" s="79"/>
      <c r="J20" s="1" t="s">
        <v>15</v>
      </c>
      <c r="K20" s="80">
        <f t="shared" si="1"/>
        <v>0.14000000000000001</v>
      </c>
      <c r="L20" s="80">
        <f t="shared" si="2"/>
        <v>0.15</v>
      </c>
      <c r="M20" s="80">
        <f t="shared" si="3"/>
        <v>0.15</v>
      </c>
      <c r="N20" s="80">
        <f t="shared" si="4"/>
        <v>0.15</v>
      </c>
      <c r="O20" s="80">
        <f t="shared" si="5"/>
        <v>0.15</v>
      </c>
      <c r="P20" s="80">
        <f t="shared" si="26"/>
        <v>0.15</v>
      </c>
      <c r="Q20" s="80">
        <f t="shared" si="6"/>
        <v>0.14000000000000001</v>
      </c>
      <c r="R20" s="80">
        <f t="shared" si="7"/>
        <v>0.14000000000000001</v>
      </c>
      <c r="S20" s="80">
        <f t="shared" si="8"/>
        <v>0.15</v>
      </c>
      <c r="T20" s="80">
        <f t="shared" si="9"/>
        <v>0.15</v>
      </c>
      <c r="U20" s="80">
        <f t="shared" si="10"/>
        <v>0.14000000000000001</v>
      </c>
      <c r="V20" s="80">
        <f t="shared" si="11"/>
        <v>0.15</v>
      </c>
      <c r="W20" s="80">
        <f t="shared" si="12"/>
        <v>0.14000000000000001</v>
      </c>
      <c r="X20" s="80">
        <f t="shared" si="13"/>
        <v>0.15</v>
      </c>
      <c r="Y20" s="80">
        <f t="shared" si="14"/>
        <v>0.13</v>
      </c>
      <c r="Z20" s="80">
        <f t="shared" si="15"/>
        <v>0.14000000000000001</v>
      </c>
      <c r="AA20" s="80">
        <f t="shared" si="16"/>
        <v>0.13</v>
      </c>
      <c r="AB20" s="80">
        <f t="shared" si="17"/>
        <v>0.14000000000000001</v>
      </c>
      <c r="AC20" s="80">
        <f t="shared" si="18"/>
        <v>0.15</v>
      </c>
      <c r="AD20" s="80">
        <f t="shared" si="19"/>
        <v>0.17</v>
      </c>
      <c r="AE20" s="80">
        <f t="shared" si="20"/>
        <v>0.13</v>
      </c>
      <c r="AF20" s="80">
        <f t="shared" si="21"/>
        <v>0.14000000000000001</v>
      </c>
      <c r="AG20" s="80">
        <f t="shared" si="22"/>
        <v>0.13</v>
      </c>
      <c r="AH20" s="80">
        <f t="shared" si="23"/>
        <v>0.13</v>
      </c>
      <c r="AI20" s="80">
        <f t="shared" si="24"/>
        <v>0.15</v>
      </c>
      <c r="AJ20" s="80">
        <f t="shared" si="25"/>
        <v>0.13</v>
      </c>
    </row>
    <row r="21" spans="1:36" ht="12.95" customHeight="1" x14ac:dyDescent="0.15">
      <c r="A21" s="79">
        <v>158</v>
      </c>
      <c r="B21" s="108" t="s">
        <v>61</v>
      </c>
      <c r="C21" s="108"/>
      <c r="D21" s="79">
        <v>16</v>
      </c>
      <c r="E21" s="79">
        <v>14</v>
      </c>
      <c r="F21" s="4">
        <f t="shared" si="0"/>
        <v>0.13</v>
      </c>
      <c r="G21" s="5"/>
      <c r="H21" s="79" t="s">
        <v>65</v>
      </c>
      <c r="I21" s="79"/>
      <c r="J21" s="1" t="s">
        <v>15</v>
      </c>
      <c r="K21" s="80">
        <f t="shared" si="1"/>
        <v>0.14000000000000001</v>
      </c>
      <c r="L21" s="80">
        <f t="shared" si="2"/>
        <v>0.15</v>
      </c>
      <c r="M21" s="80">
        <f t="shared" si="3"/>
        <v>0.15</v>
      </c>
      <c r="N21" s="80">
        <f t="shared" si="4"/>
        <v>0.15</v>
      </c>
      <c r="O21" s="80">
        <f t="shared" si="5"/>
        <v>0.15</v>
      </c>
      <c r="P21" s="80">
        <f t="shared" si="26"/>
        <v>0.15</v>
      </c>
      <c r="Q21" s="80">
        <f t="shared" si="6"/>
        <v>0.14000000000000001</v>
      </c>
      <c r="R21" s="80">
        <f t="shared" si="7"/>
        <v>0.14000000000000001</v>
      </c>
      <c r="S21" s="80">
        <f t="shared" si="8"/>
        <v>0.15</v>
      </c>
      <c r="T21" s="80">
        <f t="shared" si="9"/>
        <v>0.15</v>
      </c>
      <c r="U21" s="80">
        <f t="shared" si="10"/>
        <v>0.14000000000000001</v>
      </c>
      <c r="V21" s="80">
        <f t="shared" si="11"/>
        <v>0.15</v>
      </c>
      <c r="W21" s="80">
        <f t="shared" si="12"/>
        <v>0.14000000000000001</v>
      </c>
      <c r="X21" s="80">
        <f t="shared" si="13"/>
        <v>0.15</v>
      </c>
      <c r="Y21" s="80">
        <f t="shared" si="14"/>
        <v>0.13</v>
      </c>
      <c r="Z21" s="80">
        <f t="shared" si="15"/>
        <v>0.14000000000000001</v>
      </c>
      <c r="AA21" s="80">
        <f t="shared" si="16"/>
        <v>0.13</v>
      </c>
      <c r="AB21" s="80">
        <f t="shared" si="17"/>
        <v>0.14000000000000001</v>
      </c>
      <c r="AC21" s="80">
        <f t="shared" si="18"/>
        <v>0.15</v>
      </c>
      <c r="AD21" s="80">
        <f t="shared" si="19"/>
        <v>0.17</v>
      </c>
      <c r="AE21" s="80">
        <f t="shared" si="20"/>
        <v>0.13</v>
      </c>
      <c r="AF21" s="80">
        <f t="shared" si="21"/>
        <v>0.14000000000000001</v>
      </c>
      <c r="AG21" s="80">
        <f t="shared" si="22"/>
        <v>0.13</v>
      </c>
      <c r="AH21" s="80">
        <f t="shared" si="23"/>
        <v>0.13</v>
      </c>
      <c r="AI21" s="80">
        <f t="shared" si="24"/>
        <v>0.15</v>
      </c>
      <c r="AJ21" s="80">
        <f t="shared" si="25"/>
        <v>0.13</v>
      </c>
    </row>
    <row r="22" spans="1:36" ht="12.95" customHeight="1" x14ac:dyDescent="0.15">
      <c r="A22" s="79">
        <v>159</v>
      </c>
      <c r="B22" s="108" t="s">
        <v>68</v>
      </c>
      <c r="C22" s="108"/>
      <c r="D22" s="79">
        <v>18</v>
      </c>
      <c r="E22" s="79">
        <v>15</v>
      </c>
      <c r="F22" s="4">
        <f t="shared" si="0"/>
        <v>0.18</v>
      </c>
      <c r="G22" s="5"/>
      <c r="H22" s="79" t="s">
        <v>65</v>
      </c>
      <c r="I22" s="79"/>
      <c r="J22" s="1" t="s">
        <v>15</v>
      </c>
      <c r="K22" s="80">
        <f t="shared" si="1"/>
        <v>0.18</v>
      </c>
      <c r="L22" s="80">
        <f t="shared" si="2"/>
        <v>0.19</v>
      </c>
      <c r="M22" s="80">
        <f t="shared" si="3"/>
        <v>0.19</v>
      </c>
      <c r="N22" s="80">
        <f t="shared" si="4"/>
        <v>0.2</v>
      </c>
      <c r="O22" s="80">
        <f t="shared" si="5"/>
        <v>0.2</v>
      </c>
      <c r="P22" s="80">
        <f t="shared" si="26"/>
        <v>0.19</v>
      </c>
      <c r="Q22" s="80">
        <f t="shared" si="6"/>
        <v>0.18</v>
      </c>
      <c r="R22" s="80">
        <f t="shared" si="7"/>
        <v>0.19</v>
      </c>
      <c r="S22" s="80">
        <f t="shared" si="8"/>
        <v>0.2</v>
      </c>
      <c r="T22" s="80">
        <f t="shared" si="9"/>
        <v>0.2</v>
      </c>
      <c r="U22" s="80">
        <f t="shared" si="10"/>
        <v>0.19</v>
      </c>
      <c r="V22" s="80">
        <f t="shared" si="11"/>
        <v>0.2</v>
      </c>
      <c r="W22" s="80">
        <f t="shared" si="12"/>
        <v>0.19</v>
      </c>
      <c r="X22" s="80">
        <f t="shared" si="13"/>
        <v>0.19</v>
      </c>
      <c r="Y22" s="80">
        <f t="shared" si="14"/>
        <v>0.17</v>
      </c>
      <c r="Z22" s="80">
        <f t="shared" si="15"/>
        <v>0.19</v>
      </c>
      <c r="AA22" s="80">
        <f t="shared" si="16"/>
        <v>0.17</v>
      </c>
      <c r="AB22" s="80">
        <f t="shared" si="17"/>
        <v>0.19</v>
      </c>
      <c r="AC22" s="80">
        <f t="shared" si="18"/>
        <v>0.2</v>
      </c>
      <c r="AD22" s="80">
        <f t="shared" si="19"/>
        <v>0.23</v>
      </c>
      <c r="AE22" s="80">
        <f t="shared" si="20"/>
        <v>0.18</v>
      </c>
      <c r="AF22" s="80">
        <f t="shared" si="21"/>
        <v>0.19</v>
      </c>
      <c r="AG22" s="80">
        <f t="shared" si="22"/>
        <v>0.17</v>
      </c>
      <c r="AH22" s="80">
        <f t="shared" si="23"/>
        <v>0.18</v>
      </c>
      <c r="AI22" s="80">
        <f t="shared" si="24"/>
        <v>0.19</v>
      </c>
      <c r="AJ22" s="80">
        <f t="shared" si="25"/>
        <v>0.18</v>
      </c>
    </row>
    <row r="23" spans="1:36" ht="12.95" customHeight="1" x14ac:dyDescent="0.15">
      <c r="A23" s="79">
        <v>160</v>
      </c>
      <c r="B23" s="108" t="s">
        <v>67</v>
      </c>
      <c r="C23" s="108"/>
      <c r="D23" s="79">
        <v>14</v>
      </c>
      <c r="E23" s="79">
        <v>12</v>
      </c>
      <c r="F23" s="4">
        <f t="shared" si="0"/>
        <v>0.09</v>
      </c>
      <c r="G23" s="5" t="s">
        <v>69</v>
      </c>
      <c r="H23" s="79" t="s">
        <v>65</v>
      </c>
      <c r="I23" s="79"/>
      <c r="J23" s="1" t="s">
        <v>15</v>
      </c>
      <c r="K23" s="80">
        <f t="shared" si="1"/>
        <v>0.09</v>
      </c>
      <c r="L23" s="80">
        <f t="shared" si="2"/>
        <v>0.1</v>
      </c>
      <c r="M23" s="80">
        <f t="shared" si="3"/>
        <v>0.1</v>
      </c>
      <c r="N23" s="80">
        <f t="shared" si="4"/>
        <v>0.1</v>
      </c>
      <c r="O23" s="80">
        <f t="shared" si="5"/>
        <v>0.1</v>
      </c>
      <c r="P23" s="80">
        <f t="shared" si="26"/>
        <v>0.1</v>
      </c>
      <c r="Q23" s="80">
        <f t="shared" si="6"/>
        <v>0.09</v>
      </c>
      <c r="R23" s="80">
        <f t="shared" si="7"/>
        <v>0.1</v>
      </c>
      <c r="S23" s="80">
        <f t="shared" si="8"/>
        <v>0.1</v>
      </c>
      <c r="T23" s="80">
        <f t="shared" si="9"/>
        <v>0.1</v>
      </c>
      <c r="U23" s="80">
        <f t="shared" si="10"/>
        <v>0.1</v>
      </c>
      <c r="V23" s="80">
        <f t="shared" si="11"/>
        <v>0.1</v>
      </c>
      <c r="W23" s="80">
        <f t="shared" si="12"/>
        <v>0.1</v>
      </c>
      <c r="X23" s="80">
        <f t="shared" si="13"/>
        <v>0.1</v>
      </c>
      <c r="Y23" s="80">
        <f t="shared" si="14"/>
        <v>0.08</v>
      </c>
      <c r="Z23" s="80">
        <f t="shared" si="15"/>
        <v>0.1</v>
      </c>
      <c r="AA23" s="80">
        <f t="shared" si="16"/>
        <v>0.09</v>
      </c>
      <c r="AB23" s="80">
        <f t="shared" si="17"/>
        <v>0.09</v>
      </c>
      <c r="AC23" s="80">
        <f t="shared" si="18"/>
        <v>0.1</v>
      </c>
      <c r="AD23" s="80">
        <f t="shared" si="19"/>
        <v>0.12</v>
      </c>
      <c r="AE23" s="80">
        <f t="shared" si="20"/>
        <v>0.09</v>
      </c>
      <c r="AF23" s="80">
        <f t="shared" si="21"/>
        <v>0.09</v>
      </c>
      <c r="AG23" s="80">
        <f t="shared" si="22"/>
        <v>0.09</v>
      </c>
      <c r="AH23" s="80">
        <f t="shared" si="23"/>
        <v>0.09</v>
      </c>
      <c r="AI23" s="80">
        <f t="shared" si="24"/>
        <v>0.1</v>
      </c>
      <c r="AJ23" s="80">
        <f t="shared" si="25"/>
        <v>0.09</v>
      </c>
    </row>
    <row r="24" spans="1:36" ht="12.95" customHeight="1" x14ac:dyDescent="0.15">
      <c r="A24" s="79">
        <v>161</v>
      </c>
      <c r="B24" s="108" t="s">
        <v>67</v>
      </c>
      <c r="C24" s="108"/>
      <c r="D24" s="79">
        <v>22</v>
      </c>
      <c r="E24" s="79">
        <v>15</v>
      </c>
      <c r="F24" s="4">
        <f t="shared" si="0"/>
        <v>0.26</v>
      </c>
      <c r="G24" s="79" t="s">
        <v>69</v>
      </c>
      <c r="H24" s="79" t="s">
        <v>65</v>
      </c>
      <c r="I24" s="79"/>
      <c r="J24" s="1" t="s">
        <v>15</v>
      </c>
      <c r="K24" s="80">
        <f t="shared" si="1"/>
        <v>0.26</v>
      </c>
      <c r="L24" s="80">
        <f t="shared" si="2"/>
        <v>0.28000000000000003</v>
      </c>
      <c r="M24" s="80">
        <f t="shared" si="3"/>
        <v>0.28000000000000003</v>
      </c>
      <c r="N24" s="80">
        <f t="shared" si="4"/>
        <v>0.28000000000000003</v>
      </c>
      <c r="O24" s="80">
        <f t="shared" si="5"/>
        <v>0.28999999999999998</v>
      </c>
      <c r="P24" s="80">
        <f t="shared" si="26"/>
        <v>0.28000000000000003</v>
      </c>
      <c r="Q24" s="80">
        <f t="shared" si="6"/>
        <v>0.26</v>
      </c>
      <c r="R24" s="80">
        <f t="shared" si="7"/>
        <v>0.28000000000000003</v>
      </c>
      <c r="S24" s="80">
        <f t="shared" si="8"/>
        <v>0.28000000000000003</v>
      </c>
      <c r="T24" s="80">
        <f t="shared" si="9"/>
        <v>0.28000000000000003</v>
      </c>
      <c r="U24" s="80">
        <f t="shared" si="10"/>
        <v>0.28000000000000003</v>
      </c>
      <c r="V24" s="80">
        <f t="shared" si="11"/>
        <v>0.3</v>
      </c>
      <c r="W24" s="80">
        <f t="shared" si="12"/>
        <v>0.28000000000000003</v>
      </c>
      <c r="X24" s="80">
        <f t="shared" si="13"/>
        <v>0.28000000000000003</v>
      </c>
      <c r="Y24" s="80">
        <f t="shared" si="14"/>
        <v>0.26</v>
      </c>
      <c r="Z24" s="80">
        <f t="shared" si="15"/>
        <v>0.28000000000000003</v>
      </c>
      <c r="AA24" s="80">
        <f t="shared" si="16"/>
        <v>0.25</v>
      </c>
      <c r="AB24" s="80">
        <f t="shared" si="17"/>
        <v>0.28999999999999998</v>
      </c>
      <c r="AC24" s="80">
        <f t="shared" si="18"/>
        <v>0.28999999999999998</v>
      </c>
      <c r="AD24" s="80">
        <f t="shared" si="19"/>
        <v>0.31</v>
      </c>
      <c r="AE24" s="80">
        <f t="shared" si="20"/>
        <v>0.26</v>
      </c>
      <c r="AF24" s="80">
        <f t="shared" si="21"/>
        <v>0.28999999999999998</v>
      </c>
      <c r="AG24" s="80">
        <f t="shared" si="22"/>
        <v>0.25</v>
      </c>
      <c r="AH24" s="80">
        <f t="shared" si="23"/>
        <v>0.26</v>
      </c>
      <c r="AI24" s="80">
        <f t="shared" si="24"/>
        <v>0.28000000000000003</v>
      </c>
      <c r="AJ24" s="80">
        <f t="shared" si="25"/>
        <v>0.26</v>
      </c>
    </row>
    <row r="25" spans="1:36" ht="12.95" customHeight="1" x14ac:dyDescent="0.15">
      <c r="A25" s="79">
        <v>162</v>
      </c>
      <c r="B25" s="108" t="s">
        <v>68</v>
      </c>
      <c r="C25" s="108"/>
      <c r="D25" s="79">
        <v>14</v>
      </c>
      <c r="E25" s="79">
        <v>12</v>
      </c>
      <c r="F25" s="4">
        <f t="shared" si="0"/>
        <v>0.09</v>
      </c>
      <c r="G25" s="6"/>
      <c r="H25" s="79" t="s">
        <v>65</v>
      </c>
      <c r="I25" s="79"/>
      <c r="J25" s="1" t="s">
        <v>15</v>
      </c>
      <c r="K25" s="80">
        <f t="shared" si="1"/>
        <v>0.09</v>
      </c>
      <c r="L25" s="80">
        <f t="shared" si="2"/>
        <v>0.1</v>
      </c>
      <c r="M25" s="80">
        <f t="shared" si="3"/>
        <v>0.1</v>
      </c>
      <c r="N25" s="80">
        <f t="shared" si="4"/>
        <v>0.1</v>
      </c>
      <c r="O25" s="80">
        <f t="shared" si="5"/>
        <v>0.1</v>
      </c>
      <c r="P25" s="80">
        <f t="shared" si="26"/>
        <v>0.1</v>
      </c>
      <c r="Q25" s="80">
        <f t="shared" si="6"/>
        <v>0.09</v>
      </c>
      <c r="R25" s="80">
        <f t="shared" si="7"/>
        <v>0.1</v>
      </c>
      <c r="S25" s="80">
        <f t="shared" si="8"/>
        <v>0.1</v>
      </c>
      <c r="T25" s="80">
        <f t="shared" si="9"/>
        <v>0.1</v>
      </c>
      <c r="U25" s="80">
        <f t="shared" si="10"/>
        <v>0.1</v>
      </c>
      <c r="V25" s="80">
        <f t="shared" si="11"/>
        <v>0.1</v>
      </c>
      <c r="W25" s="80">
        <f t="shared" si="12"/>
        <v>0.1</v>
      </c>
      <c r="X25" s="80">
        <f t="shared" si="13"/>
        <v>0.1</v>
      </c>
      <c r="Y25" s="80">
        <f t="shared" si="14"/>
        <v>0.08</v>
      </c>
      <c r="Z25" s="80">
        <f t="shared" si="15"/>
        <v>0.1</v>
      </c>
      <c r="AA25" s="80">
        <f t="shared" si="16"/>
        <v>0.09</v>
      </c>
      <c r="AB25" s="80">
        <f t="shared" si="17"/>
        <v>0.09</v>
      </c>
      <c r="AC25" s="80">
        <f t="shared" si="18"/>
        <v>0.1</v>
      </c>
      <c r="AD25" s="80">
        <f t="shared" si="19"/>
        <v>0.12</v>
      </c>
      <c r="AE25" s="80">
        <f t="shared" si="20"/>
        <v>0.09</v>
      </c>
      <c r="AF25" s="80">
        <f t="shared" si="21"/>
        <v>0.09</v>
      </c>
      <c r="AG25" s="80">
        <f t="shared" si="22"/>
        <v>0.09</v>
      </c>
      <c r="AH25" s="80">
        <f t="shared" si="23"/>
        <v>0.09</v>
      </c>
      <c r="AI25" s="80">
        <f t="shared" si="24"/>
        <v>0.1</v>
      </c>
      <c r="AJ25" s="80">
        <f t="shared" si="25"/>
        <v>0.09</v>
      </c>
    </row>
    <row r="26" spans="1:36" ht="12.95" customHeight="1" x14ac:dyDescent="0.15">
      <c r="A26" s="79">
        <v>163</v>
      </c>
      <c r="B26" s="108" t="s">
        <v>68</v>
      </c>
      <c r="C26" s="108"/>
      <c r="D26" s="79">
        <v>18</v>
      </c>
      <c r="E26" s="79">
        <v>13</v>
      </c>
      <c r="F26" s="4">
        <f t="shared" si="0"/>
        <v>0.15</v>
      </c>
      <c r="G26" s="7"/>
      <c r="H26" s="79"/>
      <c r="I26" s="79"/>
      <c r="J26" s="1" t="s">
        <v>15</v>
      </c>
      <c r="K26" s="80">
        <f t="shared" si="1"/>
        <v>0.16</v>
      </c>
      <c r="L26" s="80">
        <f t="shared" si="2"/>
        <v>0.17</v>
      </c>
      <c r="M26" s="80">
        <f t="shared" si="3"/>
        <v>0.16</v>
      </c>
      <c r="N26" s="80">
        <f t="shared" si="4"/>
        <v>0.17</v>
      </c>
      <c r="O26" s="80">
        <f t="shared" si="5"/>
        <v>0.17</v>
      </c>
      <c r="P26" s="80">
        <f t="shared" si="26"/>
        <v>0.17</v>
      </c>
      <c r="Q26" s="80">
        <f t="shared" si="6"/>
        <v>0.16</v>
      </c>
      <c r="R26" s="80">
        <f t="shared" si="7"/>
        <v>0.17</v>
      </c>
      <c r="S26" s="80">
        <f t="shared" si="8"/>
        <v>0.17</v>
      </c>
      <c r="T26" s="80">
        <f t="shared" si="9"/>
        <v>0.16</v>
      </c>
      <c r="U26" s="80">
        <f t="shared" si="10"/>
        <v>0.17</v>
      </c>
      <c r="V26" s="80">
        <f t="shared" si="11"/>
        <v>0.18</v>
      </c>
      <c r="W26" s="80">
        <f t="shared" si="12"/>
        <v>0.17</v>
      </c>
      <c r="X26" s="80">
        <f t="shared" si="13"/>
        <v>0.17</v>
      </c>
      <c r="Y26" s="80">
        <f t="shared" si="14"/>
        <v>0.15</v>
      </c>
      <c r="Z26" s="80">
        <f t="shared" si="15"/>
        <v>0.17</v>
      </c>
      <c r="AA26" s="80">
        <f t="shared" si="16"/>
        <v>0.15</v>
      </c>
      <c r="AB26" s="80">
        <f t="shared" si="17"/>
        <v>0.17</v>
      </c>
      <c r="AC26" s="80">
        <f t="shared" si="18"/>
        <v>0.17</v>
      </c>
      <c r="AD26" s="80">
        <f t="shared" si="19"/>
        <v>0.19</v>
      </c>
      <c r="AE26" s="80">
        <f t="shared" si="20"/>
        <v>0.15</v>
      </c>
      <c r="AF26" s="80">
        <f t="shared" si="21"/>
        <v>0.17</v>
      </c>
      <c r="AG26" s="80">
        <f t="shared" si="22"/>
        <v>0.15</v>
      </c>
      <c r="AH26" s="80">
        <f t="shared" si="23"/>
        <v>0.15</v>
      </c>
      <c r="AI26" s="80">
        <f t="shared" si="24"/>
        <v>0.17</v>
      </c>
      <c r="AJ26" s="80">
        <f t="shared" si="25"/>
        <v>0.15</v>
      </c>
    </row>
    <row r="27" spans="1:36" ht="12.95" customHeight="1" x14ac:dyDescent="0.15">
      <c r="A27" s="79">
        <v>164</v>
      </c>
      <c r="B27" s="108" t="s">
        <v>61</v>
      </c>
      <c r="C27" s="108"/>
      <c r="D27" s="79">
        <v>10</v>
      </c>
      <c r="E27" s="79">
        <v>10</v>
      </c>
      <c r="F27" s="4">
        <f t="shared" si="0"/>
        <v>0.04</v>
      </c>
      <c r="G27" s="79"/>
      <c r="H27" s="79" t="s">
        <v>65</v>
      </c>
      <c r="I27" s="79"/>
      <c r="J27" s="1" t="s">
        <v>15</v>
      </c>
      <c r="K27" s="80">
        <f t="shared" si="1"/>
        <v>0.04</v>
      </c>
      <c r="L27" s="80">
        <f t="shared" si="2"/>
        <v>0.04</v>
      </c>
      <c r="M27" s="80">
        <f t="shared" si="3"/>
        <v>0.04</v>
      </c>
      <c r="N27" s="80">
        <f t="shared" si="4"/>
        <v>0.05</v>
      </c>
      <c r="O27" s="80">
        <f t="shared" si="5"/>
        <v>0.05</v>
      </c>
      <c r="P27" s="80">
        <f t="shared" si="26"/>
        <v>0.04</v>
      </c>
      <c r="Q27" s="80">
        <f t="shared" si="6"/>
        <v>0.04</v>
      </c>
      <c r="R27" s="80">
        <f t="shared" si="7"/>
        <v>0.04</v>
      </c>
      <c r="S27" s="80">
        <f t="shared" si="8"/>
        <v>0.04</v>
      </c>
      <c r="T27" s="80">
        <f t="shared" si="9"/>
        <v>0.04</v>
      </c>
      <c r="U27" s="80">
        <f t="shared" si="10"/>
        <v>0.04</v>
      </c>
      <c r="V27" s="80">
        <f t="shared" si="11"/>
        <v>0.04</v>
      </c>
      <c r="W27" s="80">
        <f t="shared" si="12"/>
        <v>0.04</v>
      </c>
      <c r="X27" s="80">
        <f t="shared" si="13"/>
        <v>0.04</v>
      </c>
      <c r="Y27" s="80">
        <f t="shared" si="14"/>
        <v>0.04</v>
      </c>
      <c r="Z27" s="80">
        <f t="shared" si="15"/>
        <v>0.04</v>
      </c>
      <c r="AA27" s="80">
        <f t="shared" si="16"/>
        <v>0.04</v>
      </c>
      <c r="AB27" s="80">
        <f t="shared" si="17"/>
        <v>0.04</v>
      </c>
      <c r="AC27" s="80">
        <f t="shared" si="18"/>
        <v>0.04</v>
      </c>
      <c r="AD27" s="80">
        <f t="shared" si="19"/>
        <v>0.06</v>
      </c>
      <c r="AE27" s="80">
        <f t="shared" si="20"/>
        <v>0.04</v>
      </c>
      <c r="AF27" s="80">
        <f t="shared" si="21"/>
        <v>0.04</v>
      </c>
      <c r="AG27" s="80">
        <f t="shared" si="22"/>
        <v>0.04</v>
      </c>
      <c r="AH27" s="80">
        <f t="shared" si="23"/>
        <v>0.04</v>
      </c>
      <c r="AI27" s="80">
        <f t="shared" si="24"/>
        <v>0.04</v>
      </c>
      <c r="AJ27" s="80">
        <f t="shared" si="25"/>
        <v>0.04</v>
      </c>
    </row>
    <row r="28" spans="1:36" ht="12.95" customHeight="1" x14ac:dyDescent="0.15">
      <c r="A28" s="79">
        <v>165</v>
      </c>
      <c r="B28" s="108" t="s">
        <v>86</v>
      </c>
      <c r="C28" s="108"/>
      <c r="D28" s="79">
        <v>10</v>
      </c>
      <c r="E28" s="79">
        <v>4</v>
      </c>
      <c r="F28" s="4">
        <f t="shared" si="0"/>
        <v>0.02</v>
      </c>
      <c r="G28" s="79"/>
      <c r="H28" s="79" t="s">
        <v>65</v>
      </c>
      <c r="I28" s="79"/>
      <c r="J28" s="1" t="s">
        <v>15</v>
      </c>
      <c r="K28" s="80">
        <f t="shared" si="1"/>
        <v>0.02</v>
      </c>
      <c r="L28" s="80">
        <f t="shared" si="2"/>
        <v>0.02</v>
      </c>
      <c r="M28" s="80">
        <f t="shared" si="3"/>
        <v>0.01</v>
      </c>
      <c r="N28" s="80">
        <f t="shared" si="4"/>
        <v>0.02</v>
      </c>
      <c r="O28" s="80">
        <f t="shared" si="5"/>
        <v>0.02</v>
      </c>
      <c r="P28" s="80">
        <f t="shared" si="26"/>
        <v>0.02</v>
      </c>
      <c r="Q28" s="80">
        <f t="shared" si="6"/>
        <v>0.02</v>
      </c>
      <c r="R28" s="80">
        <f t="shared" si="7"/>
        <v>0.02</v>
      </c>
      <c r="S28" s="80">
        <f t="shared" si="8"/>
        <v>0.02</v>
      </c>
      <c r="T28" s="80">
        <f t="shared" si="9"/>
        <v>0.01</v>
      </c>
      <c r="U28" s="80">
        <f t="shared" si="10"/>
        <v>0.02</v>
      </c>
      <c r="V28" s="80">
        <f t="shared" si="11"/>
        <v>0.02</v>
      </c>
      <c r="W28" s="80">
        <f t="shared" si="12"/>
        <v>0.02</v>
      </c>
      <c r="X28" s="80">
        <f t="shared" si="13"/>
        <v>0.02</v>
      </c>
      <c r="Y28" s="80">
        <f t="shared" si="14"/>
        <v>0.01</v>
      </c>
      <c r="Z28" s="80">
        <f t="shared" si="15"/>
        <v>0.02</v>
      </c>
      <c r="AA28" s="80">
        <f t="shared" si="16"/>
        <v>0.02</v>
      </c>
      <c r="AB28" s="80">
        <f t="shared" si="17"/>
        <v>0.02</v>
      </c>
      <c r="AC28" s="80">
        <f t="shared" si="18"/>
        <v>0.02</v>
      </c>
      <c r="AD28" s="80">
        <f t="shared" si="19"/>
        <v>0.02</v>
      </c>
      <c r="AE28" s="80">
        <f t="shared" si="20"/>
        <v>0.01</v>
      </c>
      <c r="AF28" s="80">
        <f t="shared" si="21"/>
        <v>0.02</v>
      </c>
      <c r="AG28" s="80">
        <f t="shared" si="22"/>
        <v>0.02</v>
      </c>
      <c r="AH28" s="80">
        <f t="shared" si="23"/>
        <v>0.02</v>
      </c>
      <c r="AI28" s="80">
        <f t="shared" si="24"/>
        <v>0.02</v>
      </c>
      <c r="AJ28" s="80">
        <f t="shared" si="25"/>
        <v>0.02</v>
      </c>
    </row>
    <row r="29" spans="1:36" ht="12.95" customHeight="1" x14ac:dyDescent="0.15">
      <c r="A29" s="79">
        <v>166</v>
      </c>
      <c r="B29" s="108" t="s">
        <v>68</v>
      </c>
      <c r="C29" s="108"/>
      <c r="D29" s="79">
        <v>12</v>
      </c>
      <c r="E29" s="79">
        <v>11</v>
      </c>
      <c r="F29" s="4">
        <f t="shared" si="0"/>
        <v>0.06</v>
      </c>
      <c r="G29" s="79"/>
      <c r="H29" s="79"/>
      <c r="I29" s="79"/>
      <c r="J29" s="1" t="s">
        <v>15</v>
      </c>
      <c r="K29" s="80">
        <f t="shared" si="1"/>
        <v>7.0000000000000007E-2</v>
      </c>
      <c r="L29" s="80">
        <f t="shared" si="2"/>
        <v>7.0000000000000007E-2</v>
      </c>
      <c r="M29" s="80">
        <f t="shared" si="3"/>
        <v>7.0000000000000007E-2</v>
      </c>
      <c r="N29" s="80">
        <f t="shared" si="4"/>
        <v>7.0000000000000007E-2</v>
      </c>
      <c r="O29" s="80">
        <f t="shared" si="5"/>
        <v>7.0000000000000007E-2</v>
      </c>
      <c r="P29" s="80">
        <f t="shared" si="26"/>
        <v>7.0000000000000007E-2</v>
      </c>
      <c r="Q29" s="80">
        <f t="shared" si="6"/>
        <v>0.06</v>
      </c>
      <c r="R29" s="80">
        <f t="shared" si="7"/>
        <v>7.0000000000000007E-2</v>
      </c>
      <c r="S29" s="80">
        <f t="shared" si="8"/>
        <v>7.0000000000000007E-2</v>
      </c>
      <c r="T29" s="80">
        <f t="shared" si="9"/>
        <v>7.0000000000000007E-2</v>
      </c>
      <c r="U29" s="80">
        <f t="shared" si="10"/>
        <v>7.0000000000000007E-2</v>
      </c>
      <c r="V29" s="80">
        <f t="shared" si="11"/>
        <v>7.0000000000000007E-2</v>
      </c>
      <c r="W29" s="80">
        <f t="shared" si="12"/>
        <v>7.0000000000000007E-2</v>
      </c>
      <c r="X29" s="80">
        <f t="shared" si="13"/>
        <v>7.0000000000000007E-2</v>
      </c>
      <c r="Y29" s="80">
        <f t="shared" si="14"/>
        <v>0.06</v>
      </c>
      <c r="Z29" s="80">
        <f t="shared" si="15"/>
        <v>7.0000000000000007E-2</v>
      </c>
      <c r="AA29" s="80">
        <f t="shared" si="16"/>
        <v>0.06</v>
      </c>
      <c r="AB29" s="80">
        <f t="shared" si="17"/>
        <v>0.06</v>
      </c>
      <c r="AC29" s="80">
        <f t="shared" si="18"/>
        <v>7.0000000000000007E-2</v>
      </c>
      <c r="AD29" s="80">
        <f t="shared" si="19"/>
        <v>0.08</v>
      </c>
      <c r="AE29" s="80">
        <f t="shared" si="20"/>
        <v>0.06</v>
      </c>
      <c r="AF29" s="80">
        <f t="shared" si="21"/>
        <v>0.06</v>
      </c>
      <c r="AG29" s="80">
        <f t="shared" si="22"/>
        <v>0.06</v>
      </c>
      <c r="AH29" s="80">
        <f t="shared" si="23"/>
        <v>0.06</v>
      </c>
      <c r="AI29" s="80">
        <f t="shared" si="24"/>
        <v>7.0000000000000007E-2</v>
      </c>
      <c r="AJ29" s="80">
        <f t="shared" si="25"/>
        <v>0.06</v>
      </c>
    </row>
    <row r="30" spans="1:36" ht="12.95" customHeight="1" x14ac:dyDescent="0.15">
      <c r="A30" s="79">
        <v>167</v>
      </c>
      <c r="B30" s="108" t="s">
        <v>84</v>
      </c>
      <c r="C30" s="108"/>
      <c r="D30" s="79">
        <v>10</v>
      </c>
      <c r="E30" s="79">
        <v>7</v>
      </c>
      <c r="F30" s="4">
        <f t="shared" si="0"/>
        <v>0.03</v>
      </c>
      <c r="G30" s="6"/>
      <c r="H30" s="79" t="s">
        <v>65</v>
      </c>
      <c r="I30" s="79"/>
      <c r="J30" s="1" t="s">
        <v>15</v>
      </c>
      <c r="K30" s="80">
        <f t="shared" si="1"/>
        <v>0.03</v>
      </c>
      <c r="L30" s="80">
        <f t="shared" si="2"/>
        <v>0.03</v>
      </c>
      <c r="M30" s="80">
        <f t="shared" si="3"/>
        <v>0.03</v>
      </c>
      <c r="N30" s="80">
        <f t="shared" si="4"/>
        <v>0.03</v>
      </c>
      <c r="O30" s="80">
        <f t="shared" si="5"/>
        <v>0.03</v>
      </c>
      <c r="P30" s="80">
        <f t="shared" si="26"/>
        <v>0.03</v>
      </c>
      <c r="Q30" s="80">
        <f t="shared" si="6"/>
        <v>0.03</v>
      </c>
      <c r="R30" s="80">
        <f t="shared" si="7"/>
        <v>0.03</v>
      </c>
      <c r="S30" s="80">
        <f t="shared" si="8"/>
        <v>0.03</v>
      </c>
      <c r="T30" s="80">
        <f t="shared" si="9"/>
        <v>0.03</v>
      </c>
      <c r="U30" s="80">
        <f t="shared" si="10"/>
        <v>0.03</v>
      </c>
      <c r="V30" s="80">
        <f t="shared" si="11"/>
        <v>0.03</v>
      </c>
      <c r="W30" s="80">
        <f t="shared" si="12"/>
        <v>0.03</v>
      </c>
      <c r="X30" s="80">
        <f t="shared" si="13"/>
        <v>0.03</v>
      </c>
      <c r="Y30" s="80">
        <f t="shared" si="14"/>
        <v>0.03</v>
      </c>
      <c r="Z30" s="80">
        <f t="shared" si="15"/>
        <v>0.03</v>
      </c>
      <c r="AA30" s="80">
        <f t="shared" si="16"/>
        <v>0.03</v>
      </c>
      <c r="AB30" s="80">
        <f t="shared" si="17"/>
        <v>0.03</v>
      </c>
      <c r="AC30" s="80">
        <f t="shared" si="18"/>
        <v>0.03</v>
      </c>
      <c r="AD30" s="80">
        <f t="shared" si="19"/>
        <v>0.04</v>
      </c>
      <c r="AE30" s="80">
        <f t="shared" si="20"/>
        <v>0.02</v>
      </c>
      <c r="AF30" s="80">
        <f t="shared" si="21"/>
        <v>0.03</v>
      </c>
      <c r="AG30" s="80">
        <f t="shared" si="22"/>
        <v>0.03</v>
      </c>
      <c r="AH30" s="80">
        <f t="shared" si="23"/>
        <v>0.03</v>
      </c>
      <c r="AI30" s="80">
        <f t="shared" si="24"/>
        <v>0.03</v>
      </c>
      <c r="AJ30" s="80">
        <f t="shared" si="25"/>
        <v>0.03</v>
      </c>
    </row>
    <row r="31" spans="1:36" ht="12.95" customHeight="1" x14ac:dyDescent="0.15">
      <c r="A31" s="79">
        <v>168</v>
      </c>
      <c r="B31" s="108" t="s">
        <v>61</v>
      </c>
      <c r="C31" s="108"/>
      <c r="D31" s="79">
        <v>8</v>
      </c>
      <c r="E31" s="79">
        <v>8</v>
      </c>
      <c r="F31" s="4">
        <f t="shared" si="0"/>
        <v>0.02</v>
      </c>
      <c r="G31" s="79"/>
      <c r="H31" s="79" t="s">
        <v>65</v>
      </c>
      <c r="I31" s="79"/>
      <c r="J31" s="1" t="s">
        <v>15</v>
      </c>
      <c r="K31" s="80">
        <f t="shared" si="1"/>
        <v>0.02</v>
      </c>
      <c r="L31" s="80">
        <f t="shared" si="2"/>
        <v>0.02</v>
      </c>
      <c r="M31" s="80">
        <f t="shared" si="3"/>
        <v>0.02</v>
      </c>
      <c r="N31" s="80">
        <f t="shared" si="4"/>
        <v>0.02</v>
      </c>
      <c r="O31" s="80">
        <f t="shared" si="5"/>
        <v>0.02</v>
      </c>
      <c r="P31" s="80">
        <f t="shared" si="26"/>
        <v>0.02</v>
      </c>
      <c r="Q31" s="80">
        <f t="shared" si="6"/>
        <v>0.02</v>
      </c>
      <c r="R31" s="80">
        <f t="shared" si="7"/>
        <v>0.02</v>
      </c>
      <c r="S31" s="80">
        <f t="shared" si="8"/>
        <v>0.02</v>
      </c>
      <c r="T31" s="80">
        <f t="shared" si="9"/>
        <v>0.02</v>
      </c>
      <c r="U31" s="80">
        <f t="shared" si="10"/>
        <v>0.02</v>
      </c>
      <c r="V31" s="80">
        <f t="shared" si="11"/>
        <v>0.02</v>
      </c>
      <c r="W31" s="80">
        <f t="shared" si="12"/>
        <v>0.02</v>
      </c>
      <c r="X31" s="80">
        <f t="shared" si="13"/>
        <v>0.02</v>
      </c>
      <c r="Y31" s="80">
        <f t="shared" si="14"/>
        <v>0.02</v>
      </c>
      <c r="Z31" s="80">
        <f t="shared" si="15"/>
        <v>0.02</v>
      </c>
      <c r="AA31" s="80">
        <f t="shared" si="16"/>
        <v>0.02</v>
      </c>
      <c r="AB31" s="80">
        <f t="shared" si="17"/>
        <v>0.02</v>
      </c>
      <c r="AC31" s="80">
        <f t="shared" si="18"/>
        <v>0.02</v>
      </c>
      <c r="AD31" s="80">
        <f t="shared" si="19"/>
        <v>0.03</v>
      </c>
      <c r="AE31" s="80">
        <f t="shared" si="20"/>
        <v>0.02</v>
      </c>
      <c r="AF31" s="80">
        <f t="shared" si="21"/>
        <v>0.02</v>
      </c>
      <c r="AG31" s="80">
        <f t="shared" si="22"/>
        <v>0.02</v>
      </c>
      <c r="AH31" s="80">
        <f t="shared" si="23"/>
        <v>0.02</v>
      </c>
      <c r="AI31" s="80">
        <f t="shared" si="24"/>
        <v>0.02</v>
      </c>
      <c r="AJ31" s="80">
        <f t="shared" si="25"/>
        <v>0.02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5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5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89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28</v>
      </c>
      <c r="D47" s="14">
        <f>COUNTIF(G4:G43,"*下層*")</f>
        <v>0</v>
      </c>
      <c r="E47" s="14">
        <f>COUNTA(A4:A43)</f>
        <v>28</v>
      </c>
      <c r="F47" s="10"/>
      <c r="G47" s="15">
        <f>C47*100</f>
        <v>2800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2.7499999999999996</v>
      </c>
      <c r="D50" s="16">
        <f>SUMIF(G4:G43,"*下層*",F4:F43)</f>
        <v>0</v>
      </c>
      <c r="E50" s="4">
        <f>SUM(F4:F43)</f>
        <v>2.7499999999999996</v>
      </c>
      <c r="F50" s="13"/>
      <c r="G50" s="17">
        <f>C50*100</f>
        <v>274.99999999999994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形状比＝71、Sr＝19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21</v>
      </c>
      <c r="D54" s="14">
        <f>COUNTIF(H4:H43,"▲")</f>
        <v>0</v>
      </c>
      <c r="E54" s="14">
        <f>COUNTA(H4:H43)</f>
        <v>21</v>
      </c>
      <c r="F54" s="10"/>
      <c r="G54" s="15">
        <f>C54*100</f>
        <v>2100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1.4300000000000002</v>
      </c>
      <c r="D57" s="16">
        <f>SUMIF(H4:H43,"▲",F4:F43)</f>
        <v>0</v>
      </c>
      <c r="E57" s="16">
        <f>SUM(C57:D57)</f>
        <v>1.4300000000000002</v>
      </c>
      <c r="F57" s="13"/>
      <c r="G57" s="19">
        <f>C57*100</f>
        <v>143.00000000000003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52</v>
      </c>
      <c r="D62" s="20" t="str">
        <f>IF(D47&gt;0,ROUND(D57/D50*100,1),"")</f>
        <v/>
      </c>
      <c r="E62" s="20">
        <f>ROUND(E57/E50*100,1)</f>
        <v>52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1.3199999999999994</v>
      </c>
      <c r="D69" s="16" t="str">
        <f>IF(D66&gt;0,D50-D57,"")</f>
        <v/>
      </c>
      <c r="E69" s="4">
        <f>SUM(C69:D69)</f>
        <v>1.3199999999999994</v>
      </c>
      <c r="F69" s="13"/>
      <c r="G69" s="17">
        <f>C69*100</f>
        <v>131.99999999999994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51" priority="16" stopIfTrue="1">
      <formula>AND(($H4="スギ"),(#REF!&lt;12))</formula>
    </cfRule>
  </conditionalFormatting>
  <conditionalFormatting sqref="L4:L43">
    <cfRule type="expression" dxfId="750" priority="15" stopIfTrue="1">
      <formula>AND(($H4="スギ"),(#REF!&lt;22),(#REF!&gt;=12))</formula>
    </cfRule>
  </conditionalFormatting>
  <conditionalFormatting sqref="M4:M43">
    <cfRule type="expression" dxfId="749" priority="14" stopIfTrue="1">
      <formula>AND(($H4="スギ"),(#REF!&lt;32),(#REF!&gt;=22))</formula>
    </cfRule>
  </conditionalFormatting>
  <conditionalFormatting sqref="N4:N43">
    <cfRule type="expression" dxfId="748" priority="13" stopIfTrue="1">
      <formula>AND(($H4="スギ"),(#REF!&lt;42),(#REF!&gt;=32))</formula>
    </cfRule>
  </conditionalFormatting>
  <conditionalFormatting sqref="U4:U43 Z4:AF43 AJ4:AJ43 O4:P43">
    <cfRule type="expression" dxfId="747" priority="12" stopIfTrue="1">
      <formula>AND(($H4="スギ"),(#REF!&gt;=42))</formula>
    </cfRule>
  </conditionalFormatting>
  <conditionalFormatting sqref="Q4:Q43 AA4:AA43">
    <cfRule type="expression" dxfId="746" priority="11" stopIfTrue="1">
      <formula>AND(($H4="ヒノキ"),(#REF!&lt;12))</formula>
    </cfRule>
  </conditionalFormatting>
  <conditionalFormatting sqref="R4:R43 AB4:AE43">
    <cfRule type="expression" dxfId="745" priority="10" stopIfTrue="1">
      <formula>AND(($H4="ヒノキ"),(#REF!&lt;22),(#REF!&gt;=12))</formula>
    </cfRule>
  </conditionalFormatting>
  <conditionalFormatting sqref="S4:S43">
    <cfRule type="expression" dxfId="744" priority="9" stopIfTrue="1">
      <formula>AND(($H4="ヒノキ"),(#REF!&lt;32),(#REF!&gt;=22))</formula>
    </cfRule>
  </conditionalFormatting>
  <conditionalFormatting sqref="T4:U43 Z4:AF43 AJ4:AJ43">
    <cfRule type="expression" dxfId="743" priority="8" stopIfTrue="1">
      <formula>AND(($H4="ヒノキ"),(#REF!&gt;=32))</formula>
    </cfRule>
  </conditionalFormatting>
  <conditionalFormatting sqref="V4:V43 AA4:AA43">
    <cfRule type="expression" dxfId="742" priority="7" stopIfTrue="1">
      <formula>AND(($H4="アカマツ"),(#REF!&lt;12))</formula>
    </cfRule>
  </conditionalFormatting>
  <conditionalFormatting sqref="W4:W43 AB4:AB43">
    <cfRule type="expression" dxfId="741" priority="6" stopIfTrue="1">
      <formula>AND(($H4="アカマツ"),(#REF!&lt;22),(#REF!&gt;=12))</formula>
    </cfRule>
  </conditionalFormatting>
  <conditionalFormatting sqref="X4:X43 AC4:AC43">
    <cfRule type="expression" dxfId="740" priority="5" stopIfTrue="1">
      <formula>AND(($H4="アカマツ"),(#REF!&lt;42),(#REF!&gt;=22))</formula>
    </cfRule>
  </conditionalFormatting>
  <conditionalFormatting sqref="Y4:AF43 AJ4:AJ43">
    <cfRule type="expression" dxfId="739" priority="4" stopIfTrue="1">
      <formula>AND(($H4="アカマツ"),(#REF!&gt;=42))</formula>
    </cfRule>
  </conditionalFormatting>
  <conditionalFormatting sqref="AG4:AG43">
    <cfRule type="expression" dxfId="738" priority="3" stopIfTrue="1">
      <formula>AND(($H4&lt;&gt;"スギ"),($H4&lt;&gt;"ヒノキ"),($H4&lt;&gt;"アカマツ"),(#REF!&lt;12))</formula>
    </cfRule>
  </conditionalFormatting>
  <conditionalFormatting sqref="AH4:AH43">
    <cfRule type="expression" dxfId="7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J120"/>
  <sheetViews>
    <sheetView showGridLines="0" view="pageBreakPreview" zoomScaleNormal="85" zoomScaleSheetLayoutView="100" workbookViewId="0">
      <selection activeCell="I4" sqref="I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9" t="s">
        <v>246</v>
      </c>
      <c r="B2" s="109"/>
      <c r="C2" s="109"/>
      <c r="D2" s="109"/>
      <c r="E2" s="109"/>
      <c r="F2" s="109"/>
      <c r="G2" s="109"/>
      <c r="H2" s="110" t="s">
        <v>90</v>
      </c>
      <c r="I2" s="110"/>
      <c r="K2" s="111" t="s">
        <v>1</v>
      </c>
      <c r="L2" s="112"/>
      <c r="M2" s="112"/>
      <c r="N2" s="112"/>
      <c r="O2" s="112"/>
      <c r="P2" s="113"/>
      <c r="Q2" s="111" t="s">
        <v>2</v>
      </c>
      <c r="R2" s="112"/>
      <c r="S2" s="112"/>
      <c r="T2" s="112"/>
      <c r="U2" s="113"/>
      <c r="V2" s="111" t="s">
        <v>3</v>
      </c>
      <c r="W2" s="112"/>
      <c r="X2" s="112"/>
      <c r="Y2" s="112"/>
      <c r="Z2" s="113"/>
      <c r="AA2" s="111" t="s">
        <v>4</v>
      </c>
      <c r="AB2" s="112"/>
      <c r="AC2" s="112"/>
      <c r="AD2" s="112"/>
      <c r="AE2" s="112"/>
      <c r="AF2" s="113"/>
      <c r="AG2" s="114" t="s">
        <v>5</v>
      </c>
      <c r="AH2" s="114"/>
      <c r="AI2" s="114"/>
      <c r="AJ2" s="114"/>
    </row>
    <row r="3" spans="1:36" ht="46.5" customHeight="1" x14ac:dyDescent="0.15">
      <c r="A3" s="81" t="s">
        <v>6</v>
      </c>
      <c r="B3" s="115" t="s">
        <v>7</v>
      </c>
      <c r="C3" s="115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0">
        <v>0</v>
      </c>
      <c r="L3" s="80">
        <v>12</v>
      </c>
      <c r="M3" s="80">
        <v>22</v>
      </c>
      <c r="N3" s="80">
        <v>32</v>
      </c>
      <c r="O3" s="80">
        <v>42</v>
      </c>
      <c r="P3" s="80" t="s">
        <v>14</v>
      </c>
      <c r="Q3" s="80">
        <v>0</v>
      </c>
      <c r="R3" s="80">
        <v>12</v>
      </c>
      <c r="S3" s="80">
        <v>22</v>
      </c>
      <c r="T3" s="80">
        <v>32</v>
      </c>
      <c r="U3" s="80" t="s">
        <v>14</v>
      </c>
      <c r="V3" s="80">
        <v>0</v>
      </c>
      <c r="W3" s="80">
        <v>12</v>
      </c>
      <c r="X3" s="80">
        <v>22</v>
      </c>
      <c r="Y3" s="80">
        <v>42</v>
      </c>
      <c r="Z3" s="80" t="s">
        <v>14</v>
      </c>
      <c r="AA3" s="80">
        <v>0</v>
      </c>
      <c r="AB3" s="80">
        <v>12</v>
      </c>
      <c r="AC3" s="80">
        <v>22</v>
      </c>
      <c r="AD3" s="80">
        <v>32</v>
      </c>
      <c r="AE3" s="80">
        <v>42</v>
      </c>
      <c r="AF3" s="80" t="s">
        <v>14</v>
      </c>
      <c r="AG3" s="80">
        <v>0</v>
      </c>
      <c r="AH3" s="80">
        <v>12</v>
      </c>
      <c r="AI3" s="80">
        <v>42</v>
      </c>
      <c r="AJ3" s="80" t="s">
        <v>14</v>
      </c>
    </row>
    <row r="4" spans="1:36" ht="12.95" customHeight="1" x14ac:dyDescent="0.15">
      <c r="A4" s="79">
        <v>361</v>
      </c>
      <c r="B4" s="108" t="s">
        <v>59</v>
      </c>
      <c r="C4" s="108"/>
      <c r="D4" s="79">
        <v>22</v>
      </c>
      <c r="E4" s="79">
        <v>13</v>
      </c>
      <c r="F4" s="4">
        <f t="shared" ref="F4:F43" si="0">IF(D4&gt;0,IF(B4="スギ",P4,IF(B4="ヒノキ",U4,IF(B4="アカマツ",Z4,IF(B4="カラマツ",AF4,AJ4)))),"")</f>
        <v>0.23</v>
      </c>
      <c r="G4" s="5"/>
      <c r="H4" s="79"/>
      <c r="I4" s="92" t="s">
        <v>283</v>
      </c>
      <c r="J4" s="1" t="s">
        <v>15</v>
      </c>
      <c r="K4" s="80">
        <f t="shared" ref="K4:K43" si="1">IF(ROUND(10^(-5+0.8769+1.7454*LOG(D4)+1.014*LOG(E4)),2)&gt;=0.01,ROUND(10^(-5+0.8769+1.7454*LOG(D4)+1.014*LOG(E4)),2),ROUND(10^(-5+0.8769+1.7454*LOG(D4)+1.014*LOG(E4)),3))</f>
        <v>0.22</v>
      </c>
      <c r="L4" s="80">
        <f t="shared" ref="L4:L43" si="2">ROUND(10^(-5+0.73504+1.83346*LOG(D4)+1.06569*LOG(E4)),2)</f>
        <v>0.24</v>
      </c>
      <c r="M4" s="80">
        <f t="shared" ref="M4:M43" si="3">ROUND(10^(-5+0.71514+1.74357*LOG(D4)+1.17719*LOG(E4)),2)</f>
        <v>0.23</v>
      </c>
      <c r="N4" s="80">
        <f t="shared" ref="N4:N43" si="4">ROUND(10^(-5+0.82956+1.76381*LOG(D4)+1.06412*LOG(E4)),2)</f>
        <v>0.24</v>
      </c>
      <c r="O4" s="80">
        <f t="shared" ref="O4:O43" si="5">ROUND(10^(-5+0.88226+1.79204*LOG(D4)+0.99303*LOG(E4)),2)</f>
        <v>0.25</v>
      </c>
      <c r="P4" s="80">
        <f>HLOOKUP($D4,K$3:O$43,MATCH($A4,$A$3:$A$43,0),1)</f>
        <v>0.23</v>
      </c>
      <c r="Q4" s="80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80">
        <f t="shared" ref="R4:R43" si="7">ROUND(10^(1.905709*LOG(D4)+1.011385*LOG(E4)-4.293729),2)</f>
        <v>0.25</v>
      </c>
      <c r="S4" s="80">
        <f t="shared" ref="S4:S43" si="8">ROUND(10^(1.771888*LOG(D4)+1.138415*LOG(E4)-4.271259),2)</f>
        <v>0.24</v>
      </c>
      <c r="T4" s="80">
        <f t="shared" ref="T4:T43" si="9">ROUND(10^(1.671519*LOG(D4)+1.363617*LOG(E4)-4.404407),2)</f>
        <v>0.23</v>
      </c>
      <c r="U4" s="80">
        <f t="shared" ref="U4:U43" si="10">HLOOKUP($D4,Q$3:T$43,MATCH($A4,$A$3:$A$43,0),1)</f>
        <v>0.24</v>
      </c>
      <c r="V4" s="80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80">
        <f t="shared" ref="W4:W43" si="12">ROUND(10^(-4.155639+1.847898*LOG(D4)+0.951955*LOG(E4)),2)</f>
        <v>0.24</v>
      </c>
      <c r="X4" s="80">
        <f t="shared" ref="X4:X43" si="13">ROUND(10^(-4.194535+1.804172*LOG(D4)+1.034248*LOG(E4)),2)</f>
        <v>0.24</v>
      </c>
      <c r="Y4" s="80">
        <f t="shared" ref="Y4:Y43" si="14">ROUND(10^(-4.42347+2.006485*LOG(D4)+0.967757*LOG(E4)),2)</f>
        <v>0.22</v>
      </c>
      <c r="Z4" s="80">
        <f t="shared" ref="Z4:Z43" si="15">HLOOKUP($D4,V$3:Y$43,MATCH($A4,$A$3:$A$43,0),1)</f>
        <v>0.24</v>
      </c>
      <c r="AA4" s="80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80">
        <f t="shared" ref="AB4:AB43" si="17">ROUND(10^(1.979213*LOG(D4)+0.998347*LOG(E4)-4.369281),2)</f>
        <v>0.25</v>
      </c>
      <c r="AC4" s="80">
        <f t="shared" ref="AC4:AC43" si="18">ROUND(10^(1.904401*LOG(D4)+1.062478*LOG(E4)-4.348104),2)</f>
        <v>0.25</v>
      </c>
      <c r="AD4" s="80">
        <f t="shared" ref="AD4:AD43" si="19">ROUND(10^(1.640825*LOG(D4)+1.080387*LOG(E4)-3.976731),2)</f>
        <v>0.27</v>
      </c>
      <c r="AE4" s="80">
        <f t="shared" ref="AE4:AE43" si="20">ROUND(10^(1.90887*LOG(D4)+1.088002*LOG(E4)-4.431495),2)</f>
        <v>0.22</v>
      </c>
      <c r="AF4" s="80">
        <f t="shared" ref="AF4:AF43" si="21">HLOOKUP($D4,AA$3:AE$43,MATCH($A4,$A$3:$A$43,0),1)</f>
        <v>0.25</v>
      </c>
      <c r="AG4" s="80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80">
        <f t="shared" ref="AH4:AH43" si="23">ROUND(10^(1.93813902*LOG(D4)+0.96697002*LOG(E4)-4.32216295),2)</f>
        <v>0.23</v>
      </c>
      <c r="AI4" s="80">
        <f t="shared" ref="AI4:AI43" si="24">ROUND(10^(1.82464098*LOG(D4)+0.97625989*LOG(E4)-4.15096808),2)</f>
        <v>0.24</v>
      </c>
      <c r="AJ4" s="80">
        <f t="shared" ref="AJ4:AJ43" si="25">HLOOKUP($D4,AG$3:AI$43,MATCH($A4,$A$3:$A$43,0),1)</f>
        <v>0.23</v>
      </c>
    </row>
    <row r="5" spans="1:36" ht="12.95" customHeight="1" x14ac:dyDescent="0.15">
      <c r="A5" s="79">
        <v>362</v>
      </c>
      <c r="B5" s="108" t="s">
        <v>68</v>
      </c>
      <c r="C5" s="108"/>
      <c r="D5" s="79">
        <v>22</v>
      </c>
      <c r="E5" s="79">
        <v>12</v>
      </c>
      <c r="F5" s="4">
        <f t="shared" si="0"/>
        <v>0.21</v>
      </c>
      <c r="G5" s="5"/>
      <c r="H5" s="79"/>
      <c r="I5" s="79"/>
      <c r="J5" s="1" t="s">
        <v>15</v>
      </c>
      <c r="K5" s="80">
        <f t="shared" si="1"/>
        <v>0.21</v>
      </c>
      <c r="L5" s="80">
        <f t="shared" si="2"/>
        <v>0.22</v>
      </c>
      <c r="M5" s="80">
        <f t="shared" si="3"/>
        <v>0.21</v>
      </c>
      <c r="N5" s="80">
        <f t="shared" si="4"/>
        <v>0.22</v>
      </c>
      <c r="O5" s="80">
        <f t="shared" si="5"/>
        <v>0.23</v>
      </c>
      <c r="P5" s="80">
        <f t="shared" ref="P5:P43" si="26">HLOOKUP($D5,K$3:O$43,MATCH(A5,$A$3:$A$43,0),1)</f>
        <v>0.21</v>
      </c>
      <c r="Q5" s="80">
        <f t="shared" si="6"/>
        <v>0.21</v>
      </c>
      <c r="R5" s="80">
        <f t="shared" si="7"/>
        <v>0.23</v>
      </c>
      <c r="S5" s="80">
        <f t="shared" si="8"/>
        <v>0.22</v>
      </c>
      <c r="T5" s="80">
        <f t="shared" si="9"/>
        <v>0.2</v>
      </c>
      <c r="U5" s="80">
        <f t="shared" si="10"/>
        <v>0.22</v>
      </c>
      <c r="V5" s="80">
        <f t="shared" si="11"/>
        <v>0.24</v>
      </c>
      <c r="W5" s="80">
        <f t="shared" si="12"/>
        <v>0.23</v>
      </c>
      <c r="X5" s="80">
        <f t="shared" si="13"/>
        <v>0.22</v>
      </c>
      <c r="Y5" s="80">
        <f t="shared" si="14"/>
        <v>0.21</v>
      </c>
      <c r="Z5" s="80">
        <f t="shared" si="15"/>
        <v>0.22</v>
      </c>
      <c r="AA5" s="80">
        <f t="shared" si="16"/>
        <v>0.2</v>
      </c>
      <c r="AB5" s="80">
        <f t="shared" si="17"/>
        <v>0.23</v>
      </c>
      <c r="AC5" s="80">
        <f t="shared" si="18"/>
        <v>0.23</v>
      </c>
      <c r="AD5" s="80">
        <f t="shared" si="19"/>
        <v>0.25</v>
      </c>
      <c r="AE5" s="80">
        <f t="shared" si="20"/>
        <v>0.2</v>
      </c>
      <c r="AF5" s="80">
        <f t="shared" si="21"/>
        <v>0.23</v>
      </c>
      <c r="AG5" s="80">
        <f t="shared" si="22"/>
        <v>0.21</v>
      </c>
      <c r="AH5" s="80">
        <f t="shared" si="23"/>
        <v>0.21</v>
      </c>
      <c r="AI5" s="80">
        <f t="shared" si="24"/>
        <v>0.22</v>
      </c>
      <c r="AJ5" s="80">
        <f t="shared" si="25"/>
        <v>0.21</v>
      </c>
    </row>
    <row r="6" spans="1:36" ht="12.95" customHeight="1" x14ac:dyDescent="0.15">
      <c r="A6" s="79">
        <v>363</v>
      </c>
      <c r="B6" s="108" t="s">
        <v>91</v>
      </c>
      <c r="C6" s="108"/>
      <c r="D6" s="79">
        <v>10</v>
      </c>
      <c r="E6" s="79">
        <v>10</v>
      </c>
      <c r="F6" s="4">
        <f t="shared" si="0"/>
        <v>0.04</v>
      </c>
      <c r="G6" s="79"/>
      <c r="H6" s="79" t="s">
        <v>65</v>
      </c>
      <c r="I6" s="79"/>
      <c r="J6" s="1" t="s">
        <v>15</v>
      </c>
      <c r="K6" s="80">
        <f t="shared" si="1"/>
        <v>0.04</v>
      </c>
      <c r="L6" s="80">
        <f t="shared" si="2"/>
        <v>0.04</v>
      </c>
      <c r="M6" s="80">
        <f t="shared" si="3"/>
        <v>0.04</v>
      </c>
      <c r="N6" s="80">
        <f t="shared" si="4"/>
        <v>0.05</v>
      </c>
      <c r="O6" s="80">
        <f t="shared" si="5"/>
        <v>0.05</v>
      </c>
      <c r="P6" s="80">
        <f t="shared" si="26"/>
        <v>0.04</v>
      </c>
      <c r="Q6" s="80">
        <f t="shared" si="6"/>
        <v>0.04</v>
      </c>
      <c r="R6" s="80">
        <f t="shared" si="7"/>
        <v>0.04</v>
      </c>
      <c r="S6" s="80">
        <f t="shared" si="8"/>
        <v>0.04</v>
      </c>
      <c r="T6" s="80">
        <f t="shared" si="9"/>
        <v>0.04</v>
      </c>
      <c r="U6" s="80">
        <f t="shared" si="10"/>
        <v>0.04</v>
      </c>
      <c r="V6" s="80">
        <f t="shared" si="11"/>
        <v>0.04</v>
      </c>
      <c r="W6" s="80">
        <f t="shared" si="12"/>
        <v>0.04</v>
      </c>
      <c r="X6" s="80">
        <f t="shared" si="13"/>
        <v>0.04</v>
      </c>
      <c r="Y6" s="80">
        <f t="shared" si="14"/>
        <v>0.04</v>
      </c>
      <c r="Z6" s="80">
        <f t="shared" si="15"/>
        <v>0.04</v>
      </c>
      <c r="AA6" s="80">
        <f t="shared" si="16"/>
        <v>0.04</v>
      </c>
      <c r="AB6" s="80">
        <f t="shared" si="17"/>
        <v>0.04</v>
      </c>
      <c r="AC6" s="80">
        <f t="shared" si="18"/>
        <v>0.04</v>
      </c>
      <c r="AD6" s="80">
        <f t="shared" si="19"/>
        <v>0.06</v>
      </c>
      <c r="AE6" s="80">
        <f t="shared" si="20"/>
        <v>0.04</v>
      </c>
      <c r="AF6" s="80">
        <f t="shared" si="21"/>
        <v>0.04</v>
      </c>
      <c r="AG6" s="80">
        <f t="shared" si="22"/>
        <v>0.04</v>
      </c>
      <c r="AH6" s="80">
        <f t="shared" si="23"/>
        <v>0.04</v>
      </c>
      <c r="AI6" s="80">
        <f t="shared" si="24"/>
        <v>0.04</v>
      </c>
      <c r="AJ6" s="80">
        <f t="shared" si="25"/>
        <v>0.04</v>
      </c>
    </row>
    <row r="7" spans="1:36" ht="12.95" customHeight="1" x14ac:dyDescent="0.15">
      <c r="A7" s="79">
        <v>364</v>
      </c>
      <c r="B7" s="108" t="s">
        <v>61</v>
      </c>
      <c r="C7" s="108"/>
      <c r="D7" s="79">
        <v>8</v>
      </c>
      <c r="E7" s="79">
        <v>8</v>
      </c>
      <c r="F7" s="4">
        <f t="shared" si="0"/>
        <v>0.02</v>
      </c>
      <c r="G7" s="5"/>
      <c r="H7" s="79" t="s">
        <v>65</v>
      </c>
      <c r="I7" s="79"/>
      <c r="J7" s="1" t="s">
        <v>15</v>
      </c>
      <c r="K7" s="80">
        <f t="shared" si="1"/>
        <v>0.02</v>
      </c>
      <c r="L7" s="80">
        <f t="shared" si="2"/>
        <v>0.02</v>
      </c>
      <c r="M7" s="80">
        <f t="shared" si="3"/>
        <v>0.02</v>
      </c>
      <c r="N7" s="80">
        <f t="shared" si="4"/>
        <v>0.02</v>
      </c>
      <c r="O7" s="80">
        <f t="shared" si="5"/>
        <v>0.02</v>
      </c>
      <c r="P7" s="80">
        <f t="shared" si="26"/>
        <v>0.02</v>
      </c>
      <c r="Q7" s="80">
        <f t="shared" si="6"/>
        <v>0.02</v>
      </c>
      <c r="R7" s="80">
        <f t="shared" si="7"/>
        <v>0.02</v>
      </c>
      <c r="S7" s="80">
        <f t="shared" si="8"/>
        <v>0.02</v>
      </c>
      <c r="T7" s="80">
        <f t="shared" si="9"/>
        <v>0.02</v>
      </c>
      <c r="U7" s="80">
        <f t="shared" si="10"/>
        <v>0.02</v>
      </c>
      <c r="V7" s="80">
        <f t="shared" si="11"/>
        <v>0.02</v>
      </c>
      <c r="W7" s="80">
        <f t="shared" si="12"/>
        <v>0.02</v>
      </c>
      <c r="X7" s="80">
        <f t="shared" si="13"/>
        <v>0.02</v>
      </c>
      <c r="Y7" s="80">
        <f t="shared" si="14"/>
        <v>0.02</v>
      </c>
      <c r="Z7" s="80">
        <f t="shared" si="15"/>
        <v>0.02</v>
      </c>
      <c r="AA7" s="80">
        <f t="shared" si="16"/>
        <v>0.02</v>
      </c>
      <c r="AB7" s="80">
        <f t="shared" si="17"/>
        <v>0.02</v>
      </c>
      <c r="AC7" s="80">
        <f t="shared" si="18"/>
        <v>0.02</v>
      </c>
      <c r="AD7" s="80">
        <f t="shared" si="19"/>
        <v>0.03</v>
      </c>
      <c r="AE7" s="80">
        <f t="shared" si="20"/>
        <v>0.02</v>
      </c>
      <c r="AF7" s="80">
        <f t="shared" si="21"/>
        <v>0.02</v>
      </c>
      <c r="AG7" s="80">
        <f t="shared" si="22"/>
        <v>0.02</v>
      </c>
      <c r="AH7" s="80">
        <f t="shared" si="23"/>
        <v>0.02</v>
      </c>
      <c r="AI7" s="80">
        <f t="shared" si="24"/>
        <v>0.02</v>
      </c>
      <c r="AJ7" s="80">
        <f t="shared" si="25"/>
        <v>0.02</v>
      </c>
    </row>
    <row r="8" spans="1:36" ht="12.95" customHeight="1" x14ac:dyDescent="0.15">
      <c r="A8" s="79">
        <v>365</v>
      </c>
      <c r="B8" s="108" t="s">
        <v>63</v>
      </c>
      <c r="C8" s="108"/>
      <c r="D8" s="79">
        <v>8</v>
      </c>
      <c r="E8" s="79">
        <v>7</v>
      </c>
      <c r="F8" s="4">
        <f t="shared" si="0"/>
        <v>0.02</v>
      </c>
      <c r="G8" s="5"/>
      <c r="H8" s="79" t="s">
        <v>65</v>
      </c>
      <c r="I8" s="79"/>
      <c r="J8" s="1" t="s">
        <v>15</v>
      </c>
      <c r="K8" s="80">
        <f t="shared" si="1"/>
        <v>0.02</v>
      </c>
      <c r="L8" s="80">
        <f t="shared" si="2"/>
        <v>0.02</v>
      </c>
      <c r="M8" s="80">
        <f t="shared" si="3"/>
        <v>0.02</v>
      </c>
      <c r="N8" s="80">
        <f t="shared" si="4"/>
        <v>0.02</v>
      </c>
      <c r="O8" s="80">
        <f t="shared" si="5"/>
        <v>0.02</v>
      </c>
      <c r="P8" s="80">
        <f t="shared" si="26"/>
        <v>0.02</v>
      </c>
      <c r="Q8" s="80">
        <f t="shared" si="6"/>
        <v>0.02</v>
      </c>
      <c r="R8" s="80">
        <f t="shared" si="7"/>
        <v>0.02</v>
      </c>
      <c r="S8" s="80">
        <f t="shared" si="8"/>
        <v>0.02</v>
      </c>
      <c r="T8" s="80">
        <f t="shared" si="9"/>
        <v>0.02</v>
      </c>
      <c r="U8" s="80">
        <f t="shared" si="10"/>
        <v>0.02</v>
      </c>
      <c r="V8" s="80">
        <f t="shared" si="11"/>
        <v>0.02</v>
      </c>
      <c r="W8" s="80">
        <f t="shared" si="12"/>
        <v>0.02</v>
      </c>
      <c r="X8" s="80">
        <f t="shared" si="13"/>
        <v>0.02</v>
      </c>
      <c r="Y8" s="80">
        <f t="shared" si="14"/>
        <v>0.02</v>
      </c>
      <c r="Z8" s="80">
        <f t="shared" si="15"/>
        <v>0.02</v>
      </c>
      <c r="AA8" s="80">
        <f t="shared" si="16"/>
        <v>0.02</v>
      </c>
      <c r="AB8" s="80">
        <f t="shared" si="17"/>
        <v>0.02</v>
      </c>
      <c r="AC8" s="80">
        <f t="shared" si="18"/>
        <v>0.02</v>
      </c>
      <c r="AD8" s="80">
        <f t="shared" si="19"/>
        <v>0.03</v>
      </c>
      <c r="AE8" s="80">
        <f t="shared" si="20"/>
        <v>0.02</v>
      </c>
      <c r="AF8" s="80">
        <f t="shared" si="21"/>
        <v>0.02</v>
      </c>
      <c r="AG8" s="80">
        <f t="shared" si="22"/>
        <v>0.02</v>
      </c>
      <c r="AH8" s="80">
        <f t="shared" si="23"/>
        <v>0.02</v>
      </c>
      <c r="AI8" s="80">
        <f t="shared" si="24"/>
        <v>0.02</v>
      </c>
      <c r="AJ8" s="80">
        <f t="shared" si="25"/>
        <v>0.02</v>
      </c>
    </row>
    <row r="9" spans="1:36" ht="12.95" customHeight="1" x14ac:dyDescent="0.15">
      <c r="A9" s="79">
        <v>366</v>
      </c>
      <c r="B9" s="108" t="s">
        <v>68</v>
      </c>
      <c r="C9" s="108"/>
      <c r="D9" s="79">
        <v>16</v>
      </c>
      <c r="E9" s="79">
        <v>12</v>
      </c>
      <c r="F9" s="4">
        <f t="shared" si="0"/>
        <v>0.11</v>
      </c>
      <c r="G9" s="5"/>
      <c r="H9" s="79"/>
      <c r="I9" s="79"/>
      <c r="J9" s="1" t="s">
        <v>15</v>
      </c>
      <c r="K9" s="80">
        <f t="shared" si="1"/>
        <v>0.12</v>
      </c>
      <c r="L9" s="80">
        <f t="shared" si="2"/>
        <v>0.12</v>
      </c>
      <c r="M9" s="80">
        <f t="shared" si="3"/>
        <v>0.12</v>
      </c>
      <c r="N9" s="80">
        <f t="shared" si="4"/>
        <v>0.13</v>
      </c>
      <c r="O9" s="80">
        <f t="shared" si="5"/>
        <v>0.13</v>
      </c>
      <c r="P9" s="80">
        <f t="shared" si="26"/>
        <v>0.12</v>
      </c>
      <c r="Q9" s="80">
        <f t="shared" si="6"/>
        <v>0.12</v>
      </c>
      <c r="R9" s="80">
        <f t="shared" si="7"/>
        <v>0.12</v>
      </c>
      <c r="S9" s="80">
        <f t="shared" si="8"/>
        <v>0.12</v>
      </c>
      <c r="T9" s="80">
        <f t="shared" si="9"/>
        <v>0.12</v>
      </c>
      <c r="U9" s="80">
        <f t="shared" si="10"/>
        <v>0.12</v>
      </c>
      <c r="V9" s="80">
        <f t="shared" si="11"/>
        <v>0.13</v>
      </c>
      <c r="W9" s="80">
        <f t="shared" si="12"/>
        <v>0.12</v>
      </c>
      <c r="X9" s="80">
        <f t="shared" si="13"/>
        <v>0.12</v>
      </c>
      <c r="Y9" s="80">
        <f t="shared" si="14"/>
        <v>0.11</v>
      </c>
      <c r="Z9" s="80">
        <f t="shared" si="15"/>
        <v>0.12</v>
      </c>
      <c r="AA9" s="80">
        <f t="shared" si="16"/>
        <v>0.11</v>
      </c>
      <c r="AB9" s="80">
        <f t="shared" si="17"/>
        <v>0.12</v>
      </c>
      <c r="AC9" s="80">
        <f t="shared" si="18"/>
        <v>0.12</v>
      </c>
      <c r="AD9" s="80">
        <f t="shared" si="19"/>
        <v>0.15</v>
      </c>
      <c r="AE9" s="80">
        <f t="shared" si="20"/>
        <v>0.11</v>
      </c>
      <c r="AF9" s="80">
        <f t="shared" si="21"/>
        <v>0.12</v>
      </c>
      <c r="AG9" s="80">
        <f t="shared" si="22"/>
        <v>0.11</v>
      </c>
      <c r="AH9" s="80">
        <f t="shared" si="23"/>
        <v>0.11</v>
      </c>
      <c r="AI9" s="80">
        <f t="shared" si="24"/>
        <v>0.13</v>
      </c>
      <c r="AJ9" s="80">
        <f t="shared" si="25"/>
        <v>0.11</v>
      </c>
    </row>
    <row r="10" spans="1:36" ht="12.95" customHeight="1" x14ac:dyDescent="0.15">
      <c r="A10" s="79">
        <v>367</v>
      </c>
      <c r="B10" s="108" t="s">
        <v>68</v>
      </c>
      <c r="C10" s="108"/>
      <c r="D10" s="79">
        <v>18</v>
      </c>
      <c r="E10" s="79">
        <v>13</v>
      </c>
      <c r="F10" s="4">
        <f t="shared" si="0"/>
        <v>0.15</v>
      </c>
      <c r="G10" s="79"/>
      <c r="H10" s="79"/>
      <c r="I10" s="79"/>
      <c r="J10" s="1" t="s">
        <v>15</v>
      </c>
      <c r="K10" s="80">
        <f t="shared" si="1"/>
        <v>0.16</v>
      </c>
      <c r="L10" s="80">
        <f t="shared" si="2"/>
        <v>0.17</v>
      </c>
      <c r="M10" s="80">
        <f t="shared" si="3"/>
        <v>0.16</v>
      </c>
      <c r="N10" s="80">
        <f t="shared" si="4"/>
        <v>0.17</v>
      </c>
      <c r="O10" s="80">
        <f t="shared" si="5"/>
        <v>0.17</v>
      </c>
      <c r="P10" s="80">
        <f t="shared" si="26"/>
        <v>0.17</v>
      </c>
      <c r="Q10" s="80">
        <f t="shared" si="6"/>
        <v>0.16</v>
      </c>
      <c r="R10" s="80">
        <f t="shared" si="7"/>
        <v>0.17</v>
      </c>
      <c r="S10" s="80">
        <f t="shared" si="8"/>
        <v>0.17</v>
      </c>
      <c r="T10" s="80">
        <f t="shared" si="9"/>
        <v>0.16</v>
      </c>
      <c r="U10" s="80">
        <f t="shared" si="10"/>
        <v>0.17</v>
      </c>
      <c r="V10" s="80">
        <f t="shared" si="11"/>
        <v>0.18</v>
      </c>
      <c r="W10" s="80">
        <f t="shared" si="12"/>
        <v>0.17</v>
      </c>
      <c r="X10" s="80">
        <f t="shared" si="13"/>
        <v>0.17</v>
      </c>
      <c r="Y10" s="80">
        <f t="shared" si="14"/>
        <v>0.15</v>
      </c>
      <c r="Z10" s="80">
        <f t="shared" si="15"/>
        <v>0.17</v>
      </c>
      <c r="AA10" s="80">
        <f t="shared" si="16"/>
        <v>0.15</v>
      </c>
      <c r="AB10" s="80">
        <f t="shared" si="17"/>
        <v>0.17</v>
      </c>
      <c r="AC10" s="80">
        <f t="shared" si="18"/>
        <v>0.17</v>
      </c>
      <c r="AD10" s="80">
        <f t="shared" si="19"/>
        <v>0.19</v>
      </c>
      <c r="AE10" s="80">
        <f t="shared" si="20"/>
        <v>0.15</v>
      </c>
      <c r="AF10" s="80">
        <f t="shared" si="21"/>
        <v>0.17</v>
      </c>
      <c r="AG10" s="80">
        <f t="shared" si="22"/>
        <v>0.15</v>
      </c>
      <c r="AH10" s="80">
        <f t="shared" si="23"/>
        <v>0.15</v>
      </c>
      <c r="AI10" s="80">
        <f t="shared" si="24"/>
        <v>0.17</v>
      </c>
      <c r="AJ10" s="80">
        <f t="shared" si="25"/>
        <v>0.15</v>
      </c>
    </row>
    <row r="11" spans="1:36" ht="12.95" customHeight="1" x14ac:dyDescent="0.15">
      <c r="A11" s="79">
        <v>368</v>
      </c>
      <c r="B11" s="108" t="s">
        <v>61</v>
      </c>
      <c r="C11" s="108"/>
      <c r="D11" s="79">
        <v>12</v>
      </c>
      <c r="E11" s="79">
        <v>9</v>
      </c>
      <c r="F11" s="4">
        <f t="shared" si="0"/>
        <v>0.05</v>
      </c>
      <c r="G11" s="5"/>
      <c r="H11" s="79" t="s">
        <v>65</v>
      </c>
      <c r="I11" s="79"/>
      <c r="J11" s="1" t="s">
        <v>15</v>
      </c>
      <c r="K11" s="80">
        <f t="shared" si="1"/>
        <v>0.05</v>
      </c>
      <c r="L11" s="80">
        <f t="shared" si="2"/>
        <v>0.05</v>
      </c>
      <c r="M11" s="80">
        <f t="shared" si="3"/>
        <v>0.05</v>
      </c>
      <c r="N11" s="80">
        <f t="shared" si="4"/>
        <v>0.06</v>
      </c>
      <c r="O11" s="80">
        <f t="shared" si="5"/>
        <v>0.06</v>
      </c>
      <c r="P11" s="80">
        <f t="shared" si="26"/>
        <v>0.05</v>
      </c>
      <c r="Q11" s="80">
        <f t="shared" si="6"/>
        <v>0.05</v>
      </c>
      <c r="R11" s="80">
        <f t="shared" si="7"/>
        <v>0.05</v>
      </c>
      <c r="S11" s="80">
        <f t="shared" si="8"/>
        <v>0.05</v>
      </c>
      <c r="T11" s="80">
        <f t="shared" si="9"/>
        <v>0.05</v>
      </c>
      <c r="U11" s="80">
        <f t="shared" si="10"/>
        <v>0.05</v>
      </c>
      <c r="V11" s="80">
        <f t="shared" si="11"/>
        <v>0.06</v>
      </c>
      <c r="W11" s="80">
        <f t="shared" si="12"/>
        <v>0.06</v>
      </c>
      <c r="X11" s="80">
        <f t="shared" si="13"/>
        <v>0.05</v>
      </c>
      <c r="Y11" s="80">
        <f t="shared" si="14"/>
        <v>0.05</v>
      </c>
      <c r="Z11" s="80">
        <f t="shared" si="15"/>
        <v>0.06</v>
      </c>
      <c r="AA11" s="80">
        <f t="shared" si="16"/>
        <v>0.05</v>
      </c>
      <c r="AB11" s="80">
        <f t="shared" si="17"/>
        <v>0.05</v>
      </c>
      <c r="AC11" s="80">
        <f t="shared" si="18"/>
        <v>0.05</v>
      </c>
      <c r="AD11" s="80">
        <f t="shared" si="19"/>
        <v>7.0000000000000007E-2</v>
      </c>
      <c r="AE11" s="80">
        <f t="shared" si="20"/>
        <v>0.05</v>
      </c>
      <c r="AF11" s="80">
        <f t="shared" si="21"/>
        <v>0.05</v>
      </c>
      <c r="AG11" s="80">
        <f t="shared" si="22"/>
        <v>0.05</v>
      </c>
      <c r="AH11" s="80">
        <f t="shared" si="23"/>
        <v>0.05</v>
      </c>
      <c r="AI11" s="80">
        <f t="shared" si="24"/>
        <v>0.06</v>
      </c>
      <c r="AJ11" s="80">
        <f t="shared" si="25"/>
        <v>0.05</v>
      </c>
    </row>
    <row r="12" spans="1:36" ht="12.95" customHeight="1" x14ac:dyDescent="0.15">
      <c r="A12" s="79">
        <v>369</v>
      </c>
      <c r="B12" s="108" t="s">
        <v>85</v>
      </c>
      <c r="C12" s="108"/>
      <c r="D12" s="79">
        <v>8</v>
      </c>
      <c r="E12" s="79">
        <v>8</v>
      </c>
      <c r="F12" s="4">
        <f t="shared" si="0"/>
        <v>0.02</v>
      </c>
      <c r="G12" s="79"/>
      <c r="H12" s="79" t="s">
        <v>65</v>
      </c>
      <c r="I12" s="79"/>
      <c r="J12" s="1" t="s">
        <v>15</v>
      </c>
      <c r="K12" s="80">
        <f t="shared" si="1"/>
        <v>0.02</v>
      </c>
      <c r="L12" s="80">
        <f t="shared" si="2"/>
        <v>0.02</v>
      </c>
      <c r="M12" s="80">
        <f t="shared" si="3"/>
        <v>0.02</v>
      </c>
      <c r="N12" s="80">
        <f t="shared" si="4"/>
        <v>0.02</v>
      </c>
      <c r="O12" s="80">
        <f t="shared" si="5"/>
        <v>0.02</v>
      </c>
      <c r="P12" s="80">
        <f t="shared" si="26"/>
        <v>0.02</v>
      </c>
      <c r="Q12" s="80">
        <f t="shared" si="6"/>
        <v>0.02</v>
      </c>
      <c r="R12" s="80">
        <f t="shared" si="7"/>
        <v>0.02</v>
      </c>
      <c r="S12" s="80">
        <f t="shared" si="8"/>
        <v>0.02</v>
      </c>
      <c r="T12" s="80">
        <f t="shared" si="9"/>
        <v>0.02</v>
      </c>
      <c r="U12" s="80">
        <f t="shared" si="10"/>
        <v>0.02</v>
      </c>
      <c r="V12" s="80">
        <f t="shared" si="11"/>
        <v>0.02</v>
      </c>
      <c r="W12" s="80">
        <f t="shared" si="12"/>
        <v>0.02</v>
      </c>
      <c r="X12" s="80">
        <f t="shared" si="13"/>
        <v>0.02</v>
      </c>
      <c r="Y12" s="80">
        <f t="shared" si="14"/>
        <v>0.02</v>
      </c>
      <c r="Z12" s="80">
        <f t="shared" si="15"/>
        <v>0.02</v>
      </c>
      <c r="AA12" s="80">
        <f t="shared" si="16"/>
        <v>0.02</v>
      </c>
      <c r="AB12" s="80">
        <f t="shared" si="17"/>
        <v>0.02</v>
      </c>
      <c r="AC12" s="80">
        <f t="shared" si="18"/>
        <v>0.02</v>
      </c>
      <c r="AD12" s="80">
        <f t="shared" si="19"/>
        <v>0.03</v>
      </c>
      <c r="AE12" s="80">
        <f t="shared" si="20"/>
        <v>0.02</v>
      </c>
      <c r="AF12" s="80">
        <f t="shared" si="21"/>
        <v>0.02</v>
      </c>
      <c r="AG12" s="80">
        <f t="shared" si="22"/>
        <v>0.02</v>
      </c>
      <c r="AH12" s="80">
        <f t="shared" si="23"/>
        <v>0.02</v>
      </c>
      <c r="AI12" s="80">
        <f t="shared" si="24"/>
        <v>0.02</v>
      </c>
      <c r="AJ12" s="80">
        <f t="shared" si="25"/>
        <v>0.02</v>
      </c>
    </row>
    <row r="13" spans="1:36" ht="12.95" customHeight="1" x14ac:dyDescent="0.15">
      <c r="A13" s="79">
        <v>370</v>
      </c>
      <c r="B13" s="108" t="s">
        <v>61</v>
      </c>
      <c r="C13" s="108"/>
      <c r="D13" s="79">
        <v>8</v>
      </c>
      <c r="E13" s="79">
        <v>7</v>
      </c>
      <c r="F13" s="4">
        <f t="shared" si="0"/>
        <v>0.02</v>
      </c>
      <c r="G13" s="5"/>
      <c r="H13" s="79" t="s">
        <v>65</v>
      </c>
      <c r="I13" s="79"/>
      <c r="J13" s="1" t="s">
        <v>15</v>
      </c>
      <c r="K13" s="80">
        <f t="shared" si="1"/>
        <v>0.02</v>
      </c>
      <c r="L13" s="80">
        <f t="shared" si="2"/>
        <v>0.02</v>
      </c>
      <c r="M13" s="80">
        <f t="shared" si="3"/>
        <v>0.02</v>
      </c>
      <c r="N13" s="80">
        <f t="shared" si="4"/>
        <v>0.02</v>
      </c>
      <c r="O13" s="80">
        <f t="shared" si="5"/>
        <v>0.02</v>
      </c>
      <c r="P13" s="80">
        <f t="shared" si="26"/>
        <v>0.02</v>
      </c>
      <c r="Q13" s="80">
        <f t="shared" si="6"/>
        <v>0.02</v>
      </c>
      <c r="R13" s="80">
        <f t="shared" si="7"/>
        <v>0.02</v>
      </c>
      <c r="S13" s="80">
        <f t="shared" si="8"/>
        <v>0.02</v>
      </c>
      <c r="T13" s="80">
        <f t="shared" si="9"/>
        <v>0.02</v>
      </c>
      <c r="U13" s="80">
        <f t="shared" si="10"/>
        <v>0.02</v>
      </c>
      <c r="V13" s="80">
        <f t="shared" si="11"/>
        <v>0.02</v>
      </c>
      <c r="W13" s="80">
        <f t="shared" si="12"/>
        <v>0.02</v>
      </c>
      <c r="X13" s="80">
        <f t="shared" si="13"/>
        <v>0.02</v>
      </c>
      <c r="Y13" s="80">
        <f t="shared" si="14"/>
        <v>0.02</v>
      </c>
      <c r="Z13" s="80">
        <f t="shared" si="15"/>
        <v>0.02</v>
      </c>
      <c r="AA13" s="80">
        <f t="shared" si="16"/>
        <v>0.02</v>
      </c>
      <c r="AB13" s="80">
        <f t="shared" si="17"/>
        <v>0.02</v>
      </c>
      <c r="AC13" s="80">
        <f t="shared" si="18"/>
        <v>0.02</v>
      </c>
      <c r="AD13" s="80">
        <f t="shared" si="19"/>
        <v>0.03</v>
      </c>
      <c r="AE13" s="80">
        <f t="shared" si="20"/>
        <v>0.02</v>
      </c>
      <c r="AF13" s="80">
        <f t="shared" si="21"/>
        <v>0.02</v>
      </c>
      <c r="AG13" s="80">
        <f t="shared" si="22"/>
        <v>0.02</v>
      </c>
      <c r="AH13" s="80">
        <f t="shared" si="23"/>
        <v>0.02</v>
      </c>
      <c r="AI13" s="80">
        <f t="shared" si="24"/>
        <v>0.02</v>
      </c>
      <c r="AJ13" s="80">
        <f t="shared" si="25"/>
        <v>0.02</v>
      </c>
    </row>
    <row r="14" spans="1:36" ht="12.95" customHeight="1" x14ac:dyDescent="0.15">
      <c r="A14" s="79">
        <v>371</v>
      </c>
      <c r="B14" s="108" t="s">
        <v>91</v>
      </c>
      <c r="C14" s="108"/>
      <c r="D14" s="79">
        <v>12</v>
      </c>
      <c r="E14" s="79">
        <v>11</v>
      </c>
      <c r="F14" s="4">
        <f t="shared" si="0"/>
        <v>0.06</v>
      </c>
      <c r="G14" s="5"/>
      <c r="H14" s="79" t="s">
        <v>65</v>
      </c>
      <c r="I14" s="79"/>
      <c r="J14" s="1" t="s">
        <v>15</v>
      </c>
      <c r="K14" s="80">
        <f t="shared" si="1"/>
        <v>7.0000000000000007E-2</v>
      </c>
      <c r="L14" s="80">
        <f t="shared" si="2"/>
        <v>7.0000000000000007E-2</v>
      </c>
      <c r="M14" s="80">
        <f t="shared" si="3"/>
        <v>7.0000000000000007E-2</v>
      </c>
      <c r="N14" s="80">
        <f t="shared" si="4"/>
        <v>7.0000000000000007E-2</v>
      </c>
      <c r="O14" s="80">
        <f t="shared" si="5"/>
        <v>7.0000000000000007E-2</v>
      </c>
      <c r="P14" s="80">
        <f t="shared" si="26"/>
        <v>7.0000000000000007E-2</v>
      </c>
      <c r="Q14" s="80">
        <f t="shared" si="6"/>
        <v>0.06</v>
      </c>
      <c r="R14" s="80">
        <f t="shared" si="7"/>
        <v>7.0000000000000007E-2</v>
      </c>
      <c r="S14" s="80">
        <f t="shared" si="8"/>
        <v>7.0000000000000007E-2</v>
      </c>
      <c r="T14" s="80">
        <f t="shared" si="9"/>
        <v>7.0000000000000007E-2</v>
      </c>
      <c r="U14" s="80">
        <f t="shared" si="10"/>
        <v>7.0000000000000007E-2</v>
      </c>
      <c r="V14" s="80">
        <f t="shared" si="11"/>
        <v>7.0000000000000007E-2</v>
      </c>
      <c r="W14" s="80">
        <f t="shared" si="12"/>
        <v>7.0000000000000007E-2</v>
      </c>
      <c r="X14" s="80">
        <f t="shared" si="13"/>
        <v>7.0000000000000007E-2</v>
      </c>
      <c r="Y14" s="80">
        <f t="shared" si="14"/>
        <v>0.06</v>
      </c>
      <c r="Z14" s="80">
        <f t="shared" si="15"/>
        <v>7.0000000000000007E-2</v>
      </c>
      <c r="AA14" s="80">
        <f t="shared" si="16"/>
        <v>0.06</v>
      </c>
      <c r="AB14" s="80">
        <f t="shared" si="17"/>
        <v>0.06</v>
      </c>
      <c r="AC14" s="80">
        <f t="shared" si="18"/>
        <v>7.0000000000000007E-2</v>
      </c>
      <c r="AD14" s="80">
        <f t="shared" si="19"/>
        <v>0.08</v>
      </c>
      <c r="AE14" s="80">
        <f t="shared" si="20"/>
        <v>0.06</v>
      </c>
      <c r="AF14" s="80">
        <f t="shared" si="21"/>
        <v>0.06</v>
      </c>
      <c r="AG14" s="80">
        <f t="shared" si="22"/>
        <v>0.06</v>
      </c>
      <c r="AH14" s="80">
        <f t="shared" si="23"/>
        <v>0.06</v>
      </c>
      <c r="AI14" s="80">
        <f t="shared" si="24"/>
        <v>7.0000000000000007E-2</v>
      </c>
      <c r="AJ14" s="80">
        <f t="shared" si="25"/>
        <v>0.06</v>
      </c>
    </row>
    <row r="15" spans="1:36" ht="12.95" customHeight="1" x14ac:dyDescent="0.15">
      <c r="A15" s="79">
        <v>372</v>
      </c>
      <c r="B15" s="108" t="s">
        <v>86</v>
      </c>
      <c r="C15" s="108"/>
      <c r="D15" s="79">
        <v>10</v>
      </c>
      <c r="E15" s="79">
        <v>4</v>
      </c>
      <c r="F15" s="4">
        <f t="shared" si="0"/>
        <v>0.02</v>
      </c>
      <c r="G15" s="79"/>
      <c r="H15" s="79" t="s">
        <v>65</v>
      </c>
      <c r="I15" s="79"/>
      <c r="J15" s="1" t="s">
        <v>15</v>
      </c>
      <c r="K15" s="80">
        <f t="shared" si="1"/>
        <v>0.02</v>
      </c>
      <c r="L15" s="80">
        <f t="shared" si="2"/>
        <v>0.02</v>
      </c>
      <c r="M15" s="80">
        <f t="shared" si="3"/>
        <v>0.01</v>
      </c>
      <c r="N15" s="80">
        <f t="shared" si="4"/>
        <v>0.02</v>
      </c>
      <c r="O15" s="80">
        <f t="shared" si="5"/>
        <v>0.02</v>
      </c>
      <c r="P15" s="80">
        <f t="shared" si="26"/>
        <v>0.02</v>
      </c>
      <c r="Q15" s="80">
        <f t="shared" si="6"/>
        <v>0.02</v>
      </c>
      <c r="R15" s="80">
        <f t="shared" si="7"/>
        <v>0.02</v>
      </c>
      <c r="S15" s="80">
        <f t="shared" si="8"/>
        <v>0.02</v>
      </c>
      <c r="T15" s="80">
        <f t="shared" si="9"/>
        <v>0.01</v>
      </c>
      <c r="U15" s="80">
        <f t="shared" si="10"/>
        <v>0.02</v>
      </c>
      <c r="V15" s="80">
        <f t="shared" si="11"/>
        <v>0.02</v>
      </c>
      <c r="W15" s="80">
        <f t="shared" si="12"/>
        <v>0.02</v>
      </c>
      <c r="X15" s="80">
        <f t="shared" si="13"/>
        <v>0.02</v>
      </c>
      <c r="Y15" s="80">
        <f t="shared" si="14"/>
        <v>0.01</v>
      </c>
      <c r="Z15" s="80">
        <f t="shared" si="15"/>
        <v>0.02</v>
      </c>
      <c r="AA15" s="80">
        <f t="shared" si="16"/>
        <v>0.02</v>
      </c>
      <c r="AB15" s="80">
        <f t="shared" si="17"/>
        <v>0.02</v>
      </c>
      <c r="AC15" s="80">
        <f t="shared" si="18"/>
        <v>0.02</v>
      </c>
      <c r="AD15" s="80">
        <f t="shared" si="19"/>
        <v>0.02</v>
      </c>
      <c r="AE15" s="80">
        <f t="shared" si="20"/>
        <v>0.01</v>
      </c>
      <c r="AF15" s="80">
        <f t="shared" si="21"/>
        <v>0.02</v>
      </c>
      <c r="AG15" s="80">
        <f t="shared" si="22"/>
        <v>0.02</v>
      </c>
      <c r="AH15" s="80">
        <f t="shared" si="23"/>
        <v>0.02</v>
      </c>
      <c r="AI15" s="80">
        <f t="shared" si="24"/>
        <v>0.02</v>
      </c>
      <c r="AJ15" s="80">
        <f t="shared" si="25"/>
        <v>0.02</v>
      </c>
    </row>
    <row r="16" spans="1:36" ht="12.95" customHeight="1" x14ac:dyDescent="0.15">
      <c r="A16" s="79">
        <v>373</v>
      </c>
      <c r="B16" s="108" t="s">
        <v>68</v>
      </c>
      <c r="C16" s="108"/>
      <c r="D16" s="79">
        <v>12</v>
      </c>
      <c r="E16" s="79">
        <v>4</v>
      </c>
      <c r="F16" s="4">
        <f t="shared" si="0"/>
        <v>0.02</v>
      </c>
      <c r="G16" s="5"/>
      <c r="H16" s="79" t="s">
        <v>65</v>
      </c>
      <c r="I16" s="79"/>
      <c r="J16" s="1" t="s">
        <v>15</v>
      </c>
      <c r="K16" s="80">
        <f t="shared" si="1"/>
        <v>0.02</v>
      </c>
      <c r="L16" s="80">
        <f t="shared" si="2"/>
        <v>0.02</v>
      </c>
      <c r="M16" s="80">
        <f t="shared" si="3"/>
        <v>0.02</v>
      </c>
      <c r="N16" s="80">
        <f t="shared" si="4"/>
        <v>0.02</v>
      </c>
      <c r="O16" s="80">
        <f t="shared" si="5"/>
        <v>0.03</v>
      </c>
      <c r="P16" s="80">
        <f t="shared" si="26"/>
        <v>0.02</v>
      </c>
      <c r="Q16" s="80">
        <f t="shared" si="6"/>
        <v>0.02</v>
      </c>
      <c r="R16" s="80">
        <f t="shared" si="7"/>
        <v>0.02</v>
      </c>
      <c r="S16" s="80">
        <f t="shared" si="8"/>
        <v>0.02</v>
      </c>
      <c r="T16" s="80">
        <f t="shared" si="9"/>
        <v>0.02</v>
      </c>
      <c r="U16" s="80">
        <f t="shared" si="10"/>
        <v>0.02</v>
      </c>
      <c r="V16" s="80">
        <f t="shared" si="11"/>
        <v>0.03</v>
      </c>
      <c r="W16" s="80">
        <f t="shared" si="12"/>
        <v>0.03</v>
      </c>
      <c r="X16" s="80">
        <f t="shared" si="13"/>
        <v>0.02</v>
      </c>
      <c r="Y16" s="80">
        <f t="shared" si="14"/>
        <v>0.02</v>
      </c>
      <c r="Z16" s="80">
        <f t="shared" si="15"/>
        <v>0.03</v>
      </c>
      <c r="AA16" s="80">
        <f t="shared" si="16"/>
        <v>0.02</v>
      </c>
      <c r="AB16" s="80">
        <f t="shared" si="17"/>
        <v>0.02</v>
      </c>
      <c r="AC16" s="80">
        <f t="shared" si="18"/>
        <v>0.02</v>
      </c>
      <c r="AD16" s="80">
        <f t="shared" si="19"/>
        <v>0.03</v>
      </c>
      <c r="AE16" s="80">
        <f t="shared" si="20"/>
        <v>0.02</v>
      </c>
      <c r="AF16" s="80">
        <f t="shared" si="21"/>
        <v>0.02</v>
      </c>
      <c r="AG16" s="80">
        <f t="shared" si="22"/>
        <v>0.03</v>
      </c>
      <c r="AH16" s="80">
        <f t="shared" si="23"/>
        <v>0.02</v>
      </c>
      <c r="AI16" s="80">
        <f t="shared" si="24"/>
        <v>0.03</v>
      </c>
      <c r="AJ16" s="80">
        <f t="shared" si="25"/>
        <v>0.02</v>
      </c>
    </row>
    <row r="17" spans="1:36" ht="12.95" customHeight="1" x14ac:dyDescent="0.15">
      <c r="A17" s="79">
        <v>374</v>
      </c>
      <c r="B17" s="108" t="s">
        <v>61</v>
      </c>
      <c r="C17" s="108"/>
      <c r="D17" s="79">
        <v>18</v>
      </c>
      <c r="E17" s="79">
        <v>14</v>
      </c>
      <c r="F17" s="4">
        <f t="shared" si="0"/>
        <v>0.17</v>
      </c>
      <c r="G17" s="79"/>
      <c r="H17" s="79" t="s">
        <v>65</v>
      </c>
      <c r="I17" s="79"/>
      <c r="J17" s="1" t="s">
        <v>15</v>
      </c>
      <c r="K17" s="80">
        <f t="shared" si="1"/>
        <v>0.17</v>
      </c>
      <c r="L17" s="80">
        <f t="shared" si="2"/>
        <v>0.18</v>
      </c>
      <c r="M17" s="80">
        <f t="shared" si="3"/>
        <v>0.18</v>
      </c>
      <c r="N17" s="80">
        <f t="shared" si="4"/>
        <v>0.18</v>
      </c>
      <c r="O17" s="80">
        <f t="shared" si="5"/>
        <v>0.19</v>
      </c>
      <c r="P17" s="80">
        <f t="shared" si="26"/>
        <v>0.18</v>
      </c>
      <c r="Q17" s="80">
        <f t="shared" si="6"/>
        <v>0.17</v>
      </c>
      <c r="R17" s="80">
        <f t="shared" si="7"/>
        <v>0.18</v>
      </c>
      <c r="S17" s="80">
        <f t="shared" si="8"/>
        <v>0.18</v>
      </c>
      <c r="T17" s="80">
        <f t="shared" si="9"/>
        <v>0.18</v>
      </c>
      <c r="U17" s="80">
        <f t="shared" si="10"/>
        <v>0.18</v>
      </c>
      <c r="V17" s="80">
        <f t="shared" si="11"/>
        <v>0.19</v>
      </c>
      <c r="W17" s="80">
        <f t="shared" si="12"/>
        <v>0.18</v>
      </c>
      <c r="X17" s="80">
        <f t="shared" si="13"/>
        <v>0.18</v>
      </c>
      <c r="Y17" s="80">
        <f t="shared" si="14"/>
        <v>0.16</v>
      </c>
      <c r="Z17" s="80">
        <f t="shared" si="15"/>
        <v>0.18</v>
      </c>
      <c r="AA17" s="80">
        <f t="shared" si="16"/>
        <v>0.16</v>
      </c>
      <c r="AB17" s="80">
        <f t="shared" si="17"/>
        <v>0.18</v>
      </c>
      <c r="AC17" s="80">
        <f t="shared" si="18"/>
        <v>0.18</v>
      </c>
      <c r="AD17" s="80">
        <f t="shared" si="19"/>
        <v>0.21</v>
      </c>
      <c r="AE17" s="80">
        <f t="shared" si="20"/>
        <v>0.16</v>
      </c>
      <c r="AF17" s="80">
        <f t="shared" si="21"/>
        <v>0.18</v>
      </c>
      <c r="AG17" s="80">
        <f t="shared" si="22"/>
        <v>0.16</v>
      </c>
      <c r="AH17" s="80">
        <f t="shared" si="23"/>
        <v>0.17</v>
      </c>
      <c r="AI17" s="80">
        <f t="shared" si="24"/>
        <v>0.18</v>
      </c>
      <c r="AJ17" s="80">
        <f t="shared" si="25"/>
        <v>0.17</v>
      </c>
    </row>
    <row r="18" spans="1:36" ht="12.95" customHeight="1" x14ac:dyDescent="0.15">
      <c r="A18" s="79">
        <v>375</v>
      </c>
      <c r="B18" s="108" t="s">
        <v>61</v>
      </c>
      <c r="C18" s="108"/>
      <c r="D18" s="79">
        <v>8</v>
      </c>
      <c r="E18" s="79">
        <v>8</v>
      </c>
      <c r="F18" s="4">
        <f t="shared" si="0"/>
        <v>0.02</v>
      </c>
      <c r="G18" s="79"/>
      <c r="H18" s="79" t="s">
        <v>65</v>
      </c>
      <c r="I18" s="79"/>
      <c r="J18" s="1" t="s">
        <v>15</v>
      </c>
      <c r="K18" s="80">
        <f t="shared" si="1"/>
        <v>0.02</v>
      </c>
      <c r="L18" s="80">
        <f t="shared" si="2"/>
        <v>0.02</v>
      </c>
      <c r="M18" s="80">
        <f t="shared" si="3"/>
        <v>0.02</v>
      </c>
      <c r="N18" s="80">
        <f t="shared" si="4"/>
        <v>0.02</v>
      </c>
      <c r="O18" s="80">
        <f t="shared" si="5"/>
        <v>0.02</v>
      </c>
      <c r="P18" s="80">
        <f t="shared" si="26"/>
        <v>0.02</v>
      </c>
      <c r="Q18" s="80">
        <f t="shared" si="6"/>
        <v>0.02</v>
      </c>
      <c r="R18" s="80">
        <f t="shared" si="7"/>
        <v>0.02</v>
      </c>
      <c r="S18" s="80">
        <f t="shared" si="8"/>
        <v>0.02</v>
      </c>
      <c r="T18" s="80">
        <f t="shared" si="9"/>
        <v>0.02</v>
      </c>
      <c r="U18" s="80">
        <f t="shared" si="10"/>
        <v>0.02</v>
      </c>
      <c r="V18" s="80">
        <f t="shared" si="11"/>
        <v>0.02</v>
      </c>
      <c r="W18" s="80">
        <f t="shared" si="12"/>
        <v>0.02</v>
      </c>
      <c r="X18" s="80">
        <f t="shared" si="13"/>
        <v>0.02</v>
      </c>
      <c r="Y18" s="80">
        <f t="shared" si="14"/>
        <v>0.02</v>
      </c>
      <c r="Z18" s="80">
        <f t="shared" si="15"/>
        <v>0.02</v>
      </c>
      <c r="AA18" s="80">
        <f t="shared" si="16"/>
        <v>0.02</v>
      </c>
      <c r="AB18" s="80">
        <f t="shared" si="17"/>
        <v>0.02</v>
      </c>
      <c r="AC18" s="80">
        <f t="shared" si="18"/>
        <v>0.02</v>
      </c>
      <c r="AD18" s="80">
        <f t="shared" si="19"/>
        <v>0.03</v>
      </c>
      <c r="AE18" s="80">
        <f t="shared" si="20"/>
        <v>0.02</v>
      </c>
      <c r="AF18" s="80">
        <f t="shared" si="21"/>
        <v>0.02</v>
      </c>
      <c r="AG18" s="80">
        <f t="shared" si="22"/>
        <v>0.02</v>
      </c>
      <c r="AH18" s="80">
        <f t="shared" si="23"/>
        <v>0.02</v>
      </c>
      <c r="AI18" s="80">
        <f t="shared" si="24"/>
        <v>0.02</v>
      </c>
      <c r="AJ18" s="80">
        <f t="shared" si="25"/>
        <v>0.02</v>
      </c>
    </row>
    <row r="19" spans="1:36" ht="12.95" customHeight="1" x14ac:dyDescent="0.15">
      <c r="A19" s="79"/>
      <c r="B19" s="108"/>
      <c r="C19" s="108"/>
      <c r="D19" s="79"/>
      <c r="E19" s="79"/>
      <c r="F19" s="4" t="str">
        <f t="shared" si="0"/>
        <v/>
      </c>
      <c r="G19" s="5"/>
      <c r="H19" s="79"/>
      <c r="I19" s="79"/>
      <c r="J19" s="1" t="s">
        <v>15</v>
      </c>
      <c r="K19" s="80" t="e">
        <f t="shared" si="1"/>
        <v>#NUM!</v>
      </c>
      <c r="L19" s="80" t="e">
        <f t="shared" si="2"/>
        <v>#NUM!</v>
      </c>
      <c r="M19" s="80" t="e">
        <f t="shared" si="3"/>
        <v>#NUM!</v>
      </c>
      <c r="N19" s="80" t="e">
        <f t="shared" si="4"/>
        <v>#NUM!</v>
      </c>
      <c r="O19" s="80" t="e">
        <f t="shared" si="5"/>
        <v>#NUM!</v>
      </c>
      <c r="P19" s="80" t="e">
        <f t="shared" si="26"/>
        <v>#N/A</v>
      </c>
      <c r="Q19" s="80" t="e">
        <f t="shared" si="6"/>
        <v>#NUM!</v>
      </c>
      <c r="R19" s="80" t="e">
        <f t="shared" si="7"/>
        <v>#NUM!</v>
      </c>
      <c r="S19" s="80" t="e">
        <f t="shared" si="8"/>
        <v>#NUM!</v>
      </c>
      <c r="T19" s="80" t="e">
        <f t="shared" si="9"/>
        <v>#NUM!</v>
      </c>
      <c r="U19" s="80" t="e">
        <f t="shared" si="10"/>
        <v>#N/A</v>
      </c>
      <c r="V19" s="80" t="e">
        <f t="shared" si="11"/>
        <v>#NUM!</v>
      </c>
      <c r="W19" s="80" t="e">
        <f t="shared" si="12"/>
        <v>#NUM!</v>
      </c>
      <c r="X19" s="80" t="e">
        <f t="shared" si="13"/>
        <v>#NUM!</v>
      </c>
      <c r="Y19" s="80" t="e">
        <f t="shared" si="14"/>
        <v>#NUM!</v>
      </c>
      <c r="Z19" s="80" t="e">
        <f t="shared" si="15"/>
        <v>#N/A</v>
      </c>
      <c r="AA19" s="80" t="e">
        <f t="shared" si="16"/>
        <v>#NUM!</v>
      </c>
      <c r="AB19" s="80" t="e">
        <f t="shared" si="17"/>
        <v>#NUM!</v>
      </c>
      <c r="AC19" s="80" t="e">
        <f t="shared" si="18"/>
        <v>#NUM!</v>
      </c>
      <c r="AD19" s="80" t="e">
        <f t="shared" si="19"/>
        <v>#NUM!</v>
      </c>
      <c r="AE19" s="80" t="e">
        <f t="shared" si="20"/>
        <v>#NUM!</v>
      </c>
      <c r="AF19" s="80" t="e">
        <f t="shared" si="21"/>
        <v>#N/A</v>
      </c>
      <c r="AG19" s="80" t="e">
        <f t="shared" si="22"/>
        <v>#NUM!</v>
      </c>
      <c r="AH19" s="80" t="e">
        <f t="shared" si="23"/>
        <v>#NUM!</v>
      </c>
      <c r="AI19" s="80" t="e">
        <f t="shared" si="24"/>
        <v>#NUM!</v>
      </c>
      <c r="AJ19" s="80" t="e">
        <f t="shared" si="25"/>
        <v>#N/A</v>
      </c>
    </row>
    <row r="20" spans="1:36" ht="12.95" customHeight="1" x14ac:dyDescent="0.15">
      <c r="A20" s="79"/>
      <c r="B20" s="108"/>
      <c r="C20" s="108"/>
      <c r="D20" s="79"/>
      <c r="E20" s="79"/>
      <c r="F20" s="4" t="str">
        <f t="shared" si="0"/>
        <v/>
      </c>
      <c r="G20" s="5"/>
      <c r="H20" s="79"/>
      <c r="I20" s="79"/>
      <c r="J20" s="1" t="s">
        <v>15</v>
      </c>
      <c r="K20" s="80" t="e">
        <f t="shared" si="1"/>
        <v>#NUM!</v>
      </c>
      <c r="L20" s="80" t="e">
        <f t="shared" si="2"/>
        <v>#NUM!</v>
      </c>
      <c r="M20" s="80" t="e">
        <f t="shared" si="3"/>
        <v>#NUM!</v>
      </c>
      <c r="N20" s="80" t="e">
        <f t="shared" si="4"/>
        <v>#NUM!</v>
      </c>
      <c r="O20" s="80" t="e">
        <f t="shared" si="5"/>
        <v>#NUM!</v>
      </c>
      <c r="P20" s="80" t="e">
        <f t="shared" si="26"/>
        <v>#N/A</v>
      </c>
      <c r="Q20" s="80" t="e">
        <f t="shared" si="6"/>
        <v>#NUM!</v>
      </c>
      <c r="R20" s="80" t="e">
        <f t="shared" si="7"/>
        <v>#NUM!</v>
      </c>
      <c r="S20" s="80" t="e">
        <f t="shared" si="8"/>
        <v>#NUM!</v>
      </c>
      <c r="T20" s="80" t="e">
        <f t="shared" si="9"/>
        <v>#NUM!</v>
      </c>
      <c r="U20" s="80" t="e">
        <f t="shared" si="10"/>
        <v>#N/A</v>
      </c>
      <c r="V20" s="80" t="e">
        <f t="shared" si="11"/>
        <v>#NUM!</v>
      </c>
      <c r="W20" s="80" t="e">
        <f t="shared" si="12"/>
        <v>#NUM!</v>
      </c>
      <c r="X20" s="80" t="e">
        <f t="shared" si="13"/>
        <v>#NUM!</v>
      </c>
      <c r="Y20" s="80" t="e">
        <f t="shared" si="14"/>
        <v>#NUM!</v>
      </c>
      <c r="Z20" s="80" t="e">
        <f t="shared" si="15"/>
        <v>#N/A</v>
      </c>
      <c r="AA20" s="80" t="e">
        <f t="shared" si="16"/>
        <v>#NUM!</v>
      </c>
      <c r="AB20" s="80" t="e">
        <f t="shared" si="17"/>
        <v>#NUM!</v>
      </c>
      <c r="AC20" s="80" t="e">
        <f t="shared" si="18"/>
        <v>#NUM!</v>
      </c>
      <c r="AD20" s="80" t="e">
        <f t="shared" si="19"/>
        <v>#NUM!</v>
      </c>
      <c r="AE20" s="80" t="e">
        <f t="shared" si="20"/>
        <v>#NUM!</v>
      </c>
      <c r="AF20" s="80" t="e">
        <f t="shared" si="21"/>
        <v>#N/A</v>
      </c>
      <c r="AG20" s="80" t="e">
        <f t="shared" si="22"/>
        <v>#NUM!</v>
      </c>
      <c r="AH20" s="80" t="e">
        <f t="shared" si="23"/>
        <v>#NUM!</v>
      </c>
      <c r="AI20" s="80" t="e">
        <f t="shared" si="24"/>
        <v>#NUM!</v>
      </c>
      <c r="AJ20" s="80" t="e">
        <f t="shared" si="25"/>
        <v>#N/A</v>
      </c>
    </row>
    <row r="21" spans="1:36" ht="12.95" customHeight="1" x14ac:dyDescent="0.15">
      <c r="A21" s="79"/>
      <c r="B21" s="108"/>
      <c r="C21" s="108"/>
      <c r="D21" s="79"/>
      <c r="E21" s="79"/>
      <c r="F21" s="4" t="str">
        <f t="shared" si="0"/>
        <v/>
      </c>
      <c r="G21" s="5"/>
      <c r="H21" s="79"/>
      <c r="I21" s="79"/>
      <c r="J21" s="1" t="s">
        <v>15</v>
      </c>
      <c r="K21" s="80" t="e">
        <f t="shared" si="1"/>
        <v>#NUM!</v>
      </c>
      <c r="L21" s="80" t="e">
        <f t="shared" si="2"/>
        <v>#NUM!</v>
      </c>
      <c r="M21" s="80" t="e">
        <f t="shared" si="3"/>
        <v>#NUM!</v>
      </c>
      <c r="N21" s="80" t="e">
        <f t="shared" si="4"/>
        <v>#NUM!</v>
      </c>
      <c r="O21" s="80" t="e">
        <f t="shared" si="5"/>
        <v>#NUM!</v>
      </c>
      <c r="P21" s="80" t="e">
        <f t="shared" si="26"/>
        <v>#N/A</v>
      </c>
      <c r="Q21" s="80" t="e">
        <f t="shared" si="6"/>
        <v>#NUM!</v>
      </c>
      <c r="R21" s="80" t="e">
        <f t="shared" si="7"/>
        <v>#NUM!</v>
      </c>
      <c r="S21" s="80" t="e">
        <f t="shared" si="8"/>
        <v>#NUM!</v>
      </c>
      <c r="T21" s="80" t="e">
        <f t="shared" si="9"/>
        <v>#NUM!</v>
      </c>
      <c r="U21" s="80" t="e">
        <f t="shared" si="10"/>
        <v>#N/A</v>
      </c>
      <c r="V21" s="80" t="e">
        <f t="shared" si="11"/>
        <v>#NUM!</v>
      </c>
      <c r="W21" s="80" t="e">
        <f t="shared" si="12"/>
        <v>#NUM!</v>
      </c>
      <c r="X21" s="80" t="e">
        <f t="shared" si="13"/>
        <v>#NUM!</v>
      </c>
      <c r="Y21" s="80" t="e">
        <f t="shared" si="14"/>
        <v>#NUM!</v>
      </c>
      <c r="Z21" s="80" t="e">
        <f t="shared" si="15"/>
        <v>#N/A</v>
      </c>
      <c r="AA21" s="80" t="e">
        <f t="shared" si="16"/>
        <v>#NUM!</v>
      </c>
      <c r="AB21" s="80" t="e">
        <f t="shared" si="17"/>
        <v>#NUM!</v>
      </c>
      <c r="AC21" s="80" t="e">
        <f t="shared" si="18"/>
        <v>#NUM!</v>
      </c>
      <c r="AD21" s="80" t="e">
        <f t="shared" si="19"/>
        <v>#NUM!</v>
      </c>
      <c r="AE21" s="80" t="e">
        <f t="shared" si="20"/>
        <v>#NUM!</v>
      </c>
      <c r="AF21" s="80" t="e">
        <f t="shared" si="21"/>
        <v>#N/A</v>
      </c>
      <c r="AG21" s="80" t="e">
        <f t="shared" si="22"/>
        <v>#NUM!</v>
      </c>
      <c r="AH21" s="80" t="e">
        <f t="shared" si="23"/>
        <v>#NUM!</v>
      </c>
      <c r="AI21" s="80" t="e">
        <f t="shared" si="24"/>
        <v>#NUM!</v>
      </c>
      <c r="AJ21" s="80" t="e">
        <f t="shared" si="25"/>
        <v>#N/A</v>
      </c>
    </row>
    <row r="22" spans="1:36" ht="12.95" customHeight="1" x14ac:dyDescent="0.15">
      <c r="A22" s="79"/>
      <c r="B22" s="108"/>
      <c r="C22" s="108"/>
      <c r="D22" s="79"/>
      <c r="E22" s="79"/>
      <c r="F22" s="4" t="str">
        <f t="shared" si="0"/>
        <v/>
      </c>
      <c r="G22" s="5"/>
      <c r="H22" s="79"/>
      <c r="I22" s="79"/>
      <c r="J22" s="1" t="s">
        <v>15</v>
      </c>
      <c r="K22" s="80" t="e">
        <f t="shared" si="1"/>
        <v>#NUM!</v>
      </c>
      <c r="L22" s="80" t="e">
        <f t="shared" si="2"/>
        <v>#NUM!</v>
      </c>
      <c r="M22" s="80" t="e">
        <f t="shared" si="3"/>
        <v>#NUM!</v>
      </c>
      <c r="N22" s="80" t="e">
        <f t="shared" si="4"/>
        <v>#NUM!</v>
      </c>
      <c r="O22" s="80" t="e">
        <f t="shared" si="5"/>
        <v>#NUM!</v>
      </c>
      <c r="P22" s="80" t="e">
        <f t="shared" si="26"/>
        <v>#N/A</v>
      </c>
      <c r="Q22" s="80" t="e">
        <f t="shared" si="6"/>
        <v>#NUM!</v>
      </c>
      <c r="R22" s="80" t="e">
        <f t="shared" si="7"/>
        <v>#NUM!</v>
      </c>
      <c r="S22" s="80" t="e">
        <f t="shared" si="8"/>
        <v>#NUM!</v>
      </c>
      <c r="T22" s="80" t="e">
        <f t="shared" si="9"/>
        <v>#NUM!</v>
      </c>
      <c r="U22" s="80" t="e">
        <f t="shared" si="10"/>
        <v>#N/A</v>
      </c>
      <c r="V22" s="80" t="e">
        <f t="shared" si="11"/>
        <v>#NUM!</v>
      </c>
      <c r="W22" s="80" t="e">
        <f t="shared" si="12"/>
        <v>#NUM!</v>
      </c>
      <c r="X22" s="80" t="e">
        <f t="shared" si="13"/>
        <v>#NUM!</v>
      </c>
      <c r="Y22" s="80" t="e">
        <f t="shared" si="14"/>
        <v>#NUM!</v>
      </c>
      <c r="Z22" s="80" t="e">
        <f t="shared" si="15"/>
        <v>#N/A</v>
      </c>
      <c r="AA22" s="80" t="e">
        <f t="shared" si="16"/>
        <v>#NUM!</v>
      </c>
      <c r="AB22" s="80" t="e">
        <f t="shared" si="17"/>
        <v>#NUM!</v>
      </c>
      <c r="AC22" s="80" t="e">
        <f t="shared" si="18"/>
        <v>#NUM!</v>
      </c>
      <c r="AD22" s="80" t="e">
        <f t="shared" si="19"/>
        <v>#NUM!</v>
      </c>
      <c r="AE22" s="80" t="e">
        <f t="shared" si="20"/>
        <v>#NUM!</v>
      </c>
      <c r="AF22" s="80" t="e">
        <f t="shared" si="21"/>
        <v>#N/A</v>
      </c>
      <c r="AG22" s="80" t="e">
        <f t="shared" si="22"/>
        <v>#NUM!</v>
      </c>
      <c r="AH22" s="80" t="e">
        <f t="shared" si="23"/>
        <v>#NUM!</v>
      </c>
      <c r="AI22" s="80" t="e">
        <f t="shared" si="24"/>
        <v>#NUM!</v>
      </c>
      <c r="AJ22" s="80" t="e">
        <f t="shared" si="25"/>
        <v>#N/A</v>
      </c>
    </row>
    <row r="23" spans="1:36" ht="12.95" customHeight="1" x14ac:dyDescent="0.15">
      <c r="A23" s="79"/>
      <c r="B23" s="108"/>
      <c r="C23" s="108"/>
      <c r="D23" s="79"/>
      <c r="E23" s="79"/>
      <c r="F23" s="4" t="str">
        <f t="shared" si="0"/>
        <v/>
      </c>
      <c r="G23" s="5"/>
      <c r="H23" s="79"/>
      <c r="I23" s="79"/>
      <c r="J23" s="1" t="s">
        <v>15</v>
      </c>
      <c r="K23" s="80" t="e">
        <f t="shared" si="1"/>
        <v>#NUM!</v>
      </c>
      <c r="L23" s="80" t="e">
        <f t="shared" si="2"/>
        <v>#NUM!</v>
      </c>
      <c r="M23" s="80" t="e">
        <f t="shared" si="3"/>
        <v>#NUM!</v>
      </c>
      <c r="N23" s="80" t="e">
        <f t="shared" si="4"/>
        <v>#NUM!</v>
      </c>
      <c r="O23" s="80" t="e">
        <f t="shared" si="5"/>
        <v>#NUM!</v>
      </c>
      <c r="P23" s="80" t="e">
        <f t="shared" si="26"/>
        <v>#N/A</v>
      </c>
      <c r="Q23" s="80" t="e">
        <f t="shared" si="6"/>
        <v>#NUM!</v>
      </c>
      <c r="R23" s="80" t="e">
        <f t="shared" si="7"/>
        <v>#NUM!</v>
      </c>
      <c r="S23" s="80" t="e">
        <f t="shared" si="8"/>
        <v>#NUM!</v>
      </c>
      <c r="T23" s="80" t="e">
        <f t="shared" si="9"/>
        <v>#NUM!</v>
      </c>
      <c r="U23" s="80" t="e">
        <f t="shared" si="10"/>
        <v>#N/A</v>
      </c>
      <c r="V23" s="80" t="e">
        <f t="shared" si="11"/>
        <v>#NUM!</v>
      </c>
      <c r="W23" s="80" t="e">
        <f t="shared" si="12"/>
        <v>#NUM!</v>
      </c>
      <c r="X23" s="80" t="e">
        <f t="shared" si="13"/>
        <v>#NUM!</v>
      </c>
      <c r="Y23" s="80" t="e">
        <f t="shared" si="14"/>
        <v>#NUM!</v>
      </c>
      <c r="Z23" s="80" t="e">
        <f t="shared" si="15"/>
        <v>#N/A</v>
      </c>
      <c r="AA23" s="80" t="e">
        <f t="shared" si="16"/>
        <v>#NUM!</v>
      </c>
      <c r="AB23" s="80" t="e">
        <f t="shared" si="17"/>
        <v>#NUM!</v>
      </c>
      <c r="AC23" s="80" t="e">
        <f t="shared" si="18"/>
        <v>#NUM!</v>
      </c>
      <c r="AD23" s="80" t="e">
        <f t="shared" si="19"/>
        <v>#NUM!</v>
      </c>
      <c r="AE23" s="80" t="e">
        <f t="shared" si="20"/>
        <v>#NUM!</v>
      </c>
      <c r="AF23" s="80" t="e">
        <f t="shared" si="21"/>
        <v>#N/A</v>
      </c>
      <c r="AG23" s="80" t="e">
        <f t="shared" si="22"/>
        <v>#NUM!</v>
      </c>
      <c r="AH23" s="80" t="e">
        <f t="shared" si="23"/>
        <v>#NUM!</v>
      </c>
      <c r="AI23" s="80" t="e">
        <f t="shared" si="24"/>
        <v>#NUM!</v>
      </c>
      <c r="AJ23" s="80" t="e">
        <f t="shared" si="25"/>
        <v>#N/A</v>
      </c>
    </row>
    <row r="24" spans="1:36" ht="12.95" customHeight="1" x14ac:dyDescent="0.15">
      <c r="A24" s="79"/>
      <c r="B24" s="108"/>
      <c r="C24" s="108"/>
      <c r="D24" s="79"/>
      <c r="E24" s="79"/>
      <c r="F24" s="4" t="str">
        <f t="shared" si="0"/>
        <v/>
      </c>
      <c r="G24" s="79"/>
      <c r="H24" s="79"/>
      <c r="I24" s="79"/>
      <c r="J24" s="1" t="s">
        <v>15</v>
      </c>
      <c r="K24" s="80" t="e">
        <f t="shared" si="1"/>
        <v>#NUM!</v>
      </c>
      <c r="L24" s="80" t="e">
        <f t="shared" si="2"/>
        <v>#NUM!</v>
      </c>
      <c r="M24" s="80" t="e">
        <f t="shared" si="3"/>
        <v>#NUM!</v>
      </c>
      <c r="N24" s="80" t="e">
        <f t="shared" si="4"/>
        <v>#NUM!</v>
      </c>
      <c r="O24" s="80" t="e">
        <f t="shared" si="5"/>
        <v>#NUM!</v>
      </c>
      <c r="P24" s="80" t="e">
        <f t="shared" si="26"/>
        <v>#N/A</v>
      </c>
      <c r="Q24" s="80" t="e">
        <f t="shared" si="6"/>
        <v>#NUM!</v>
      </c>
      <c r="R24" s="80" t="e">
        <f t="shared" si="7"/>
        <v>#NUM!</v>
      </c>
      <c r="S24" s="80" t="e">
        <f t="shared" si="8"/>
        <v>#NUM!</v>
      </c>
      <c r="T24" s="80" t="e">
        <f t="shared" si="9"/>
        <v>#NUM!</v>
      </c>
      <c r="U24" s="80" t="e">
        <f t="shared" si="10"/>
        <v>#N/A</v>
      </c>
      <c r="V24" s="80" t="e">
        <f t="shared" si="11"/>
        <v>#NUM!</v>
      </c>
      <c r="W24" s="80" t="e">
        <f t="shared" si="12"/>
        <v>#NUM!</v>
      </c>
      <c r="X24" s="80" t="e">
        <f t="shared" si="13"/>
        <v>#NUM!</v>
      </c>
      <c r="Y24" s="80" t="e">
        <f t="shared" si="14"/>
        <v>#NUM!</v>
      </c>
      <c r="Z24" s="80" t="e">
        <f t="shared" si="15"/>
        <v>#N/A</v>
      </c>
      <c r="AA24" s="80" t="e">
        <f t="shared" si="16"/>
        <v>#NUM!</v>
      </c>
      <c r="AB24" s="80" t="e">
        <f t="shared" si="17"/>
        <v>#NUM!</v>
      </c>
      <c r="AC24" s="80" t="e">
        <f t="shared" si="18"/>
        <v>#NUM!</v>
      </c>
      <c r="AD24" s="80" t="e">
        <f t="shared" si="19"/>
        <v>#NUM!</v>
      </c>
      <c r="AE24" s="80" t="e">
        <f t="shared" si="20"/>
        <v>#NUM!</v>
      </c>
      <c r="AF24" s="80" t="e">
        <f t="shared" si="21"/>
        <v>#N/A</v>
      </c>
      <c r="AG24" s="80" t="e">
        <f t="shared" si="22"/>
        <v>#NUM!</v>
      </c>
      <c r="AH24" s="80" t="e">
        <f t="shared" si="23"/>
        <v>#NUM!</v>
      </c>
      <c r="AI24" s="80" t="e">
        <f t="shared" si="24"/>
        <v>#NUM!</v>
      </c>
      <c r="AJ24" s="80" t="e">
        <f t="shared" si="25"/>
        <v>#N/A</v>
      </c>
    </row>
    <row r="25" spans="1:36" ht="12.95" customHeight="1" x14ac:dyDescent="0.15">
      <c r="A25" s="79"/>
      <c r="B25" s="108"/>
      <c r="C25" s="108"/>
      <c r="D25" s="79"/>
      <c r="E25" s="79"/>
      <c r="F25" s="4" t="str">
        <f t="shared" si="0"/>
        <v/>
      </c>
      <c r="G25" s="6"/>
      <c r="H25" s="79"/>
      <c r="I25" s="79"/>
      <c r="J25" s="1" t="s">
        <v>15</v>
      </c>
      <c r="K25" s="80" t="e">
        <f t="shared" si="1"/>
        <v>#NUM!</v>
      </c>
      <c r="L25" s="80" t="e">
        <f t="shared" si="2"/>
        <v>#NUM!</v>
      </c>
      <c r="M25" s="80" t="e">
        <f t="shared" si="3"/>
        <v>#NUM!</v>
      </c>
      <c r="N25" s="80" t="e">
        <f t="shared" si="4"/>
        <v>#NUM!</v>
      </c>
      <c r="O25" s="80" t="e">
        <f t="shared" si="5"/>
        <v>#NUM!</v>
      </c>
      <c r="P25" s="80" t="e">
        <f t="shared" si="26"/>
        <v>#N/A</v>
      </c>
      <c r="Q25" s="80" t="e">
        <f t="shared" si="6"/>
        <v>#NUM!</v>
      </c>
      <c r="R25" s="80" t="e">
        <f t="shared" si="7"/>
        <v>#NUM!</v>
      </c>
      <c r="S25" s="80" t="e">
        <f t="shared" si="8"/>
        <v>#NUM!</v>
      </c>
      <c r="T25" s="80" t="e">
        <f t="shared" si="9"/>
        <v>#NUM!</v>
      </c>
      <c r="U25" s="80" t="e">
        <f t="shared" si="10"/>
        <v>#N/A</v>
      </c>
      <c r="V25" s="80" t="e">
        <f t="shared" si="11"/>
        <v>#NUM!</v>
      </c>
      <c r="W25" s="80" t="e">
        <f t="shared" si="12"/>
        <v>#NUM!</v>
      </c>
      <c r="X25" s="80" t="e">
        <f t="shared" si="13"/>
        <v>#NUM!</v>
      </c>
      <c r="Y25" s="80" t="e">
        <f t="shared" si="14"/>
        <v>#NUM!</v>
      </c>
      <c r="Z25" s="80" t="e">
        <f t="shared" si="15"/>
        <v>#N/A</v>
      </c>
      <c r="AA25" s="80" t="e">
        <f t="shared" si="16"/>
        <v>#NUM!</v>
      </c>
      <c r="AB25" s="80" t="e">
        <f t="shared" si="17"/>
        <v>#NUM!</v>
      </c>
      <c r="AC25" s="80" t="e">
        <f t="shared" si="18"/>
        <v>#NUM!</v>
      </c>
      <c r="AD25" s="80" t="e">
        <f t="shared" si="19"/>
        <v>#NUM!</v>
      </c>
      <c r="AE25" s="80" t="e">
        <f t="shared" si="20"/>
        <v>#NUM!</v>
      </c>
      <c r="AF25" s="80" t="e">
        <f t="shared" si="21"/>
        <v>#N/A</v>
      </c>
      <c r="AG25" s="80" t="e">
        <f t="shared" si="22"/>
        <v>#NUM!</v>
      </c>
      <c r="AH25" s="80" t="e">
        <f t="shared" si="23"/>
        <v>#NUM!</v>
      </c>
      <c r="AI25" s="80" t="e">
        <f t="shared" si="24"/>
        <v>#NUM!</v>
      </c>
      <c r="AJ25" s="80" t="e">
        <f t="shared" si="25"/>
        <v>#N/A</v>
      </c>
    </row>
    <row r="26" spans="1:36" ht="12.95" customHeight="1" x14ac:dyDescent="0.15">
      <c r="A26" s="79"/>
      <c r="B26" s="108"/>
      <c r="C26" s="108"/>
      <c r="D26" s="79"/>
      <c r="E26" s="79"/>
      <c r="F26" s="4" t="str">
        <f t="shared" si="0"/>
        <v/>
      </c>
      <c r="G26" s="7"/>
      <c r="H26" s="79"/>
      <c r="I26" s="79"/>
      <c r="J26" s="1" t="s">
        <v>15</v>
      </c>
      <c r="K26" s="80" t="e">
        <f t="shared" si="1"/>
        <v>#NUM!</v>
      </c>
      <c r="L26" s="80" t="e">
        <f t="shared" si="2"/>
        <v>#NUM!</v>
      </c>
      <c r="M26" s="80" t="e">
        <f t="shared" si="3"/>
        <v>#NUM!</v>
      </c>
      <c r="N26" s="80" t="e">
        <f t="shared" si="4"/>
        <v>#NUM!</v>
      </c>
      <c r="O26" s="80" t="e">
        <f t="shared" si="5"/>
        <v>#NUM!</v>
      </c>
      <c r="P26" s="80" t="e">
        <f t="shared" si="26"/>
        <v>#N/A</v>
      </c>
      <c r="Q26" s="80" t="e">
        <f t="shared" si="6"/>
        <v>#NUM!</v>
      </c>
      <c r="R26" s="80" t="e">
        <f t="shared" si="7"/>
        <v>#NUM!</v>
      </c>
      <c r="S26" s="80" t="e">
        <f t="shared" si="8"/>
        <v>#NUM!</v>
      </c>
      <c r="T26" s="80" t="e">
        <f t="shared" si="9"/>
        <v>#NUM!</v>
      </c>
      <c r="U26" s="80" t="e">
        <f t="shared" si="10"/>
        <v>#N/A</v>
      </c>
      <c r="V26" s="80" t="e">
        <f t="shared" si="11"/>
        <v>#NUM!</v>
      </c>
      <c r="W26" s="80" t="e">
        <f t="shared" si="12"/>
        <v>#NUM!</v>
      </c>
      <c r="X26" s="80" t="e">
        <f t="shared" si="13"/>
        <v>#NUM!</v>
      </c>
      <c r="Y26" s="80" t="e">
        <f t="shared" si="14"/>
        <v>#NUM!</v>
      </c>
      <c r="Z26" s="80" t="e">
        <f t="shared" si="15"/>
        <v>#N/A</v>
      </c>
      <c r="AA26" s="80" t="e">
        <f t="shared" si="16"/>
        <v>#NUM!</v>
      </c>
      <c r="AB26" s="80" t="e">
        <f t="shared" si="17"/>
        <v>#NUM!</v>
      </c>
      <c r="AC26" s="80" t="e">
        <f t="shared" si="18"/>
        <v>#NUM!</v>
      </c>
      <c r="AD26" s="80" t="e">
        <f t="shared" si="19"/>
        <v>#NUM!</v>
      </c>
      <c r="AE26" s="80" t="e">
        <f t="shared" si="20"/>
        <v>#NUM!</v>
      </c>
      <c r="AF26" s="80" t="e">
        <f t="shared" si="21"/>
        <v>#N/A</v>
      </c>
      <c r="AG26" s="80" t="e">
        <f t="shared" si="22"/>
        <v>#NUM!</v>
      </c>
      <c r="AH26" s="80" t="e">
        <f t="shared" si="23"/>
        <v>#NUM!</v>
      </c>
      <c r="AI26" s="80" t="e">
        <f t="shared" si="24"/>
        <v>#NUM!</v>
      </c>
      <c r="AJ26" s="80" t="e">
        <f t="shared" si="25"/>
        <v>#N/A</v>
      </c>
    </row>
    <row r="27" spans="1:36" ht="12.95" customHeight="1" x14ac:dyDescent="0.15">
      <c r="A27" s="79"/>
      <c r="B27" s="108"/>
      <c r="C27" s="108"/>
      <c r="D27" s="79"/>
      <c r="E27" s="79"/>
      <c r="F27" s="4" t="str">
        <f t="shared" si="0"/>
        <v/>
      </c>
      <c r="G27" s="79"/>
      <c r="H27" s="79"/>
      <c r="I27" s="79"/>
      <c r="J27" s="1" t="s">
        <v>15</v>
      </c>
      <c r="K27" s="80" t="e">
        <f t="shared" si="1"/>
        <v>#NUM!</v>
      </c>
      <c r="L27" s="80" t="e">
        <f t="shared" si="2"/>
        <v>#NUM!</v>
      </c>
      <c r="M27" s="80" t="e">
        <f t="shared" si="3"/>
        <v>#NUM!</v>
      </c>
      <c r="N27" s="80" t="e">
        <f t="shared" si="4"/>
        <v>#NUM!</v>
      </c>
      <c r="O27" s="80" t="e">
        <f t="shared" si="5"/>
        <v>#NUM!</v>
      </c>
      <c r="P27" s="80" t="e">
        <f t="shared" si="26"/>
        <v>#N/A</v>
      </c>
      <c r="Q27" s="80" t="e">
        <f t="shared" si="6"/>
        <v>#NUM!</v>
      </c>
      <c r="R27" s="80" t="e">
        <f t="shared" si="7"/>
        <v>#NUM!</v>
      </c>
      <c r="S27" s="80" t="e">
        <f t="shared" si="8"/>
        <v>#NUM!</v>
      </c>
      <c r="T27" s="80" t="e">
        <f t="shared" si="9"/>
        <v>#NUM!</v>
      </c>
      <c r="U27" s="80" t="e">
        <f t="shared" si="10"/>
        <v>#N/A</v>
      </c>
      <c r="V27" s="80" t="e">
        <f t="shared" si="11"/>
        <v>#NUM!</v>
      </c>
      <c r="W27" s="80" t="e">
        <f t="shared" si="12"/>
        <v>#NUM!</v>
      </c>
      <c r="X27" s="80" t="e">
        <f t="shared" si="13"/>
        <v>#NUM!</v>
      </c>
      <c r="Y27" s="80" t="e">
        <f t="shared" si="14"/>
        <v>#NUM!</v>
      </c>
      <c r="Z27" s="80" t="e">
        <f t="shared" si="15"/>
        <v>#N/A</v>
      </c>
      <c r="AA27" s="80" t="e">
        <f t="shared" si="16"/>
        <v>#NUM!</v>
      </c>
      <c r="AB27" s="80" t="e">
        <f t="shared" si="17"/>
        <v>#NUM!</v>
      </c>
      <c r="AC27" s="80" t="e">
        <f t="shared" si="18"/>
        <v>#NUM!</v>
      </c>
      <c r="AD27" s="80" t="e">
        <f t="shared" si="19"/>
        <v>#NUM!</v>
      </c>
      <c r="AE27" s="80" t="e">
        <f t="shared" si="20"/>
        <v>#NUM!</v>
      </c>
      <c r="AF27" s="80" t="e">
        <f t="shared" si="21"/>
        <v>#N/A</v>
      </c>
      <c r="AG27" s="80" t="e">
        <f t="shared" si="22"/>
        <v>#NUM!</v>
      </c>
      <c r="AH27" s="80" t="e">
        <f t="shared" si="23"/>
        <v>#NUM!</v>
      </c>
      <c r="AI27" s="80" t="e">
        <f t="shared" si="24"/>
        <v>#NUM!</v>
      </c>
      <c r="AJ27" s="80" t="e">
        <f t="shared" si="25"/>
        <v>#N/A</v>
      </c>
    </row>
    <row r="28" spans="1:36" ht="12.95" customHeight="1" x14ac:dyDescent="0.15">
      <c r="A28" s="79"/>
      <c r="B28" s="108"/>
      <c r="C28" s="108"/>
      <c r="D28" s="79"/>
      <c r="E28" s="79"/>
      <c r="F28" s="4" t="str">
        <f t="shared" si="0"/>
        <v/>
      </c>
      <c r="G28" s="79"/>
      <c r="H28" s="79"/>
      <c r="I28" s="79"/>
      <c r="J28" s="1" t="s">
        <v>15</v>
      </c>
      <c r="K28" s="80" t="e">
        <f t="shared" si="1"/>
        <v>#NUM!</v>
      </c>
      <c r="L28" s="80" t="e">
        <f t="shared" si="2"/>
        <v>#NUM!</v>
      </c>
      <c r="M28" s="80" t="e">
        <f t="shared" si="3"/>
        <v>#NUM!</v>
      </c>
      <c r="N28" s="80" t="e">
        <f t="shared" si="4"/>
        <v>#NUM!</v>
      </c>
      <c r="O28" s="80" t="e">
        <f t="shared" si="5"/>
        <v>#NUM!</v>
      </c>
      <c r="P28" s="80" t="e">
        <f t="shared" si="26"/>
        <v>#N/A</v>
      </c>
      <c r="Q28" s="80" t="e">
        <f t="shared" si="6"/>
        <v>#NUM!</v>
      </c>
      <c r="R28" s="80" t="e">
        <f t="shared" si="7"/>
        <v>#NUM!</v>
      </c>
      <c r="S28" s="80" t="e">
        <f t="shared" si="8"/>
        <v>#NUM!</v>
      </c>
      <c r="T28" s="80" t="e">
        <f t="shared" si="9"/>
        <v>#NUM!</v>
      </c>
      <c r="U28" s="80" t="e">
        <f t="shared" si="10"/>
        <v>#N/A</v>
      </c>
      <c r="V28" s="80" t="e">
        <f t="shared" si="11"/>
        <v>#NUM!</v>
      </c>
      <c r="W28" s="80" t="e">
        <f t="shared" si="12"/>
        <v>#NUM!</v>
      </c>
      <c r="X28" s="80" t="e">
        <f t="shared" si="13"/>
        <v>#NUM!</v>
      </c>
      <c r="Y28" s="80" t="e">
        <f t="shared" si="14"/>
        <v>#NUM!</v>
      </c>
      <c r="Z28" s="80" t="e">
        <f t="shared" si="15"/>
        <v>#N/A</v>
      </c>
      <c r="AA28" s="80" t="e">
        <f t="shared" si="16"/>
        <v>#NUM!</v>
      </c>
      <c r="AB28" s="80" t="e">
        <f t="shared" si="17"/>
        <v>#NUM!</v>
      </c>
      <c r="AC28" s="80" t="e">
        <f t="shared" si="18"/>
        <v>#NUM!</v>
      </c>
      <c r="AD28" s="80" t="e">
        <f t="shared" si="19"/>
        <v>#NUM!</v>
      </c>
      <c r="AE28" s="80" t="e">
        <f t="shared" si="20"/>
        <v>#NUM!</v>
      </c>
      <c r="AF28" s="80" t="e">
        <f t="shared" si="21"/>
        <v>#N/A</v>
      </c>
      <c r="AG28" s="80" t="e">
        <f t="shared" si="22"/>
        <v>#NUM!</v>
      </c>
      <c r="AH28" s="80" t="e">
        <f t="shared" si="23"/>
        <v>#NUM!</v>
      </c>
      <c r="AI28" s="80" t="e">
        <f t="shared" si="24"/>
        <v>#NUM!</v>
      </c>
      <c r="AJ28" s="80" t="e">
        <f t="shared" si="25"/>
        <v>#N/A</v>
      </c>
    </row>
    <row r="29" spans="1:36" ht="12.95" customHeight="1" x14ac:dyDescent="0.15">
      <c r="A29" s="79"/>
      <c r="B29" s="108"/>
      <c r="C29" s="108"/>
      <c r="D29" s="79"/>
      <c r="E29" s="79"/>
      <c r="F29" s="4" t="str">
        <f t="shared" si="0"/>
        <v/>
      </c>
      <c r="G29" s="79"/>
      <c r="H29" s="79"/>
      <c r="I29" s="79"/>
      <c r="J29" s="1" t="s">
        <v>15</v>
      </c>
      <c r="K29" s="80" t="e">
        <f t="shared" si="1"/>
        <v>#NUM!</v>
      </c>
      <c r="L29" s="80" t="e">
        <f t="shared" si="2"/>
        <v>#NUM!</v>
      </c>
      <c r="M29" s="80" t="e">
        <f t="shared" si="3"/>
        <v>#NUM!</v>
      </c>
      <c r="N29" s="80" t="e">
        <f t="shared" si="4"/>
        <v>#NUM!</v>
      </c>
      <c r="O29" s="80" t="e">
        <f t="shared" si="5"/>
        <v>#NUM!</v>
      </c>
      <c r="P29" s="80" t="e">
        <f t="shared" si="26"/>
        <v>#N/A</v>
      </c>
      <c r="Q29" s="80" t="e">
        <f t="shared" si="6"/>
        <v>#NUM!</v>
      </c>
      <c r="R29" s="80" t="e">
        <f t="shared" si="7"/>
        <v>#NUM!</v>
      </c>
      <c r="S29" s="80" t="e">
        <f t="shared" si="8"/>
        <v>#NUM!</v>
      </c>
      <c r="T29" s="80" t="e">
        <f t="shared" si="9"/>
        <v>#NUM!</v>
      </c>
      <c r="U29" s="80" t="e">
        <f t="shared" si="10"/>
        <v>#N/A</v>
      </c>
      <c r="V29" s="80" t="e">
        <f t="shared" si="11"/>
        <v>#NUM!</v>
      </c>
      <c r="W29" s="80" t="e">
        <f t="shared" si="12"/>
        <v>#NUM!</v>
      </c>
      <c r="X29" s="80" t="e">
        <f t="shared" si="13"/>
        <v>#NUM!</v>
      </c>
      <c r="Y29" s="80" t="e">
        <f t="shared" si="14"/>
        <v>#NUM!</v>
      </c>
      <c r="Z29" s="80" t="e">
        <f t="shared" si="15"/>
        <v>#N/A</v>
      </c>
      <c r="AA29" s="80" t="e">
        <f t="shared" si="16"/>
        <v>#NUM!</v>
      </c>
      <c r="AB29" s="80" t="e">
        <f t="shared" si="17"/>
        <v>#NUM!</v>
      </c>
      <c r="AC29" s="80" t="e">
        <f t="shared" si="18"/>
        <v>#NUM!</v>
      </c>
      <c r="AD29" s="80" t="e">
        <f t="shared" si="19"/>
        <v>#NUM!</v>
      </c>
      <c r="AE29" s="80" t="e">
        <f t="shared" si="20"/>
        <v>#NUM!</v>
      </c>
      <c r="AF29" s="80" t="e">
        <f t="shared" si="21"/>
        <v>#N/A</v>
      </c>
      <c r="AG29" s="80" t="e">
        <f t="shared" si="22"/>
        <v>#NUM!</v>
      </c>
      <c r="AH29" s="80" t="e">
        <f t="shared" si="23"/>
        <v>#NUM!</v>
      </c>
      <c r="AI29" s="80" t="e">
        <f t="shared" si="24"/>
        <v>#NUM!</v>
      </c>
      <c r="AJ29" s="80" t="e">
        <f t="shared" si="25"/>
        <v>#N/A</v>
      </c>
    </row>
    <row r="30" spans="1:36" ht="12.95" customHeight="1" x14ac:dyDescent="0.15">
      <c r="A30" s="79"/>
      <c r="B30" s="108"/>
      <c r="C30" s="108"/>
      <c r="D30" s="79"/>
      <c r="E30" s="79"/>
      <c r="F30" s="4" t="str">
        <f t="shared" si="0"/>
        <v/>
      </c>
      <c r="G30" s="6"/>
      <c r="H30" s="79"/>
      <c r="I30" s="79"/>
      <c r="J30" s="1" t="s">
        <v>15</v>
      </c>
      <c r="K30" s="80" t="e">
        <f t="shared" si="1"/>
        <v>#NUM!</v>
      </c>
      <c r="L30" s="80" t="e">
        <f t="shared" si="2"/>
        <v>#NUM!</v>
      </c>
      <c r="M30" s="80" t="e">
        <f t="shared" si="3"/>
        <v>#NUM!</v>
      </c>
      <c r="N30" s="80" t="e">
        <f t="shared" si="4"/>
        <v>#NUM!</v>
      </c>
      <c r="O30" s="80" t="e">
        <f t="shared" si="5"/>
        <v>#NUM!</v>
      </c>
      <c r="P30" s="80" t="e">
        <f t="shared" si="26"/>
        <v>#N/A</v>
      </c>
      <c r="Q30" s="80" t="e">
        <f t="shared" si="6"/>
        <v>#NUM!</v>
      </c>
      <c r="R30" s="80" t="e">
        <f t="shared" si="7"/>
        <v>#NUM!</v>
      </c>
      <c r="S30" s="80" t="e">
        <f t="shared" si="8"/>
        <v>#NUM!</v>
      </c>
      <c r="T30" s="80" t="e">
        <f t="shared" si="9"/>
        <v>#NUM!</v>
      </c>
      <c r="U30" s="80" t="e">
        <f t="shared" si="10"/>
        <v>#N/A</v>
      </c>
      <c r="V30" s="80" t="e">
        <f t="shared" si="11"/>
        <v>#NUM!</v>
      </c>
      <c r="W30" s="80" t="e">
        <f t="shared" si="12"/>
        <v>#NUM!</v>
      </c>
      <c r="X30" s="80" t="e">
        <f t="shared" si="13"/>
        <v>#NUM!</v>
      </c>
      <c r="Y30" s="80" t="e">
        <f t="shared" si="14"/>
        <v>#NUM!</v>
      </c>
      <c r="Z30" s="80" t="e">
        <f t="shared" si="15"/>
        <v>#N/A</v>
      </c>
      <c r="AA30" s="80" t="e">
        <f t="shared" si="16"/>
        <v>#NUM!</v>
      </c>
      <c r="AB30" s="80" t="e">
        <f t="shared" si="17"/>
        <v>#NUM!</v>
      </c>
      <c r="AC30" s="80" t="e">
        <f t="shared" si="18"/>
        <v>#NUM!</v>
      </c>
      <c r="AD30" s="80" t="e">
        <f t="shared" si="19"/>
        <v>#NUM!</v>
      </c>
      <c r="AE30" s="80" t="e">
        <f t="shared" si="20"/>
        <v>#NUM!</v>
      </c>
      <c r="AF30" s="80" t="e">
        <f t="shared" si="21"/>
        <v>#N/A</v>
      </c>
      <c r="AG30" s="80" t="e">
        <f t="shared" si="22"/>
        <v>#NUM!</v>
      </c>
      <c r="AH30" s="80" t="e">
        <f t="shared" si="23"/>
        <v>#NUM!</v>
      </c>
      <c r="AI30" s="80" t="e">
        <f t="shared" si="24"/>
        <v>#NUM!</v>
      </c>
      <c r="AJ30" s="80" t="e">
        <f t="shared" si="25"/>
        <v>#N/A</v>
      </c>
    </row>
    <row r="31" spans="1:36" ht="12.95" customHeight="1" x14ac:dyDescent="0.15">
      <c r="A31" s="79"/>
      <c r="B31" s="108"/>
      <c r="C31" s="108"/>
      <c r="D31" s="79"/>
      <c r="E31" s="79"/>
      <c r="F31" s="4" t="str">
        <f t="shared" si="0"/>
        <v/>
      </c>
      <c r="G31" s="79"/>
      <c r="H31" s="79"/>
      <c r="I31" s="79"/>
      <c r="J31" s="1" t="s">
        <v>15</v>
      </c>
      <c r="K31" s="80" t="e">
        <f t="shared" si="1"/>
        <v>#NUM!</v>
      </c>
      <c r="L31" s="80" t="e">
        <f t="shared" si="2"/>
        <v>#NUM!</v>
      </c>
      <c r="M31" s="80" t="e">
        <f t="shared" si="3"/>
        <v>#NUM!</v>
      </c>
      <c r="N31" s="80" t="e">
        <f t="shared" si="4"/>
        <v>#NUM!</v>
      </c>
      <c r="O31" s="80" t="e">
        <f t="shared" si="5"/>
        <v>#NUM!</v>
      </c>
      <c r="P31" s="80" t="e">
        <f t="shared" si="26"/>
        <v>#N/A</v>
      </c>
      <c r="Q31" s="80" t="e">
        <f t="shared" si="6"/>
        <v>#NUM!</v>
      </c>
      <c r="R31" s="80" t="e">
        <f t="shared" si="7"/>
        <v>#NUM!</v>
      </c>
      <c r="S31" s="80" t="e">
        <f t="shared" si="8"/>
        <v>#NUM!</v>
      </c>
      <c r="T31" s="80" t="e">
        <f t="shared" si="9"/>
        <v>#NUM!</v>
      </c>
      <c r="U31" s="80" t="e">
        <f t="shared" si="10"/>
        <v>#N/A</v>
      </c>
      <c r="V31" s="80" t="e">
        <f t="shared" si="11"/>
        <v>#NUM!</v>
      </c>
      <c r="W31" s="80" t="e">
        <f t="shared" si="12"/>
        <v>#NUM!</v>
      </c>
      <c r="X31" s="80" t="e">
        <f t="shared" si="13"/>
        <v>#NUM!</v>
      </c>
      <c r="Y31" s="80" t="e">
        <f t="shared" si="14"/>
        <v>#NUM!</v>
      </c>
      <c r="Z31" s="80" t="e">
        <f t="shared" si="15"/>
        <v>#N/A</v>
      </c>
      <c r="AA31" s="80" t="e">
        <f t="shared" si="16"/>
        <v>#NUM!</v>
      </c>
      <c r="AB31" s="80" t="e">
        <f t="shared" si="17"/>
        <v>#NUM!</v>
      </c>
      <c r="AC31" s="80" t="e">
        <f t="shared" si="18"/>
        <v>#NUM!</v>
      </c>
      <c r="AD31" s="80" t="e">
        <f t="shared" si="19"/>
        <v>#NUM!</v>
      </c>
      <c r="AE31" s="80" t="e">
        <f t="shared" si="20"/>
        <v>#NUM!</v>
      </c>
      <c r="AF31" s="80" t="e">
        <f t="shared" si="21"/>
        <v>#N/A</v>
      </c>
      <c r="AG31" s="80" t="e">
        <f t="shared" si="22"/>
        <v>#NUM!</v>
      </c>
      <c r="AH31" s="80" t="e">
        <f t="shared" si="23"/>
        <v>#NUM!</v>
      </c>
      <c r="AI31" s="80" t="e">
        <f t="shared" si="24"/>
        <v>#NUM!</v>
      </c>
      <c r="AJ31" s="80" t="e">
        <f t="shared" si="25"/>
        <v>#N/A</v>
      </c>
    </row>
    <row r="32" spans="1:36" ht="12.95" customHeight="1" x14ac:dyDescent="0.15">
      <c r="A32" s="79"/>
      <c r="B32" s="108"/>
      <c r="C32" s="108"/>
      <c r="D32" s="79"/>
      <c r="E32" s="79"/>
      <c r="F32" s="4" t="str">
        <f t="shared" si="0"/>
        <v/>
      </c>
      <c r="G32" s="79"/>
      <c r="H32" s="79"/>
      <c r="I32" s="79"/>
      <c r="J32" s="1" t="s">
        <v>15</v>
      </c>
      <c r="K32" s="80" t="e">
        <f t="shared" si="1"/>
        <v>#NUM!</v>
      </c>
      <c r="L32" s="80" t="e">
        <f t="shared" si="2"/>
        <v>#NUM!</v>
      </c>
      <c r="M32" s="80" t="e">
        <f t="shared" si="3"/>
        <v>#NUM!</v>
      </c>
      <c r="N32" s="80" t="e">
        <f t="shared" si="4"/>
        <v>#NUM!</v>
      </c>
      <c r="O32" s="80" t="e">
        <f t="shared" si="5"/>
        <v>#NUM!</v>
      </c>
      <c r="P32" s="80" t="e">
        <f t="shared" si="26"/>
        <v>#N/A</v>
      </c>
      <c r="Q32" s="80" t="e">
        <f t="shared" si="6"/>
        <v>#NUM!</v>
      </c>
      <c r="R32" s="80" t="e">
        <f t="shared" si="7"/>
        <v>#NUM!</v>
      </c>
      <c r="S32" s="80" t="e">
        <f t="shared" si="8"/>
        <v>#NUM!</v>
      </c>
      <c r="T32" s="80" t="e">
        <f t="shared" si="9"/>
        <v>#NUM!</v>
      </c>
      <c r="U32" s="80" t="e">
        <f t="shared" si="10"/>
        <v>#N/A</v>
      </c>
      <c r="V32" s="80" t="e">
        <f t="shared" si="11"/>
        <v>#NUM!</v>
      </c>
      <c r="W32" s="80" t="e">
        <f t="shared" si="12"/>
        <v>#NUM!</v>
      </c>
      <c r="X32" s="80" t="e">
        <f t="shared" si="13"/>
        <v>#NUM!</v>
      </c>
      <c r="Y32" s="80" t="e">
        <f t="shared" si="14"/>
        <v>#NUM!</v>
      </c>
      <c r="Z32" s="80" t="e">
        <f t="shared" si="15"/>
        <v>#N/A</v>
      </c>
      <c r="AA32" s="80" t="e">
        <f t="shared" si="16"/>
        <v>#NUM!</v>
      </c>
      <c r="AB32" s="80" t="e">
        <f t="shared" si="17"/>
        <v>#NUM!</v>
      </c>
      <c r="AC32" s="80" t="e">
        <f t="shared" si="18"/>
        <v>#NUM!</v>
      </c>
      <c r="AD32" s="80" t="e">
        <f t="shared" si="19"/>
        <v>#NUM!</v>
      </c>
      <c r="AE32" s="80" t="e">
        <f t="shared" si="20"/>
        <v>#NUM!</v>
      </c>
      <c r="AF32" s="80" t="e">
        <f t="shared" si="21"/>
        <v>#N/A</v>
      </c>
      <c r="AG32" s="80" t="e">
        <f t="shared" si="22"/>
        <v>#NUM!</v>
      </c>
      <c r="AH32" s="80" t="e">
        <f t="shared" si="23"/>
        <v>#NUM!</v>
      </c>
      <c r="AI32" s="80" t="e">
        <f t="shared" si="24"/>
        <v>#NUM!</v>
      </c>
      <c r="AJ32" s="80" t="e">
        <f t="shared" si="25"/>
        <v>#N/A</v>
      </c>
    </row>
    <row r="33" spans="1:36" ht="12.95" customHeight="1" x14ac:dyDescent="0.15">
      <c r="A33" s="79"/>
      <c r="B33" s="108"/>
      <c r="C33" s="108"/>
      <c r="D33" s="79"/>
      <c r="E33" s="79"/>
      <c r="F33" s="4" t="str">
        <f t="shared" si="0"/>
        <v/>
      </c>
      <c r="G33" s="79"/>
      <c r="H33" s="79"/>
      <c r="I33" s="79"/>
      <c r="J33" s="1" t="s">
        <v>15</v>
      </c>
      <c r="K33" s="80" t="e">
        <f t="shared" si="1"/>
        <v>#NUM!</v>
      </c>
      <c r="L33" s="80" t="e">
        <f t="shared" si="2"/>
        <v>#NUM!</v>
      </c>
      <c r="M33" s="80" t="e">
        <f t="shared" si="3"/>
        <v>#NUM!</v>
      </c>
      <c r="N33" s="80" t="e">
        <f t="shared" si="4"/>
        <v>#NUM!</v>
      </c>
      <c r="O33" s="80" t="e">
        <f t="shared" si="5"/>
        <v>#NUM!</v>
      </c>
      <c r="P33" s="80" t="e">
        <f t="shared" si="26"/>
        <v>#N/A</v>
      </c>
      <c r="Q33" s="80" t="e">
        <f t="shared" si="6"/>
        <v>#NUM!</v>
      </c>
      <c r="R33" s="80" t="e">
        <f t="shared" si="7"/>
        <v>#NUM!</v>
      </c>
      <c r="S33" s="80" t="e">
        <f t="shared" si="8"/>
        <v>#NUM!</v>
      </c>
      <c r="T33" s="80" t="e">
        <f t="shared" si="9"/>
        <v>#NUM!</v>
      </c>
      <c r="U33" s="80" t="e">
        <f t="shared" si="10"/>
        <v>#N/A</v>
      </c>
      <c r="V33" s="80" t="e">
        <f t="shared" si="11"/>
        <v>#NUM!</v>
      </c>
      <c r="W33" s="80" t="e">
        <f t="shared" si="12"/>
        <v>#NUM!</v>
      </c>
      <c r="X33" s="80" t="e">
        <f t="shared" si="13"/>
        <v>#NUM!</v>
      </c>
      <c r="Y33" s="80" t="e">
        <f t="shared" si="14"/>
        <v>#NUM!</v>
      </c>
      <c r="Z33" s="80" t="e">
        <f t="shared" si="15"/>
        <v>#N/A</v>
      </c>
      <c r="AA33" s="80" t="e">
        <f t="shared" si="16"/>
        <v>#NUM!</v>
      </c>
      <c r="AB33" s="80" t="e">
        <f t="shared" si="17"/>
        <v>#NUM!</v>
      </c>
      <c r="AC33" s="80" t="e">
        <f t="shared" si="18"/>
        <v>#NUM!</v>
      </c>
      <c r="AD33" s="80" t="e">
        <f t="shared" si="19"/>
        <v>#NUM!</v>
      </c>
      <c r="AE33" s="80" t="e">
        <f t="shared" si="20"/>
        <v>#NUM!</v>
      </c>
      <c r="AF33" s="80" t="e">
        <f t="shared" si="21"/>
        <v>#N/A</v>
      </c>
      <c r="AG33" s="80" t="e">
        <f t="shared" si="22"/>
        <v>#NUM!</v>
      </c>
      <c r="AH33" s="80" t="e">
        <f t="shared" si="23"/>
        <v>#NUM!</v>
      </c>
      <c r="AI33" s="80" t="e">
        <f t="shared" si="24"/>
        <v>#NUM!</v>
      </c>
      <c r="AJ33" s="80" t="e">
        <f t="shared" si="25"/>
        <v>#N/A</v>
      </c>
    </row>
    <row r="34" spans="1:36" ht="12.95" customHeight="1" x14ac:dyDescent="0.15">
      <c r="A34" s="79"/>
      <c r="B34" s="108"/>
      <c r="C34" s="108"/>
      <c r="D34" s="79"/>
      <c r="E34" s="79"/>
      <c r="F34" s="4" t="str">
        <f t="shared" si="0"/>
        <v/>
      </c>
      <c r="G34" s="79"/>
      <c r="H34" s="79"/>
      <c r="I34" s="79"/>
      <c r="K34" s="80" t="e">
        <f t="shared" si="1"/>
        <v>#NUM!</v>
      </c>
      <c r="L34" s="80" t="e">
        <f t="shared" si="2"/>
        <v>#NUM!</v>
      </c>
      <c r="M34" s="80" t="e">
        <f t="shared" si="3"/>
        <v>#NUM!</v>
      </c>
      <c r="N34" s="80" t="e">
        <f t="shared" si="4"/>
        <v>#NUM!</v>
      </c>
      <c r="O34" s="80" t="e">
        <f t="shared" si="5"/>
        <v>#NUM!</v>
      </c>
      <c r="P34" s="80" t="e">
        <f t="shared" si="26"/>
        <v>#N/A</v>
      </c>
      <c r="Q34" s="80" t="e">
        <f t="shared" si="6"/>
        <v>#NUM!</v>
      </c>
      <c r="R34" s="80" t="e">
        <f t="shared" si="7"/>
        <v>#NUM!</v>
      </c>
      <c r="S34" s="80" t="e">
        <f t="shared" si="8"/>
        <v>#NUM!</v>
      </c>
      <c r="T34" s="80" t="e">
        <f t="shared" si="9"/>
        <v>#NUM!</v>
      </c>
      <c r="U34" s="80" t="e">
        <f t="shared" si="10"/>
        <v>#N/A</v>
      </c>
      <c r="V34" s="80" t="e">
        <f t="shared" si="11"/>
        <v>#NUM!</v>
      </c>
      <c r="W34" s="80" t="e">
        <f t="shared" si="12"/>
        <v>#NUM!</v>
      </c>
      <c r="X34" s="80" t="e">
        <f t="shared" si="13"/>
        <v>#NUM!</v>
      </c>
      <c r="Y34" s="80" t="e">
        <f t="shared" si="14"/>
        <v>#NUM!</v>
      </c>
      <c r="Z34" s="80" t="e">
        <f t="shared" si="15"/>
        <v>#N/A</v>
      </c>
      <c r="AA34" s="80" t="e">
        <f t="shared" si="16"/>
        <v>#NUM!</v>
      </c>
      <c r="AB34" s="80" t="e">
        <f t="shared" si="17"/>
        <v>#NUM!</v>
      </c>
      <c r="AC34" s="80" t="e">
        <f t="shared" si="18"/>
        <v>#NUM!</v>
      </c>
      <c r="AD34" s="80" t="e">
        <f t="shared" si="19"/>
        <v>#NUM!</v>
      </c>
      <c r="AE34" s="80" t="e">
        <f t="shared" si="20"/>
        <v>#NUM!</v>
      </c>
      <c r="AF34" s="80" t="e">
        <f t="shared" si="21"/>
        <v>#N/A</v>
      </c>
      <c r="AG34" s="80" t="e">
        <f t="shared" si="22"/>
        <v>#NUM!</v>
      </c>
      <c r="AH34" s="80" t="e">
        <f t="shared" si="23"/>
        <v>#NUM!</v>
      </c>
      <c r="AI34" s="80" t="e">
        <f t="shared" si="24"/>
        <v>#NUM!</v>
      </c>
      <c r="AJ34" s="80" t="e">
        <f t="shared" si="25"/>
        <v>#N/A</v>
      </c>
    </row>
    <row r="35" spans="1:36" ht="12.95" customHeight="1" x14ac:dyDescent="0.15">
      <c r="A35" s="79"/>
      <c r="B35" s="108"/>
      <c r="C35" s="108"/>
      <c r="D35" s="79"/>
      <c r="E35" s="79"/>
      <c r="F35" s="4" t="str">
        <f t="shared" si="0"/>
        <v/>
      </c>
      <c r="G35" s="79"/>
      <c r="H35" s="79"/>
      <c r="I35" s="79"/>
      <c r="K35" s="80" t="e">
        <f t="shared" si="1"/>
        <v>#NUM!</v>
      </c>
      <c r="L35" s="80" t="e">
        <f t="shared" si="2"/>
        <v>#NUM!</v>
      </c>
      <c r="M35" s="80" t="e">
        <f t="shared" si="3"/>
        <v>#NUM!</v>
      </c>
      <c r="N35" s="80" t="e">
        <f t="shared" si="4"/>
        <v>#NUM!</v>
      </c>
      <c r="O35" s="80" t="e">
        <f t="shared" si="5"/>
        <v>#NUM!</v>
      </c>
      <c r="P35" s="80" t="e">
        <f t="shared" si="26"/>
        <v>#N/A</v>
      </c>
      <c r="Q35" s="80" t="e">
        <f t="shared" si="6"/>
        <v>#NUM!</v>
      </c>
      <c r="R35" s="80" t="e">
        <f t="shared" si="7"/>
        <v>#NUM!</v>
      </c>
      <c r="S35" s="80" t="e">
        <f t="shared" si="8"/>
        <v>#NUM!</v>
      </c>
      <c r="T35" s="80" t="e">
        <f t="shared" si="9"/>
        <v>#NUM!</v>
      </c>
      <c r="U35" s="80" t="e">
        <f t="shared" si="10"/>
        <v>#N/A</v>
      </c>
      <c r="V35" s="80" t="e">
        <f t="shared" si="11"/>
        <v>#NUM!</v>
      </c>
      <c r="W35" s="80" t="e">
        <f t="shared" si="12"/>
        <v>#NUM!</v>
      </c>
      <c r="X35" s="80" t="e">
        <f t="shared" si="13"/>
        <v>#NUM!</v>
      </c>
      <c r="Y35" s="80" t="e">
        <f t="shared" si="14"/>
        <v>#NUM!</v>
      </c>
      <c r="Z35" s="80" t="e">
        <f t="shared" si="15"/>
        <v>#N/A</v>
      </c>
      <c r="AA35" s="80" t="e">
        <f t="shared" si="16"/>
        <v>#NUM!</v>
      </c>
      <c r="AB35" s="80" t="e">
        <f t="shared" si="17"/>
        <v>#NUM!</v>
      </c>
      <c r="AC35" s="80" t="e">
        <f t="shared" si="18"/>
        <v>#NUM!</v>
      </c>
      <c r="AD35" s="80" t="e">
        <f t="shared" si="19"/>
        <v>#NUM!</v>
      </c>
      <c r="AE35" s="80" t="e">
        <f t="shared" si="20"/>
        <v>#NUM!</v>
      </c>
      <c r="AF35" s="80" t="e">
        <f t="shared" si="21"/>
        <v>#N/A</v>
      </c>
      <c r="AG35" s="80" t="e">
        <f t="shared" si="22"/>
        <v>#NUM!</v>
      </c>
      <c r="AH35" s="80" t="e">
        <f t="shared" si="23"/>
        <v>#NUM!</v>
      </c>
      <c r="AI35" s="80" t="e">
        <f t="shared" si="24"/>
        <v>#NUM!</v>
      </c>
      <c r="AJ35" s="80" t="e">
        <f t="shared" si="25"/>
        <v>#N/A</v>
      </c>
    </row>
    <row r="36" spans="1:36" ht="12.95" customHeight="1" x14ac:dyDescent="0.15">
      <c r="A36" s="79"/>
      <c r="B36" s="108"/>
      <c r="C36" s="108"/>
      <c r="D36" s="79"/>
      <c r="E36" s="79"/>
      <c r="F36" s="4" t="str">
        <f t="shared" si="0"/>
        <v/>
      </c>
      <c r="G36" s="79"/>
      <c r="H36" s="79"/>
      <c r="I36" s="79"/>
      <c r="K36" s="80" t="e">
        <f t="shared" si="1"/>
        <v>#NUM!</v>
      </c>
      <c r="L36" s="80" t="e">
        <f t="shared" si="2"/>
        <v>#NUM!</v>
      </c>
      <c r="M36" s="80" t="e">
        <f t="shared" si="3"/>
        <v>#NUM!</v>
      </c>
      <c r="N36" s="80" t="e">
        <f t="shared" si="4"/>
        <v>#NUM!</v>
      </c>
      <c r="O36" s="80" t="e">
        <f t="shared" si="5"/>
        <v>#NUM!</v>
      </c>
      <c r="P36" s="80" t="e">
        <f t="shared" si="26"/>
        <v>#N/A</v>
      </c>
      <c r="Q36" s="80" t="e">
        <f t="shared" si="6"/>
        <v>#NUM!</v>
      </c>
      <c r="R36" s="80" t="e">
        <f t="shared" si="7"/>
        <v>#NUM!</v>
      </c>
      <c r="S36" s="80" t="e">
        <f t="shared" si="8"/>
        <v>#NUM!</v>
      </c>
      <c r="T36" s="80" t="e">
        <f t="shared" si="9"/>
        <v>#NUM!</v>
      </c>
      <c r="U36" s="80" t="e">
        <f t="shared" si="10"/>
        <v>#N/A</v>
      </c>
      <c r="V36" s="80" t="e">
        <f t="shared" si="11"/>
        <v>#NUM!</v>
      </c>
      <c r="W36" s="80" t="e">
        <f t="shared" si="12"/>
        <v>#NUM!</v>
      </c>
      <c r="X36" s="80" t="e">
        <f t="shared" si="13"/>
        <v>#NUM!</v>
      </c>
      <c r="Y36" s="80" t="e">
        <f t="shared" si="14"/>
        <v>#NUM!</v>
      </c>
      <c r="Z36" s="80" t="e">
        <f t="shared" si="15"/>
        <v>#N/A</v>
      </c>
      <c r="AA36" s="80" t="e">
        <f t="shared" si="16"/>
        <v>#NUM!</v>
      </c>
      <c r="AB36" s="80" t="e">
        <f t="shared" si="17"/>
        <v>#NUM!</v>
      </c>
      <c r="AC36" s="80" t="e">
        <f t="shared" si="18"/>
        <v>#NUM!</v>
      </c>
      <c r="AD36" s="80" t="e">
        <f t="shared" si="19"/>
        <v>#NUM!</v>
      </c>
      <c r="AE36" s="80" t="e">
        <f t="shared" si="20"/>
        <v>#NUM!</v>
      </c>
      <c r="AF36" s="80" t="e">
        <f t="shared" si="21"/>
        <v>#N/A</v>
      </c>
      <c r="AG36" s="80" t="e">
        <f t="shared" si="22"/>
        <v>#NUM!</v>
      </c>
      <c r="AH36" s="80" t="e">
        <f t="shared" si="23"/>
        <v>#NUM!</v>
      </c>
      <c r="AI36" s="80" t="e">
        <f t="shared" si="24"/>
        <v>#NUM!</v>
      </c>
      <c r="AJ36" s="80" t="e">
        <f t="shared" si="25"/>
        <v>#N/A</v>
      </c>
    </row>
    <row r="37" spans="1:36" ht="12.95" customHeight="1" x14ac:dyDescent="0.15">
      <c r="A37" s="79"/>
      <c r="B37" s="108"/>
      <c r="C37" s="108"/>
      <c r="D37" s="79"/>
      <c r="E37" s="79"/>
      <c r="F37" s="4" t="str">
        <f t="shared" si="0"/>
        <v/>
      </c>
      <c r="G37" s="79"/>
      <c r="H37" s="79"/>
      <c r="I37" s="79"/>
      <c r="K37" s="80" t="e">
        <f t="shared" si="1"/>
        <v>#NUM!</v>
      </c>
      <c r="L37" s="80" t="e">
        <f t="shared" si="2"/>
        <v>#NUM!</v>
      </c>
      <c r="M37" s="80" t="e">
        <f t="shared" si="3"/>
        <v>#NUM!</v>
      </c>
      <c r="N37" s="80" t="e">
        <f t="shared" si="4"/>
        <v>#NUM!</v>
      </c>
      <c r="O37" s="80" t="e">
        <f t="shared" si="5"/>
        <v>#NUM!</v>
      </c>
      <c r="P37" s="80" t="e">
        <f t="shared" si="26"/>
        <v>#N/A</v>
      </c>
      <c r="Q37" s="80" t="e">
        <f t="shared" si="6"/>
        <v>#NUM!</v>
      </c>
      <c r="R37" s="80" t="e">
        <f t="shared" si="7"/>
        <v>#NUM!</v>
      </c>
      <c r="S37" s="80" t="e">
        <f t="shared" si="8"/>
        <v>#NUM!</v>
      </c>
      <c r="T37" s="80" t="e">
        <f t="shared" si="9"/>
        <v>#NUM!</v>
      </c>
      <c r="U37" s="80" t="e">
        <f t="shared" si="10"/>
        <v>#N/A</v>
      </c>
      <c r="V37" s="80" t="e">
        <f t="shared" si="11"/>
        <v>#NUM!</v>
      </c>
      <c r="W37" s="80" t="e">
        <f t="shared" si="12"/>
        <v>#NUM!</v>
      </c>
      <c r="X37" s="80" t="e">
        <f t="shared" si="13"/>
        <v>#NUM!</v>
      </c>
      <c r="Y37" s="80" t="e">
        <f t="shared" si="14"/>
        <v>#NUM!</v>
      </c>
      <c r="Z37" s="80" t="e">
        <f t="shared" si="15"/>
        <v>#N/A</v>
      </c>
      <c r="AA37" s="80" t="e">
        <f t="shared" si="16"/>
        <v>#NUM!</v>
      </c>
      <c r="AB37" s="80" t="e">
        <f t="shared" si="17"/>
        <v>#NUM!</v>
      </c>
      <c r="AC37" s="80" t="e">
        <f t="shared" si="18"/>
        <v>#NUM!</v>
      </c>
      <c r="AD37" s="80" t="e">
        <f t="shared" si="19"/>
        <v>#NUM!</v>
      </c>
      <c r="AE37" s="80" t="e">
        <f t="shared" si="20"/>
        <v>#NUM!</v>
      </c>
      <c r="AF37" s="80" t="e">
        <f t="shared" si="21"/>
        <v>#N/A</v>
      </c>
      <c r="AG37" s="80" t="e">
        <f t="shared" si="22"/>
        <v>#NUM!</v>
      </c>
      <c r="AH37" s="80" t="e">
        <f t="shared" si="23"/>
        <v>#NUM!</v>
      </c>
      <c r="AI37" s="80" t="e">
        <f t="shared" si="24"/>
        <v>#NUM!</v>
      </c>
      <c r="AJ37" s="80" t="e">
        <f t="shared" si="25"/>
        <v>#N/A</v>
      </c>
    </row>
    <row r="38" spans="1:36" ht="12.95" customHeight="1" x14ac:dyDescent="0.15">
      <c r="A38" s="79"/>
      <c r="B38" s="108"/>
      <c r="C38" s="108"/>
      <c r="D38" s="79"/>
      <c r="E38" s="79"/>
      <c r="F38" s="4" t="str">
        <f t="shared" si="0"/>
        <v/>
      </c>
      <c r="G38" s="79"/>
      <c r="H38" s="79"/>
      <c r="I38" s="79"/>
      <c r="K38" s="80" t="e">
        <f t="shared" si="1"/>
        <v>#NUM!</v>
      </c>
      <c r="L38" s="80" t="e">
        <f t="shared" si="2"/>
        <v>#NUM!</v>
      </c>
      <c r="M38" s="80" t="e">
        <f t="shared" si="3"/>
        <v>#NUM!</v>
      </c>
      <c r="N38" s="80" t="e">
        <f t="shared" si="4"/>
        <v>#NUM!</v>
      </c>
      <c r="O38" s="80" t="e">
        <f t="shared" si="5"/>
        <v>#NUM!</v>
      </c>
      <c r="P38" s="80" t="e">
        <f t="shared" si="26"/>
        <v>#N/A</v>
      </c>
      <c r="Q38" s="80" t="e">
        <f t="shared" si="6"/>
        <v>#NUM!</v>
      </c>
      <c r="R38" s="80" t="e">
        <f t="shared" si="7"/>
        <v>#NUM!</v>
      </c>
      <c r="S38" s="80" t="e">
        <f t="shared" si="8"/>
        <v>#NUM!</v>
      </c>
      <c r="T38" s="80" t="e">
        <f t="shared" si="9"/>
        <v>#NUM!</v>
      </c>
      <c r="U38" s="80" t="e">
        <f t="shared" si="10"/>
        <v>#N/A</v>
      </c>
      <c r="V38" s="80" t="e">
        <f t="shared" si="11"/>
        <v>#NUM!</v>
      </c>
      <c r="W38" s="80" t="e">
        <f t="shared" si="12"/>
        <v>#NUM!</v>
      </c>
      <c r="X38" s="80" t="e">
        <f t="shared" si="13"/>
        <v>#NUM!</v>
      </c>
      <c r="Y38" s="80" t="e">
        <f t="shared" si="14"/>
        <v>#NUM!</v>
      </c>
      <c r="Z38" s="80" t="e">
        <f t="shared" si="15"/>
        <v>#N/A</v>
      </c>
      <c r="AA38" s="80" t="e">
        <f t="shared" si="16"/>
        <v>#NUM!</v>
      </c>
      <c r="AB38" s="80" t="e">
        <f t="shared" si="17"/>
        <v>#NUM!</v>
      </c>
      <c r="AC38" s="80" t="e">
        <f t="shared" si="18"/>
        <v>#NUM!</v>
      </c>
      <c r="AD38" s="80" t="e">
        <f t="shared" si="19"/>
        <v>#NUM!</v>
      </c>
      <c r="AE38" s="80" t="e">
        <f t="shared" si="20"/>
        <v>#NUM!</v>
      </c>
      <c r="AF38" s="80" t="e">
        <f t="shared" si="21"/>
        <v>#N/A</v>
      </c>
      <c r="AG38" s="80" t="e">
        <f t="shared" si="22"/>
        <v>#NUM!</v>
      </c>
      <c r="AH38" s="80" t="e">
        <f t="shared" si="23"/>
        <v>#NUM!</v>
      </c>
      <c r="AI38" s="80" t="e">
        <f t="shared" si="24"/>
        <v>#NUM!</v>
      </c>
      <c r="AJ38" s="80" t="e">
        <f t="shared" si="25"/>
        <v>#N/A</v>
      </c>
    </row>
    <row r="39" spans="1:36" ht="12.95" customHeight="1" x14ac:dyDescent="0.15">
      <c r="A39" s="79"/>
      <c r="B39" s="108"/>
      <c r="C39" s="108"/>
      <c r="D39" s="79"/>
      <c r="E39" s="79"/>
      <c r="F39" s="4" t="str">
        <f t="shared" si="0"/>
        <v/>
      </c>
      <c r="G39" s="79"/>
      <c r="H39" s="79"/>
      <c r="I39" s="79"/>
      <c r="K39" s="80" t="e">
        <f t="shared" si="1"/>
        <v>#NUM!</v>
      </c>
      <c r="L39" s="80" t="e">
        <f t="shared" si="2"/>
        <v>#NUM!</v>
      </c>
      <c r="M39" s="80" t="e">
        <f t="shared" si="3"/>
        <v>#NUM!</v>
      </c>
      <c r="N39" s="80" t="e">
        <f t="shared" si="4"/>
        <v>#NUM!</v>
      </c>
      <c r="O39" s="80" t="e">
        <f t="shared" si="5"/>
        <v>#NUM!</v>
      </c>
      <c r="P39" s="80" t="e">
        <f t="shared" si="26"/>
        <v>#N/A</v>
      </c>
      <c r="Q39" s="80" t="e">
        <f t="shared" si="6"/>
        <v>#NUM!</v>
      </c>
      <c r="R39" s="80" t="e">
        <f t="shared" si="7"/>
        <v>#NUM!</v>
      </c>
      <c r="S39" s="80" t="e">
        <f t="shared" si="8"/>
        <v>#NUM!</v>
      </c>
      <c r="T39" s="80" t="e">
        <f t="shared" si="9"/>
        <v>#NUM!</v>
      </c>
      <c r="U39" s="80" t="e">
        <f t="shared" si="10"/>
        <v>#N/A</v>
      </c>
      <c r="V39" s="80" t="e">
        <f t="shared" si="11"/>
        <v>#NUM!</v>
      </c>
      <c r="W39" s="80" t="e">
        <f t="shared" si="12"/>
        <v>#NUM!</v>
      </c>
      <c r="X39" s="80" t="e">
        <f t="shared" si="13"/>
        <v>#NUM!</v>
      </c>
      <c r="Y39" s="80" t="e">
        <f t="shared" si="14"/>
        <v>#NUM!</v>
      </c>
      <c r="Z39" s="80" t="e">
        <f t="shared" si="15"/>
        <v>#N/A</v>
      </c>
      <c r="AA39" s="80" t="e">
        <f t="shared" si="16"/>
        <v>#NUM!</v>
      </c>
      <c r="AB39" s="80" t="e">
        <f t="shared" si="17"/>
        <v>#NUM!</v>
      </c>
      <c r="AC39" s="80" t="e">
        <f t="shared" si="18"/>
        <v>#NUM!</v>
      </c>
      <c r="AD39" s="80" t="e">
        <f t="shared" si="19"/>
        <v>#NUM!</v>
      </c>
      <c r="AE39" s="80" t="e">
        <f t="shared" si="20"/>
        <v>#NUM!</v>
      </c>
      <c r="AF39" s="80" t="e">
        <f t="shared" si="21"/>
        <v>#N/A</v>
      </c>
      <c r="AG39" s="80" t="e">
        <f t="shared" si="22"/>
        <v>#NUM!</v>
      </c>
      <c r="AH39" s="80" t="e">
        <f t="shared" si="23"/>
        <v>#NUM!</v>
      </c>
      <c r="AI39" s="80" t="e">
        <f t="shared" si="24"/>
        <v>#NUM!</v>
      </c>
      <c r="AJ39" s="80" t="e">
        <f t="shared" si="25"/>
        <v>#N/A</v>
      </c>
    </row>
    <row r="40" spans="1:36" ht="12.95" customHeight="1" x14ac:dyDescent="0.15">
      <c r="A40" s="79"/>
      <c r="B40" s="108"/>
      <c r="C40" s="108"/>
      <c r="D40" s="79"/>
      <c r="E40" s="79"/>
      <c r="F40" s="4" t="str">
        <f t="shared" si="0"/>
        <v/>
      </c>
      <c r="G40" s="79"/>
      <c r="H40" s="79"/>
      <c r="I40" s="79"/>
      <c r="K40" s="80" t="e">
        <f t="shared" si="1"/>
        <v>#NUM!</v>
      </c>
      <c r="L40" s="80" t="e">
        <f t="shared" si="2"/>
        <v>#NUM!</v>
      </c>
      <c r="M40" s="80" t="e">
        <f t="shared" si="3"/>
        <v>#NUM!</v>
      </c>
      <c r="N40" s="80" t="e">
        <f t="shared" si="4"/>
        <v>#NUM!</v>
      </c>
      <c r="O40" s="80" t="e">
        <f t="shared" si="5"/>
        <v>#NUM!</v>
      </c>
      <c r="P40" s="80" t="e">
        <f t="shared" si="26"/>
        <v>#N/A</v>
      </c>
      <c r="Q40" s="80" t="e">
        <f t="shared" si="6"/>
        <v>#NUM!</v>
      </c>
      <c r="R40" s="80" t="e">
        <f t="shared" si="7"/>
        <v>#NUM!</v>
      </c>
      <c r="S40" s="80" t="e">
        <f t="shared" si="8"/>
        <v>#NUM!</v>
      </c>
      <c r="T40" s="80" t="e">
        <f t="shared" si="9"/>
        <v>#NUM!</v>
      </c>
      <c r="U40" s="80" t="e">
        <f t="shared" si="10"/>
        <v>#N/A</v>
      </c>
      <c r="V40" s="80" t="e">
        <f t="shared" si="11"/>
        <v>#NUM!</v>
      </c>
      <c r="W40" s="80" t="e">
        <f t="shared" si="12"/>
        <v>#NUM!</v>
      </c>
      <c r="X40" s="80" t="e">
        <f t="shared" si="13"/>
        <v>#NUM!</v>
      </c>
      <c r="Y40" s="80" t="e">
        <f t="shared" si="14"/>
        <v>#NUM!</v>
      </c>
      <c r="Z40" s="80" t="e">
        <f t="shared" si="15"/>
        <v>#N/A</v>
      </c>
      <c r="AA40" s="80" t="e">
        <f t="shared" si="16"/>
        <v>#NUM!</v>
      </c>
      <c r="AB40" s="80" t="e">
        <f t="shared" si="17"/>
        <v>#NUM!</v>
      </c>
      <c r="AC40" s="80" t="e">
        <f t="shared" si="18"/>
        <v>#NUM!</v>
      </c>
      <c r="AD40" s="80" t="e">
        <f t="shared" si="19"/>
        <v>#NUM!</v>
      </c>
      <c r="AE40" s="80" t="e">
        <f t="shared" si="20"/>
        <v>#NUM!</v>
      </c>
      <c r="AF40" s="80" t="e">
        <f t="shared" si="21"/>
        <v>#N/A</v>
      </c>
      <c r="AG40" s="80" t="e">
        <f t="shared" si="22"/>
        <v>#NUM!</v>
      </c>
      <c r="AH40" s="80" t="e">
        <f t="shared" si="23"/>
        <v>#NUM!</v>
      </c>
      <c r="AI40" s="80" t="e">
        <f t="shared" si="24"/>
        <v>#NUM!</v>
      </c>
      <c r="AJ40" s="80" t="e">
        <f t="shared" si="25"/>
        <v>#N/A</v>
      </c>
    </row>
    <row r="41" spans="1:36" ht="12.95" customHeight="1" x14ac:dyDescent="0.15">
      <c r="A41" s="79"/>
      <c r="B41" s="108"/>
      <c r="C41" s="108"/>
      <c r="D41" s="79"/>
      <c r="E41" s="79"/>
      <c r="F41" s="4" t="str">
        <f t="shared" si="0"/>
        <v/>
      </c>
      <c r="G41" s="79"/>
      <c r="H41" s="79"/>
      <c r="I41" s="79"/>
      <c r="K41" s="80" t="e">
        <f t="shared" si="1"/>
        <v>#NUM!</v>
      </c>
      <c r="L41" s="80" t="e">
        <f t="shared" si="2"/>
        <v>#NUM!</v>
      </c>
      <c r="M41" s="80" t="e">
        <f t="shared" si="3"/>
        <v>#NUM!</v>
      </c>
      <c r="N41" s="80" t="e">
        <f t="shared" si="4"/>
        <v>#NUM!</v>
      </c>
      <c r="O41" s="80" t="e">
        <f t="shared" si="5"/>
        <v>#NUM!</v>
      </c>
      <c r="P41" s="80" t="e">
        <f t="shared" si="26"/>
        <v>#N/A</v>
      </c>
      <c r="Q41" s="80" t="e">
        <f t="shared" si="6"/>
        <v>#NUM!</v>
      </c>
      <c r="R41" s="80" t="e">
        <f t="shared" si="7"/>
        <v>#NUM!</v>
      </c>
      <c r="S41" s="80" t="e">
        <f t="shared" si="8"/>
        <v>#NUM!</v>
      </c>
      <c r="T41" s="80" t="e">
        <f t="shared" si="9"/>
        <v>#NUM!</v>
      </c>
      <c r="U41" s="80" t="e">
        <f t="shared" si="10"/>
        <v>#N/A</v>
      </c>
      <c r="V41" s="80" t="e">
        <f t="shared" si="11"/>
        <v>#NUM!</v>
      </c>
      <c r="W41" s="80" t="e">
        <f t="shared" si="12"/>
        <v>#NUM!</v>
      </c>
      <c r="X41" s="80" t="e">
        <f t="shared" si="13"/>
        <v>#NUM!</v>
      </c>
      <c r="Y41" s="80" t="e">
        <f t="shared" si="14"/>
        <v>#NUM!</v>
      </c>
      <c r="Z41" s="80" t="e">
        <f t="shared" si="15"/>
        <v>#N/A</v>
      </c>
      <c r="AA41" s="80" t="e">
        <f t="shared" si="16"/>
        <v>#NUM!</v>
      </c>
      <c r="AB41" s="80" t="e">
        <f t="shared" si="17"/>
        <v>#NUM!</v>
      </c>
      <c r="AC41" s="80" t="e">
        <f t="shared" si="18"/>
        <v>#NUM!</v>
      </c>
      <c r="AD41" s="80" t="e">
        <f t="shared" si="19"/>
        <v>#NUM!</v>
      </c>
      <c r="AE41" s="80" t="e">
        <f t="shared" si="20"/>
        <v>#NUM!</v>
      </c>
      <c r="AF41" s="80" t="e">
        <f t="shared" si="21"/>
        <v>#N/A</v>
      </c>
      <c r="AG41" s="80" t="e">
        <f t="shared" si="22"/>
        <v>#NUM!</v>
      </c>
      <c r="AH41" s="80" t="e">
        <f t="shared" si="23"/>
        <v>#NUM!</v>
      </c>
      <c r="AI41" s="80" t="e">
        <f t="shared" si="24"/>
        <v>#NUM!</v>
      </c>
      <c r="AJ41" s="80" t="e">
        <f t="shared" si="25"/>
        <v>#N/A</v>
      </c>
    </row>
    <row r="42" spans="1:36" ht="12.95" customHeight="1" x14ac:dyDescent="0.15">
      <c r="A42" s="79"/>
      <c r="B42" s="108"/>
      <c r="C42" s="108"/>
      <c r="D42" s="79"/>
      <c r="E42" s="79"/>
      <c r="F42" s="4" t="str">
        <f t="shared" si="0"/>
        <v/>
      </c>
      <c r="G42" s="79"/>
      <c r="H42" s="79"/>
      <c r="I42" s="79"/>
      <c r="K42" s="80" t="e">
        <f t="shared" si="1"/>
        <v>#NUM!</v>
      </c>
      <c r="L42" s="80" t="e">
        <f t="shared" si="2"/>
        <v>#NUM!</v>
      </c>
      <c r="M42" s="80" t="e">
        <f t="shared" si="3"/>
        <v>#NUM!</v>
      </c>
      <c r="N42" s="80" t="e">
        <f t="shared" si="4"/>
        <v>#NUM!</v>
      </c>
      <c r="O42" s="80" t="e">
        <f t="shared" si="5"/>
        <v>#NUM!</v>
      </c>
      <c r="P42" s="80" t="e">
        <f t="shared" si="26"/>
        <v>#N/A</v>
      </c>
      <c r="Q42" s="80" t="e">
        <f t="shared" si="6"/>
        <v>#NUM!</v>
      </c>
      <c r="R42" s="80" t="e">
        <f t="shared" si="7"/>
        <v>#NUM!</v>
      </c>
      <c r="S42" s="80" t="e">
        <f t="shared" si="8"/>
        <v>#NUM!</v>
      </c>
      <c r="T42" s="80" t="e">
        <f t="shared" si="9"/>
        <v>#NUM!</v>
      </c>
      <c r="U42" s="80" t="e">
        <f t="shared" si="10"/>
        <v>#N/A</v>
      </c>
      <c r="V42" s="80" t="e">
        <f t="shared" si="11"/>
        <v>#NUM!</v>
      </c>
      <c r="W42" s="80" t="e">
        <f t="shared" si="12"/>
        <v>#NUM!</v>
      </c>
      <c r="X42" s="80" t="e">
        <f t="shared" si="13"/>
        <v>#NUM!</v>
      </c>
      <c r="Y42" s="80" t="e">
        <f t="shared" si="14"/>
        <v>#NUM!</v>
      </c>
      <c r="Z42" s="80" t="e">
        <f t="shared" si="15"/>
        <v>#N/A</v>
      </c>
      <c r="AA42" s="80" t="e">
        <f t="shared" si="16"/>
        <v>#NUM!</v>
      </c>
      <c r="AB42" s="80" t="e">
        <f t="shared" si="17"/>
        <v>#NUM!</v>
      </c>
      <c r="AC42" s="80" t="e">
        <f t="shared" si="18"/>
        <v>#NUM!</v>
      </c>
      <c r="AD42" s="80" t="e">
        <f t="shared" si="19"/>
        <v>#NUM!</v>
      </c>
      <c r="AE42" s="80" t="e">
        <f t="shared" si="20"/>
        <v>#NUM!</v>
      </c>
      <c r="AF42" s="80" t="e">
        <f t="shared" si="21"/>
        <v>#N/A</v>
      </c>
      <c r="AG42" s="80" t="e">
        <f t="shared" si="22"/>
        <v>#NUM!</v>
      </c>
      <c r="AH42" s="80" t="e">
        <f t="shared" si="23"/>
        <v>#NUM!</v>
      </c>
      <c r="AI42" s="80" t="e">
        <f t="shared" si="24"/>
        <v>#NUM!</v>
      </c>
      <c r="AJ42" s="80" t="e">
        <f t="shared" si="25"/>
        <v>#N/A</v>
      </c>
    </row>
    <row r="43" spans="1:36" ht="12.95" customHeight="1" x14ac:dyDescent="0.15">
      <c r="A43" s="79"/>
      <c r="B43" s="108"/>
      <c r="C43" s="108"/>
      <c r="D43" s="79"/>
      <c r="E43" s="79"/>
      <c r="F43" s="4" t="str">
        <f t="shared" si="0"/>
        <v/>
      </c>
      <c r="G43" s="79"/>
      <c r="H43" s="79"/>
      <c r="I43" s="79"/>
      <c r="K43" s="80" t="e">
        <f t="shared" si="1"/>
        <v>#NUM!</v>
      </c>
      <c r="L43" s="80" t="e">
        <f t="shared" si="2"/>
        <v>#NUM!</v>
      </c>
      <c r="M43" s="80" t="e">
        <f t="shared" si="3"/>
        <v>#NUM!</v>
      </c>
      <c r="N43" s="80" t="e">
        <f t="shared" si="4"/>
        <v>#NUM!</v>
      </c>
      <c r="O43" s="80" t="e">
        <f t="shared" si="5"/>
        <v>#NUM!</v>
      </c>
      <c r="P43" s="80" t="e">
        <f t="shared" si="26"/>
        <v>#N/A</v>
      </c>
      <c r="Q43" s="80" t="e">
        <f t="shared" si="6"/>
        <v>#NUM!</v>
      </c>
      <c r="R43" s="80" t="e">
        <f t="shared" si="7"/>
        <v>#NUM!</v>
      </c>
      <c r="S43" s="80" t="e">
        <f t="shared" si="8"/>
        <v>#NUM!</v>
      </c>
      <c r="T43" s="80" t="e">
        <f t="shared" si="9"/>
        <v>#NUM!</v>
      </c>
      <c r="U43" s="80" t="e">
        <f t="shared" si="10"/>
        <v>#N/A</v>
      </c>
      <c r="V43" s="80" t="e">
        <f t="shared" si="11"/>
        <v>#NUM!</v>
      </c>
      <c r="W43" s="80" t="e">
        <f t="shared" si="12"/>
        <v>#NUM!</v>
      </c>
      <c r="X43" s="80" t="e">
        <f t="shared" si="13"/>
        <v>#NUM!</v>
      </c>
      <c r="Y43" s="80" t="e">
        <f t="shared" si="14"/>
        <v>#NUM!</v>
      </c>
      <c r="Z43" s="80" t="e">
        <f t="shared" si="15"/>
        <v>#N/A</v>
      </c>
      <c r="AA43" s="80" t="e">
        <f t="shared" si="16"/>
        <v>#NUM!</v>
      </c>
      <c r="AB43" s="80" t="e">
        <f t="shared" si="17"/>
        <v>#NUM!</v>
      </c>
      <c r="AC43" s="80" t="e">
        <f t="shared" si="18"/>
        <v>#NUM!</v>
      </c>
      <c r="AD43" s="80" t="e">
        <f t="shared" si="19"/>
        <v>#NUM!</v>
      </c>
      <c r="AE43" s="80" t="e">
        <f t="shared" si="20"/>
        <v>#NUM!</v>
      </c>
      <c r="AF43" s="80" t="e">
        <f t="shared" si="21"/>
        <v>#N/A</v>
      </c>
      <c r="AG43" s="80" t="e">
        <f t="shared" si="22"/>
        <v>#NUM!</v>
      </c>
      <c r="AH43" s="80" t="e">
        <f t="shared" si="23"/>
        <v>#NUM!</v>
      </c>
      <c r="AI43" s="80" t="e">
        <f t="shared" si="24"/>
        <v>#NUM!</v>
      </c>
      <c r="AJ43" s="8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9"/>
      <c r="B46" s="120"/>
      <c r="C46" s="79" t="s">
        <v>18</v>
      </c>
      <c r="D46" s="79" t="s">
        <v>19</v>
      </c>
      <c r="E46" s="79" t="s">
        <v>20</v>
      </c>
      <c r="F46" s="10"/>
      <c r="G46" s="5" t="s">
        <v>21</v>
      </c>
      <c r="H46" s="12"/>
      <c r="I46" s="116" t="s">
        <v>92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21" t="s">
        <v>22</v>
      </c>
      <c r="B47" s="122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21" t="s">
        <v>23</v>
      </c>
      <c r="B48" s="122"/>
      <c r="C48" s="14">
        <f>ROUND(SUMIF(G4:G43,"&lt;&gt;*下層*",E4:E43)/C47,0)</f>
        <v>9</v>
      </c>
      <c r="D48" s="14" t="str">
        <f>IF(D47&gt;0,ROUND(SUMIF(G4:G43,"*下層*",E4:E43)/D47,0),"")</f>
        <v/>
      </c>
      <c r="E48" s="14">
        <f>ROUND(SUM(E4:E43)/E47,0)</f>
        <v>9</v>
      </c>
      <c r="F48" s="13"/>
      <c r="G48" s="15">
        <f>C48</f>
        <v>9</v>
      </c>
      <c r="H48" s="13"/>
      <c r="I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21" t="s">
        <v>24</v>
      </c>
      <c r="B49" s="122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21" t="s">
        <v>25</v>
      </c>
      <c r="B50" s="122"/>
      <c r="C50" s="4">
        <f>E50-D50</f>
        <v>1.1600000000000001</v>
      </c>
      <c r="D50" s="16">
        <f>SUMIF(G4:G43,"*下層*",F4:F43)</f>
        <v>0</v>
      </c>
      <c r="E50" s="4">
        <f>SUM(F4:F43)</f>
        <v>1.1600000000000001</v>
      </c>
      <c r="F50" s="13"/>
      <c r="G50" s="17">
        <f>C50*100</f>
        <v>116.00000000000001</v>
      </c>
      <c r="H50" s="13"/>
      <c r="I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形状比＝69、Sr＝29</v>
      </c>
      <c r="H51" s="12"/>
      <c r="I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9"/>
      <c r="B53" s="120"/>
      <c r="C53" s="79" t="s">
        <v>18</v>
      </c>
      <c r="D53" s="79" t="s">
        <v>19</v>
      </c>
      <c r="E53" s="79" t="s">
        <v>20</v>
      </c>
      <c r="F53" s="10"/>
      <c r="G53" s="5" t="s">
        <v>21</v>
      </c>
      <c r="H53" s="12"/>
      <c r="I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21" t="s">
        <v>27</v>
      </c>
      <c r="B54" s="122"/>
      <c r="C54" s="14">
        <f>COUNTIF(H4:H43,"○")</f>
        <v>11</v>
      </c>
      <c r="D54" s="14">
        <f>COUNTIF(H4:H43,"▲")</f>
        <v>0</v>
      </c>
      <c r="E54" s="14">
        <f>COUNTA(H4:H43)</f>
        <v>11</v>
      </c>
      <c r="F54" s="10"/>
      <c r="G54" s="15">
        <f>C54*100</f>
        <v>1100</v>
      </c>
      <c r="H54" s="12"/>
      <c r="I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21" t="s">
        <v>23</v>
      </c>
      <c r="B55" s="122"/>
      <c r="C55" s="14">
        <f>IF(C54&gt;0,ROUND(SUMIF(H4:H43,"○",E4:E43)/C54,0),"")</f>
        <v>8</v>
      </c>
      <c r="D55" s="14" t="str">
        <f>IF(D54&gt;0,ROUND(SUMIF(H4:H43,"▲",E4:E43)/D54,0),"")</f>
        <v/>
      </c>
      <c r="E55" s="14">
        <f>ROUND(SUMIF(H4:H43,"*",E4:E43)/E54,0)</f>
        <v>8</v>
      </c>
      <c r="F55" s="13"/>
      <c r="G55" s="15">
        <f>C55</f>
        <v>8</v>
      </c>
      <c r="H55" s="13"/>
      <c r="I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21" t="s">
        <v>24</v>
      </c>
      <c r="B56" s="122"/>
      <c r="C56" s="14">
        <f>IF(C54&gt;0,ROUND(SUMIF(H4:H43,"○",D4:D43)/C54,0),"")</f>
        <v>10</v>
      </c>
      <c r="D56" s="14" t="str">
        <f>IF(D54&gt;0,ROUND(SUMIF(H4:H43,"▲",D4:D43)/D54,0),"")</f>
        <v/>
      </c>
      <c r="E56" s="14">
        <f>ROUND(SUMIF(H4:H43,"*",D4:D43)/E54,0)</f>
        <v>10</v>
      </c>
      <c r="F56" s="13"/>
      <c r="G56" s="15">
        <f>C56</f>
        <v>10</v>
      </c>
      <c r="H56" s="13"/>
      <c r="I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21" t="s">
        <v>25</v>
      </c>
      <c r="B57" s="122"/>
      <c r="C57" s="16">
        <f>SUMIF(H4:H43,"○",F4:F43)</f>
        <v>0.45999999999999996</v>
      </c>
      <c r="D57" s="16">
        <f>SUMIF(H4:H43,"▲",F4:F43)</f>
        <v>0</v>
      </c>
      <c r="E57" s="16">
        <f>SUM(C57:D57)</f>
        <v>0.45999999999999996</v>
      </c>
      <c r="F57" s="13"/>
      <c r="G57" s="19">
        <f>C57*100</f>
        <v>46</v>
      </c>
      <c r="H57" s="13"/>
      <c r="I57" s="11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9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9"/>
      <c r="B60" s="120"/>
      <c r="C60" s="79" t="s">
        <v>18</v>
      </c>
      <c r="D60" s="79" t="s">
        <v>19</v>
      </c>
      <c r="E60" s="7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21" t="s">
        <v>29</v>
      </c>
      <c r="B61" s="122"/>
      <c r="C61" s="20">
        <f>ROUND(C54/C47*100,1)</f>
        <v>73.3</v>
      </c>
      <c r="D61" s="20" t="str">
        <f>IF(D47&gt;0,ROUND(D54/D47*100,1),"")</f>
        <v/>
      </c>
      <c r="E61" s="20">
        <f>ROUND(E54/E47*100,1)</f>
        <v>73.3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21" t="s">
        <v>30</v>
      </c>
      <c r="B62" s="122"/>
      <c r="C62" s="20">
        <f>ROUND(C57/C50*100,1)</f>
        <v>39.700000000000003</v>
      </c>
      <c r="D62" s="20" t="str">
        <f>IF(D47&gt;0,ROUND(D57/D50*100,1),"")</f>
        <v/>
      </c>
      <c r="E62" s="20">
        <f>ROUND(E57/E50*100,1)</f>
        <v>39.700000000000003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9"/>
      <c r="B65" s="120"/>
      <c r="C65" s="79" t="s">
        <v>18</v>
      </c>
      <c r="D65" s="79" t="s">
        <v>19</v>
      </c>
      <c r="E65" s="7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21" t="s">
        <v>22</v>
      </c>
      <c r="B66" s="122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21" t="s">
        <v>23</v>
      </c>
      <c r="B67" s="122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21" t="s">
        <v>24</v>
      </c>
      <c r="B68" s="122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21" t="s">
        <v>25</v>
      </c>
      <c r="B69" s="122"/>
      <c r="C69" s="4">
        <f>C50-C57</f>
        <v>0.70000000000000018</v>
      </c>
      <c r="D69" s="16" t="str">
        <f>IF(D66&gt;0,D50-D57,"")</f>
        <v/>
      </c>
      <c r="E69" s="4">
        <f>SUM(C69:D69)</f>
        <v>0.70000000000000018</v>
      </c>
      <c r="F69" s="13"/>
      <c r="G69" s="17">
        <f>C69*100</f>
        <v>70.000000000000014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35" priority="16" stopIfTrue="1">
      <formula>AND(($H4="スギ"),(#REF!&lt;12))</formula>
    </cfRule>
  </conditionalFormatting>
  <conditionalFormatting sqref="L4:L43">
    <cfRule type="expression" dxfId="734" priority="15" stopIfTrue="1">
      <formula>AND(($H4="スギ"),(#REF!&lt;22),(#REF!&gt;=12))</formula>
    </cfRule>
  </conditionalFormatting>
  <conditionalFormatting sqref="M4:M43">
    <cfRule type="expression" dxfId="733" priority="14" stopIfTrue="1">
      <formula>AND(($H4="スギ"),(#REF!&lt;32),(#REF!&gt;=22))</formula>
    </cfRule>
  </conditionalFormatting>
  <conditionalFormatting sqref="N4:N43">
    <cfRule type="expression" dxfId="732" priority="13" stopIfTrue="1">
      <formula>AND(($H4="スギ"),(#REF!&lt;42),(#REF!&gt;=32))</formula>
    </cfRule>
  </conditionalFormatting>
  <conditionalFormatting sqref="U4:U43 Z4:AF43 AJ4:AJ43 O4:P43">
    <cfRule type="expression" dxfId="731" priority="12" stopIfTrue="1">
      <formula>AND(($H4="スギ"),(#REF!&gt;=42))</formula>
    </cfRule>
  </conditionalFormatting>
  <conditionalFormatting sqref="Q4:Q43 AA4:AA43">
    <cfRule type="expression" dxfId="730" priority="11" stopIfTrue="1">
      <formula>AND(($H4="ヒノキ"),(#REF!&lt;12))</formula>
    </cfRule>
  </conditionalFormatting>
  <conditionalFormatting sqref="R4:R43 AB4:AE43">
    <cfRule type="expression" dxfId="729" priority="10" stopIfTrue="1">
      <formula>AND(($H4="ヒノキ"),(#REF!&lt;22),(#REF!&gt;=12))</formula>
    </cfRule>
  </conditionalFormatting>
  <conditionalFormatting sqref="S4:S43">
    <cfRule type="expression" dxfId="728" priority="9" stopIfTrue="1">
      <formula>AND(($H4="ヒノキ"),(#REF!&lt;32),(#REF!&gt;=22))</formula>
    </cfRule>
  </conditionalFormatting>
  <conditionalFormatting sqref="T4:U43 Z4:AF43 AJ4:AJ43">
    <cfRule type="expression" dxfId="727" priority="8" stopIfTrue="1">
      <formula>AND(($H4="ヒノキ"),(#REF!&gt;=32))</formula>
    </cfRule>
  </conditionalFormatting>
  <conditionalFormatting sqref="V4:V43 AA4:AA43">
    <cfRule type="expression" dxfId="726" priority="7" stopIfTrue="1">
      <formula>AND(($H4="アカマツ"),(#REF!&lt;12))</formula>
    </cfRule>
  </conditionalFormatting>
  <conditionalFormatting sqref="W4:W43 AB4:AB43">
    <cfRule type="expression" dxfId="725" priority="6" stopIfTrue="1">
      <formula>AND(($H4="アカマツ"),(#REF!&lt;22),(#REF!&gt;=12))</formula>
    </cfRule>
  </conditionalFormatting>
  <conditionalFormatting sqref="X4:X43 AC4:AC43">
    <cfRule type="expression" dxfId="724" priority="5" stopIfTrue="1">
      <formula>AND(($H4="アカマツ"),(#REF!&lt;42),(#REF!&gt;=22))</formula>
    </cfRule>
  </conditionalFormatting>
  <conditionalFormatting sqref="Y4:AF43 AJ4:AJ43">
    <cfRule type="expression" dxfId="723" priority="4" stopIfTrue="1">
      <formula>AND(($H4="アカマツ"),(#REF!&gt;=42))</formula>
    </cfRule>
  </conditionalFormatting>
  <conditionalFormatting sqref="AG4:AG43">
    <cfRule type="expression" dxfId="722" priority="3" stopIfTrue="1">
      <formula>AND(($H4&lt;&gt;"スギ"),($H4&lt;&gt;"ヒノキ"),($H4&lt;&gt;"アカマツ"),(#REF!&lt;12))</formula>
    </cfRule>
  </conditionalFormatting>
  <conditionalFormatting sqref="AH4:AH43">
    <cfRule type="expression" dxfId="7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63</vt:i4>
      </vt:variant>
    </vt:vector>
  </HeadingPairs>
  <TitlesOfParts>
    <vt:vector size="126" baseType="lpstr">
      <vt:lpstr>S1広葉樹1</vt:lpstr>
      <vt:lpstr>S2ヒノキ2</vt:lpstr>
      <vt:lpstr>S2ヒノキ3</vt:lpstr>
      <vt:lpstr>平均S2ヒノキ</vt:lpstr>
      <vt:lpstr>S3スギ4</vt:lpstr>
      <vt:lpstr>S4スギ5</vt:lpstr>
      <vt:lpstr>S5広葉樹6</vt:lpstr>
      <vt:lpstr>S5広葉樹7</vt:lpstr>
      <vt:lpstr>S5広葉樹8</vt:lpstr>
      <vt:lpstr>S5広葉樹9</vt:lpstr>
      <vt:lpstr>S5広葉樹10</vt:lpstr>
      <vt:lpstr>平均S5広葉樹</vt:lpstr>
      <vt:lpstr>S6スギ11</vt:lpstr>
      <vt:lpstr>S6スギ12</vt:lpstr>
      <vt:lpstr>平均S6スギ</vt:lpstr>
      <vt:lpstr>S7スギ13</vt:lpstr>
      <vt:lpstr>S8ヒノキ14</vt:lpstr>
      <vt:lpstr>S9アカマツ15</vt:lpstr>
      <vt:lpstr>S10スギ16</vt:lpstr>
      <vt:lpstr>S10スギ17</vt:lpstr>
      <vt:lpstr>S10スギ18</vt:lpstr>
      <vt:lpstr>平均S10スギ</vt:lpstr>
      <vt:lpstr>S11広葉樹19</vt:lpstr>
      <vt:lpstr>S12アカマツ20</vt:lpstr>
      <vt:lpstr>S13ヒノキ21</vt:lpstr>
      <vt:lpstr>S14アカマツ22</vt:lpstr>
      <vt:lpstr>S15広葉樹23</vt:lpstr>
      <vt:lpstr>S15広葉樹24</vt:lpstr>
      <vt:lpstr>S15広葉樹25</vt:lpstr>
      <vt:lpstr>平均Ｓ15広葉樹</vt:lpstr>
      <vt:lpstr>S16アカマツ26</vt:lpstr>
      <vt:lpstr>S16アカマツ27</vt:lpstr>
      <vt:lpstr>S16アカマツ28</vt:lpstr>
      <vt:lpstr>平均Ｓ16アカマツ</vt:lpstr>
      <vt:lpstr>S17ヒノキ29</vt:lpstr>
      <vt:lpstr>S18広葉樹30</vt:lpstr>
      <vt:lpstr>S18広葉樹31</vt:lpstr>
      <vt:lpstr>S18広葉樹32</vt:lpstr>
      <vt:lpstr>平均Ｓ18広葉樹</vt:lpstr>
      <vt:lpstr>S19カラマツ33</vt:lpstr>
      <vt:lpstr>S20スギ34</vt:lpstr>
      <vt:lpstr>S21広葉樹35</vt:lpstr>
      <vt:lpstr>S22スギ36</vt:lpstr>
      <vt:lpstr>S22スギ37</vt:lpstr>
      <vt:lpstr>平均S22スギ</vt:lpstr>
      <vt:lpstr>S23アカマツ38</vt:lpstr>
      <vt:lpstr>S24スギ39</vt:lpstr>
      <vt:lpstr>S25スギ40</vt:lpstr>
      <vt:lpstr>S26アカマツ41</vt:lpstr>
      <vt:lpstr>S27スギ42</vt:lpstr>
      <vt:lpstr>S28スギ・ヒノキ43</vt:lpstr>
      <vt:lpstr>S29広葉樹44</vt:lpstr>
      <vt:lpstr>S29広葉樹45</vt:lpstr>
      <vt:lpstr>平均Ｓ29広葉樹</vt:lpstr>
      <vt:lpstr>S30スギ46</vt:lpstr>
      <vt:lpstr>S31ヒノキ47</vt:lpstr>
      <vt:lpstr>S32スギ48</vt:lpstr>
      <vt:lpstr>S33スギ49</vt:lpstr>
      <vt:lpstr>S34スギ50</vt:lpstr>
      <vt:lpstr>S35アカマツ51</vt:lpstr>
      <vt:lpstr>S35アカマツ52</vt:lpstr>
      <vt:lpstr>S35アカマツ53</vt:lpstr>
      <vt:lpstr>平均Ｓ35アカマツ</vt:lpstr>
      <vt:lpstr>S10スギ16!Print_Area</vt:lpstr>
      <vt:lpstr>S10スギ17!Print_Area</vt:lpstr>
      <vt:lpstr>S10スギ18!Print_Area</vt:lpstr>
      <vt:lpstr>S11広葉樹19!Print_Area</vt:lpstr>
      <vt:lpstr>S12アカマツ20!Print_Area</vt:lpstr>
      <vt:lpstr>S13ヒノキ21!Print_Area</vt:lpstr>
      <vt:lpstr>S14アカマツ22!Print_Area</vt:lpstr>
      <vt:lpstr>S15広葉樹23!Print_Area</vt:lpstr>
      <vt:lpstr>S15広葉樹24!Print_Area</vt:lpstr>
      <vt:lpstr>S15広葉樹25!Print_Area</vt:lpstr>
      <vt:lpstr>S16アカマツ26!Print_Area</vt:lpstr>
      <vt:lpstr>S16アカマツ27!Print_Area</vt:lpstr>
      <vt:lpstr>S16アカマツ28!Print_Area</vt:lpstr>
      <vt:lpstr>S17ヒノキ29!Print_Area</vt:lpstr>
      <vt:lpstr>S18広葉樹30!Print_Area</vt:lpstr>
      <vt:lpstr>S18広葉樹31!Print_Area</vt:lpstr>
      <vt:lpstr>S18広葉樹32!Print_Area</vt:lpstr>
      <vt:lpstr>S19カラマツ33!Print_Area</vt:lpstr>
      <vt:lpstr>S1広葉樹1!Print_Area</vt:lpstr>
      <vt:lpstr>S20スギ34!Print_Area</vt:lpstr>
      <vt:lpstr>S21広葉樹35!Print_Area</vt:lpstr>
      <vt:lpstr>S22スギ36!Print_Area</vt:lpstr>
      <vt:lpstr>S22スギ37!Print_Area</vt:lpstr>
      <vt:lpstr>S23アカマツ38!Print_Area</vt:lpstr>
      <vt:lpstr>S24スギ39!Print_Area</vt:lpstr>
      <vt:lpstr>S25スギ40!Print_Area</vt:lpstr>
      <vt:lpstr>S26アカマツ41!Print_Area</vt:lpstr>
      <vt:lpstr>S27スギ42!Print_Area</vt:lpstr>
      <vt:lpstr>S28スギ・ヒノキ43!Print_Area</vt:lpstr>
      <vt:lpstr>S29広葉樹44!Print_Area</vt:lpstr>
      <vt:lpstr>S29広葉樹45!Print_Area</vt:lpstr>
      <vt:lpstr>S2ヒノキ2!Print_Area</vt:lpstr>
      <vt:lpstr>S2ヒノキ3!Print_Area</vt:lpstr>
      <vt:lpstr>S30スギ46!Print_Area</vt:lpstr>
      <vt:lpstr>S31ヒノキ47!Print_Area</vt:lpstr>
      <vt:lpstr>S32スギ48!Print_Area</vt:lpstr>
      <vt:lpstr>S33スギ49!Print_Area</vt:lpstr>
      <vt:lpstr>S34スギ50!Print_Area</vt:lpstr>
      <vt:lpstr>S35アカマツ51!Print_Area</vt:lpstr>
      <vt:lpstr>S35アカマツ52!Print_Area</vt:lpstr>
      <vt:lpstr>S35アカマツ53!Print_Area</vt:lpstr>
      <vt:lpstr>S3スギ4!Print_Area</vt:lpstr>
      <vt:lpstr>S4スギ5!Print_Area</vt:lpstr>
      <vt:lpstr>S5広葉樹10!Print_Area</vt:lpstr>
      <vt:lpstr>S5広葉樹6!Print_Area</vt:lpstr>
      <vt:lpstr>S5広葉樹7!Print_Area</vt:lpstr>
      <vt:lpstr>S5広葉樹8!Print_Area</vt:lpstr>
      <vt:lpstr>S5広葉樹9!Print_Area</vt:lpstr>
      <vt:lpstr>S6スギ11!Print_Area</vt:lpstr>
      <vt:lpstr>S6スギ12!Print_Area</vt:lpstr>
      <vt:lpstr>S7スギ13!Print_Area</vt:lpstr>
      <vt:lpstr>S8ヒノキ14!Print_Area</vt:lpstr>
      <vt:lpstr>S9アカマツ15!Print_Area</vt:lpstr>
      <vt:lpstr>平均S10スギ!Print_Area</vt:lpstr>
      <vt:lpstr>平均Ｓ15広葉樹!Print_Area</vt:lpstr>
      <vt:lpstr>平均Ｓ16アカマツ!Print_Area</vt:lpstr>
      <vt:lpstr>平均Ｓ18広葉樹!Print_Area</vt:lpstr>
      <vt:lpstr>平均S22スギ!Print_Area</vt:lpstr>
      <vt:lpstr>平均Ｓ29広葉樹!Print_Area</vt:lpstr>
      <vt:lpstr>平均S2ヒノキ!Print_Area</vt:lpstr>
      <vt:lpstr>平均Ｓ35アカマツ!Print_Area</vt:lpstr>
      <vt:lpstr>平均S5広葉樹!Print_Area</vt:lpstr>
      <vt:lpstr>平均S6スギ!Print_Area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2021-01-26T00:05:59Z</dcterms:modified>
</cp:coreProperties>
</file>